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.1 - Domov mládeže a..." sheetId="2" r:id="rId2"/>
    <sheet name="SO 01.2 - Stavební přípom..." sheetId="3" r:id="rId3"/>
    <sheet name="SO 01.MaR - Domov mládeže..." sheetId="4" r:id="rId4"/>
    <sheet name="SO 01.Otopná soustav - Do..." sheetId="5" r:id="rId5"/>
    <sheet name="SO 01.Zdroj tepla - Domov..." sheetId="6" r:id="rId6"/>
    <sheet name="SO 01.SOL - Domov mládeže..." sheetId="7" r:id="rId7"/>
    <sheet name="SO 01.VRTY - Domov mládež..." sheetId="8" r:id="rId8"/>
    <sheet name="SO 01.VZT - Tělocvična VZT" sheetId="9" r:id="rId9"/>
    <sheet name="SO 02.1 - Svařovna" sheetId="10" r:id="rId10"/>
    <sheet name="SO 02.MaR - Svařovna MaR ..." sheetId="11" r:id="rId11"/>
    <sheet name="SO 02.UT.001 - Výměna zdr..." sheetId="12" r:id="rId12"/>
    <sheet name="SO 02.UT.002 - Otopná sou..." sheetId="13" r:id="rId13"/>
    <sheet name="SO 02.VZT.001 - Zař. č. 1..." sheetId="14" r:id="rId14"/>
    <sheet name="SO 02.VZT.002 - Zař. č. 2..." sheetId="15" r:id="rId15"/>
    <sheet name="SO 02.VZT.003 - Zař. č. 3..." sheetId="16" r:id="rId16"/>
    <sheet name="SO 02.VZT.004 - Zař. č. 4..." sheetId="17" r:id="rId17"/>
    <sheet name="SO 02.VZT.005 - Zař. č. 4..." sheetId="18" r:id="rId18"/>
    <sheet name="VRN - Vedlejší rozpočtové..." sheetId="19" r:id="rId19"/>
    <sheet name="Pokyny pro vyplnění" sheetId="20" r:id="rId20"/>
  </sheets>
  <definedNames>
    <definedName name="_xlnm.Print_Area" localSheetId="0">'Rekapitulace stavby'!$D$4:$AO$36,'Rekapitulace stavby'!$C$42:$AQ$77</definedName>
    <definedName name="_xlnm._FilterDatabase" localSheetId="1" hidden="1">'SO 01.1 - Domov mládeže a...'!$C$110:$K$1040</definedName>
    <definedName name="_xlnm.Print_Area" localSheetId="1">'SO 01.1 - Domov mládeže a...'!$C$4:$J$41,'SO 01.1 - Domov mládeže a...'!$C$47:$J$90,'SO 01.1 - Domov mládeže a...'!$C$96:$K$1040</definedName>
    <definedName name="_xlnm._FilterDatabase" localSheetId="2" hidden="1">'SO 01.2 - Stavební přípom...'!$C$98:$K$254</definedName>
    <definedName name="_xlnm.Print_Area" localSheetId="2">'SO 01.2 - Stavební přípom...'!$C$4:$J$41,'SO 01.2 - Stavební přípom...'!$C$47:$J$78,'SO 01.2 - Stavební přípom...'!$C$84:$K$254</definedName>
    <definedName name="_xlnm._FilterDatabase" localSheetId="3" hidden="1">'SO 01.MaR - Domov mládeže...'!$C$86:$K$128</definedName>
    <definedName name="_xlnm.Print_Area" localSheetId="3">'SO 01.MaR - Domov mládeže...'!$C$4:$J$41,'SO 01.MaR - Domov mládeže...'!$C$47:$J$66,'SO 01.MaR - Domov mládeže...'!$C$72:$K$128</definedName>
    <definedName name="_xlnm._FilterDatabase" localSheetId="4" hidden="1">'SO 01.Otopná soustav - Do...'!$C$92:$K$172</definedName>
    <definedName name="_xlnm.Print_Area" localSheetId="4">'SO 01.Otopná soustav - Do...'!$C$4:$J$41,'SO 01.Otopná soustav - Do...'!$C$47:$J$72,'SO 01.Otopná soustav - Do...'!$C$78:$K$172</definedName>
    <definedName name="_xlnm._FilterDatabase" localSheetId="5" hidden="1">'SO 01.Zdroj tepla - Domov...'!$C$102:$K$272</definedName>
    <definedName name="_xlnm.Print_Area" localSheetId="5">'SO 01.Zdroj tepla - Domov...'!$C$4:$J$41,'SO 01.Zdroj tepla - Domov...'!$C$47:$J$82,'SO 01.Zdroj tepla - Domov...'!$C$88:$K$272</definedName>
    <definedName name="_xlnm._FilterDatabase" localSheetId="6" hidden="1">'SO 01.SOL - Domov mládeže...'!$C$86:$K$159</definedName>
    <definedName name="_xlnm.Print_Area" localSheetId="6">'SO 01.SOL - Domov mládeže...'!$C$4:$J$41,'SO 01.SOL - Domov mládeže...'!$C$47:$J$66,'SO 01.SOL - Domov mládeže...'!$C$72:$K$159</definedName>
    <definedName name="_xlnm._FilterDatabase" localSheetId="7" hidden="1">'SO 01.VRTY - Domov mládež...'!$C$87:$K$149</definedName>
    <definedName name="_xlnm.Print_Area" localSheetId="7">'SO 01.VRTY - Domov mládež...'!$C$4:$J$41,'SO 01.VRTY - Domov mládež...'!$C$47:$J$67,'SO 01.VRTY - Domov mládež...'!$C$73:$K$149</definedName>
    <definedName name="_xlnm._FilterDatabase" localSheetId="8" hidden="1">'SO 01.VZT - Tělocvična VZT'!$C$86:$K$124</definedName>
    <definedName name="_xlnm.Print_Area" localSheetId="8">'SO 01.VZT - Tělocvična VZT'!$C$4:$J$41,'SO 01.VZT - Tělocvična VZT'!$C$47:$J$66,'SO 01.VZT - Tělocvična VZT'!$C$72:$K$124</definedName>
    <definedName name="_xlnm._FilterDatabase" localSheetId="9" hidden="1">'SO 02.1 - Svařovna'!$C$117:$K$1659</definedName>
    <definedName name="_xlnm.Print_Area" localSheetId="9">'SO 02.1 - Svařovna'!$C$4:$J$41,'SO 02.1 - Svařovna'!$C$47:$J$97,'SO 02.1 - Svařovna'!$C$103:$K$1659</definedName>
    <definedName name="_xlnm._FilterDatabase" localSheetId="10" hidden="1">'SO 02.MaR - Svařovna MaR ...'!$C$86:$K$116</definedName>
    <definedName name="_xlnm.Print_Area" localSheetId="10">'SO 02.MaR - Svařovna MaR ...'!$C$4:$J$41,'SO 02.MaR - Svařovna MaR ...'!$C$47:$J$66,'SO 02.MaR - Svařovna MaR ...'!$C$72:$K$116</definedName>
    <definedName name="_xlnm._FilterDatabase" localSheetId="11" hidden="1">'SO 02.UT.001 - Výměna zdr...'!$C$98:$K$174</definedName>
    <definedName name="_xlnm.Print_Area" localSheetId="11">'SO 02.UT.001 - Výměna zdr...'!$C$4:$J$43,'SO 02.UT.001 - Výměna zdr...'!$C$49:$J$76,'SO 02.UT.001 - Výměna zdr...'!$C$82:$K$174</definedName>
    <definedName name="_xlnm._FilterDatabase" localSheetId="12" hidden="1">'SO 02.UT.002 - Otopná sou...'!$C$98:$K$201</definedName>
    <definedName name="_xlnm.Print_Area" localSheetId="12">'SO 02.UT.002 - Otopná sou...'!$C$4:$J$43,'SO 02.UT.002 - Otopná sou...'!$C$49:$J$76,'SO 02.UT.002 - Otopná sou...'!$C$82:$K$201</definedName>
    <definedName name="_xlnm._FilterDatabase" localSheetId="13" hidden="1">'SO 02.VZT.001 - Zař. č. 1...'!$C$92:$K$153</definedName>
    <definedName name="_xlnm.Print_Area" localSheetId="13">'SO 02.VZT.001 - Zař. č. 1...'!$C$4:$J$43,'SO 02.VZT.001 - Zař. č. 1...'!$C$49:$J$70,'SO 02.VZT.001 - Zař. č. 1...'!$C$76:$K$153</definedName>
    <definedName name="_xlnm._FilterDatabase" localSheetId="14" hidden="1">'SO 02.VZT.002 - Zař. č. 2...'!$C$92:$K$144</definedName>
    <definedName name="_xlnm.Print_Area" localSheetId="14">'SO 02.VZT.002 - Zař. č. 2...'!$C$4:$J$43,'SO 02.VZT.002 - Zař. č. 2...'!$C$49:$J$70,'SO 02.VZT.002 - Zař. č. 2...'!$C$76:$K$144</definedName>
    <definedName name="_xlnm._FilterDatabase" localSheetId="15" hidden="1">'SO 02.VZT.003 - Zař. č. 3...'!$C$92:$K$163</definedName>
    <definedName name="_xlnm.Print_Area" localSheetId="15">'SO 02.VZT.003 - Zař. č. 3...'!$C$4:$J$43,'SO 02.VZT.003 - Zař. č. 3...'!$C$49:$J$70,'SO 02.VZT.003 - Zař. č. 3...'!$C$76:$K$163</definedName>
    <definedName name="_xlnm._FilterDatabase" localSheetId="16" hidden="1">'SO 02.VZT.004 - Zař. č. 4...'!$C$92:$K$113</definedName>
    <definedName name="_xlnm.Print_Area" localSheetId="16">'SO 02.VZT.004 - Zař. č. 4...'!$C$4:$J$43,'SO 02.VZT.004 - Zař. č. 4...'!$C$49:$J$70,'SO 02.VZT.004 - Zař. č. 4...'!$C$76:$K$113</definedName>
    <definedName name="_xlnm._FilterDatabase" localSheetId="17" hidden="1">'SO 02.VZT.005 - Zař. č. 4...'!$C$92:$K$99</definedName>
    <definedName name="_xlnm.Print_Area" localSheetId="17">'SO 02.VZT.005 - Zař. č. 4...'!$C$4:$J$43,'SO 02.VZT.005 - Zař. č. 4...'!$C$49:$J$70,'SO 02.VZT.005 - Zař. č. 4...'!$C$76:$K$99</definedName>
    <definedName name="_xlnm._FilterDatabase" localSheetId="18" hidden="1">'VRN - Vedlejší rozpočtové...'!$C$84:$K$116</definedName>
    <definedName name="_xlnm.Print_Area" localSheetId="18">'VRN - Vedlejší rozpočtové...'!$C$4:$J$39,'VRN - Vedlejší rozpočtové...'!$C$45:$J$66,'VRN - Vedlejší rozpočtové...'!$C$72:$K$116</definedName>
    <definedName name="_xlnm.Print_Area" localSheetId="19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01.1 - Domov mládeže a...'!$110:$110</definedName>
    <definedName name="_xlnm.Print_Titles" localSheetId="2">'SO 01.2 - Stavební přípom...'!$98:$98</definedName>
    <definedName name="_xlnm.Print_Titles" localSheetId="3">'SO 01.MaR - Domov mládeže...'!$86:$86</definedName>
    <definedName name="_xlnm.Print_Titles" localSheetId="4">'SO 01.Otopná soustav - Do...'!$92:$92</definedName>
    <definedName name="_xlnm.Print_Titles" localSheetId="5">'SO 01.Zdroj tepla - Domov...'!$102:$102</definedName>
    <definedName name="_xlnm.Print_Titles" localSheetId="6">'SO 01.SOL - Domov mládeže...'!$86:$86</definedName>
    <definedName name="_xlnm.Print_Titles" localSheetId="7">'SO 01.VRTY - Domov mládež...'!$87:$87</definedName>
    <definedName name="_xlnm.Print_Titles" localSheetId="8">'SO 01.VZT - Tělocvična VZT'!$86:$86</definedName>
    <definedName name="_xlnm.Print_Titles" localSheetId="9">'SO 02.1 - Svařovna'!$117:$117</definedName>
    <definedName name="_xlnm.Print_Titles" localSheetId="10">'SO 02.MaR - Svařovna MaR ...'!$86:$86</definedName>
    <definedName name="_xlnm.Print_Titles" localSheetId="11">'SO 02.UT.001 - Výměna zdr...'!$98:$98</definedName>
    <definedName name="_xlnm.Print_Titles" localSheetId="12">'SO 02.UT.002 - Otopná sou...'!$98:$98</definedName>
    <definedName name="_xlnm.Print_Titles" localSheetId="13">'SO 02.VZT.001 - Zař. č. 1...'!$92:$92</definedName>
    <definedName name="_xlnm.Print_Titles" localSheetId="14">'SO 02.VZT.002 - Zař. č. 2...'!$92:$92</definedName>
    <definedName name="_xlnm.Print_Titles" localSheetId="15">'SO 02.VZT.003 - Zař. č. 3...'!$92:$92</definedName>
    <definedName name="_xlnm.Print_Titles" localSheetId="16">'SO 02.VZT.004 - Zař. č. 4...'!$92:$92</definedName>
    <definedName name="_xlnm.Print_Titles" localSheetId="17">'SO 02.VZT.005 - Zař. č. 4...'!$92:$92</definedName>
    <definedName name="_xlnm.Print_Titles" localSheetId="18">'VRN - Vedlejší rozpočtové...'!$84:$84</definedName>
  </definedNames>
  <calcPr fullCalcOnLoad="1"/>
</workbook>
</file>

<file path=xl/sharedStrings.xml><?xml version="1.0" encoding="utf-8"?>
<sst xmlns="http://schemas.openxmlformats.org/spreadsheetml/2006/main" count="45044" uniqueCount="6871">
  <si>
    <t>Export Komplet</t>
  </si>
  <si>
    <t>VZ</t>
  </si>
  <si>
    <t>2.0</t>
  </si>
  <si>
    <t/>
  </si>
  <si>
    <t>False</t>
  </si>
  <si>
    <t>{cd3ec322-d2de-4a9d-aae8-5382f068ad1b}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</si>
  <si>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</si>
  <si>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</si>
  <si>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</si>
  <si>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</si>
  <si>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</si>
  <si>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</si>
  <si>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</si>
  <si>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</si>
  <si>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2018556d</t>
  </si>
  <si>
    <t>Stavba:</t>
  </si>
  <si>
    <t>Snížení energetické náročnosti areálu SOU Hubálov</t>
  </si>
  <si>
    <t>KSO:</t>
  </si>
  <si>
    <t>CC-CZ:</t>
  </si>
  <si>
    <t>Místo:</t>
  </si>
  <si>
    <t>Hubálov st. 80, k.ú. Loukovec</t>
  </si>
  <si>
    <t>Datum:</t>
  </si>
  <si>
    <t>2. 11. 2018</t>
  </si>
  <si>
    <t>Zadavatel:</t>
  </si>
  <si>
    <t>IČ:</t>
  </si>
  <si>
    <t>SOU Hubálov</t>
  </si>
  <si>
    <t>DIČ:</t>
  </si>
  <si>
    <t>Zhotovitel:</t>
  </si>
  <si>
    <t xml:space="preserve"> </t>
  </si>
  <si>
    <t>Projektant:</t>
  </si>
  <si>
    <t>ANITAS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</si>
  <si>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</si>
  <si>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</si>
  <si>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</si>
  <si>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</si>
  <si>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</si>
  <si>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</si>
  <si>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</si>
  <si>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</si>
  <si>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</si>
  <si>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</si>
  <si>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</si>
  <si>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</si>
  <si>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</si>
  <si>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</si>
  <si>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</si>
  <si>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</si>
  <si>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</si>
  <si>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</si>
  <si>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</si>
  <si>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</si>
  <si>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</si>
  <si>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</si>
  <si>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</si>
  <si>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</si>
  <si>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</si>
  <si>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</si>
  <si>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</si>
  <si>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</si>
  <si>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</si>
  <si>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</si>
  <si>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</si>
  <si>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</si>
  <si>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</si>
  <si>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</si>
  <si>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</si>
  <si>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</si>
  <si>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</si>
  <si>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</si>
  <si>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</si>
  <si>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</si>
  <si>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</si>
  <si>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</si>
  <si>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</si>
  <si>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Snížení energetické náročnosti budov domova mládeže a tělocvičny SOU Hubálov</t>
  </si>
  <si>
    <t>STA</t>
  </si>
  <si>
    <t>1</t>
  </si>
  <si>
    <t>{e1d62d35-b09f-4498-98a1-51288aba2bc7}</t>
  </si>
  <si>
    <t>2</t>
  </si>
  <si>
    <t>/</t>
  </si>
  <si>
    <t>SO 01.1</t>
  </si>
  <si>
    <t>Domov mládeže a tělocvična</t>
  </si>
  <si>
    <t>Soupis</t>
  </si>
  <si>
    <t>{1c2d70ca-d6e2-4458-8529-1e0a3a00a412}</t>
  </si>
  <si>
    <t>SO 01.2</t>
  </si>
  <si>
    <t>Stavební přípomoce pro úpravu vytápění</t>
  </si>
  <si>
    <t>{cc1ace09-cd9f-4716-bac8-fce154e0b222}</t>
  </si>
  <si>
    <t>SO 01.MaR</t>
  </si>
  <si>
    <t>Domov mládeže a tělocvična MaR</t>
  </si>
  <si>
    <t>{79c7526c-1dec-4d60-bf9f-9d367729001c}</t>
  </si>
  <si>
    <t>SO 01.Otopná soustav</t>
  </si>
  <si>
    <t>Domov mládeže a tělocvična Otopná soustava</t>
  </si>
  <si>
    <t>{65ce491c-54be-415d-b4d3-90b35f8c3c6e}</t>
  </si>
  <si>
    <t>SO 01.Zdroj tepla</t>
  </si>
  <si>
    <t>Domov mládeže a tělocvična Zdroj tepla</t>
  </si>
  <si>
    <t>{889a1709-5cc1-4aaf-a057-49796c327c39}</t>
  </si>
  <si>
    <t>SO 01.SOL</t>
  </si>
  <si>
    <t>Domov mládeže a tělocvična Solární systém</t>
  </si>
  <si>
    <t>{c4e55e1e-59ac-4975-9450-4e88f979c3bd}</t>
  </si>
  <si>
    <t>SO 01.VRTY</t>
  </si>
  <si>
    <t>Domov mládeže a tělocvična Vrty</t>
  </si>
  <si>
    <t>{418ff42f-c9f6-418c-a681-c86e5e8112f1}</t>
  </si>
  <si>
    <t>SO 01.VZT</t>
  </si>
  <si>
    <t>Tělocvična VZT</t>
  </si>
  <si>
    <t>{cb5b33a8-ba48-47e0-b11d-ccb9b9c8e6f2}</t>
  </si>
  <si>
    <t>SO 02</t>
  </si>
  <si>
    <t>Snížení energetické náročnosti svařovny SOU Hubálov</t>
  </si>
  <si>
    <t>{3e4504cc-a866-4c68-a1dc-1082201271c6}</t>
  </si>
  <si>
    <t>SO 02.1</t>
  </si>
  <si>
    <t>Svařovna</t>
  </si>
  <si>
    <t>{0ac1cdc0-baa6-42a9-bab1-bc28ff686f45}</t>
  </si>
  <si>
    <t>SO 02.MaR</t>
  </si>
  <si>
    <t>Svařovna MaR VZT a UT</t>
  </si>
  <si>
    <t>{957d6b81-4eee-447e-b007-3d21e85d6055}</t>
  </si>
  <si>
    <t>SO 02.ÚT</t>
  </si>
  <si>
    <t>Svařovna ÚT</t>
  </si>
  <si>
    <t>{eb51d545-2d6e-42c1-a5ab-665133717194}</t>
  </si>
  <si>
    <t>SO 02.UT.001</t>
  </si>
  <si>
    <t>Výměna zdroje tepla</t>
  </si>
  <si>
    <t>3</t>
  </si>
  <si>
    <t>{412e175d-336d-40c9-b133-296e787a5192}</t>
  </si>
  <si>
    <t>SO 02.UT.002</t>
  </si>
  <si>
    <t>Otopná soustava</t>
  </si>
  <si>
    <t>{0449e416-3e90-4805-bc61-60e85dff1fac}</t>
  </si>
  <si>
    <t>SO 02.VZT</t>
  </si>
  <si>
    <t>Svařovna VZT</t>
  </si>
  <si>
    <t>{3fd5fe64-d0fd-4151-ae4c-d2f250b09be9}</t>
  </si>
  <si>
    <t>SO 02.VZT.001</t>
  </si>
  <si>
    <t>Zař. č. 1 - Odsávaní a filtrace - svařovna plamenem</t>
  </si>
  <si>
    <t>{d8c1021a-1fb2-4b38-b1d8-d044eb6c7aaf}</t>
  </si>
  <si>
    <t>SO 02.VZT.002</t>
  </si>
  <si>
    <t>Zař. č. 2 - Odsávaní a filtrace - svařovna obloukem</t>
  </si>
  <si>
    <t>{6f940b4f-87ad-4306-ab05-4e2e8484c1d6}</t>
  </si>
  <si>
    <t>SO 02.VZT.003</t>
  </si>
  <si>
    <t>Zař. č. 3 - Větrání dílen</t>
  </si>
  <si>
    <t>{8c6cb7fc-c822-452d-84d1-3d931b7b8907}</t>
  </si>
  <si>
    <t>SO 02.VZT.004</t>
  </si>
  <si>
    <t>Zař. č. 4 - Větrání sociálního zázemí</t>
  </si>
  <si>
    <t>{2ac10537-7b63-46ba-b62f-32bb90ff2591}</t>
  </si>
  <si>
    <t>SO 02.VZT.005</t>
  </si>
  <si>
    <t>Zař. č. 4 - Demontáže</t>
  </si>
  <si>
    <t>{b7b154cf-5528-4cd6-876d-a5f1f76962d8}</t>
  </si>
  <si>
    <t>VRN</t>
  </si>
  <si>
    <t>Vedlejší rozpočtové náklady</t>
  </si>
  <si>
    <t>{1f745f02-10c4-4c46-b7a8-a3071af8bf05}</t>
  </si>
  <si>
    <t>KRYCÍ LIST SOUPISU PRACÍ</t>
  </si>
  <si>
    <t>Objekt:</t>
  </si>
  <si>
    <t>SO 01 - Snížení energetické náročnosti budov domova mládeže a tělocvičny SOU Hubálov</t>
  </si>
  <si>
    <t>Soupis:</t>
  </si>
  <si>
    <t>SO 01.1 - Domov mládeže a tělocvična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</si>
  <si>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</si>
  <si>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</si>
  <si>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</si>
  <si>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</si>
  <si>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</si>
  <si>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</si>
  <si>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</si>
  <si>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</si>
  <si>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</si>
  <si>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</si>
  <si>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</si>
  <si>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</si>
  <si>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</si>
  <si>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</si>
  <si>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</si>
  <si>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</si>
  <si>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</si>
  <si>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</si>
  <si>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723 - Zdravotechnika - vnitřní plynovod</t>
  </si>
  <si>
    <t xml:space="preserve">    740.1 - Elektromontáže - silnoproud</t>
  </si>
  <si>
    <t xml:space="preserve">    740.2 - Elektromontáže - hromosvod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</si>
  <si>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</si>
  <si>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</si>
  <si>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</si>
  <si>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</si>
  <si>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</si>
  <si>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</si>
  <si>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</si>
  <si>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</si>
  <si>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</si>
  <si>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</si>
  <si>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</si>
  <si>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</si>
  <si>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</si>
  <si>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</si>
  <si>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</si>
  <si>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</si>
  <si>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</si>
  <si>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</si>
  <si>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</si>
  <si>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</si>
  <si>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</si>
  <si>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</si>
  <si>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</si>
  <si>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</si>
  <si>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</si>
  <si>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</si>
  <si>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</si>
  <si>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</si>
  <si>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</si>
  <si>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</si>
  <si>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2018 02</t>
  </si>
  <si>
    <t>4</t>
  </si>
  <si>
    <t>1203285171</t>
  </si>
  <si>
    <t>VV</t>
  </si>
  <si>
    <t>"stávající okapový chodník"</t>
  </si>
  <si>
    <t>50</t>
  </si>
  <si>
    <t>"stávající chodníky kolem objektu"</t>
  </si>
  <si>
    <t>340</t>
  </si>
  <si>
    <t>Součet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</si>
  <si>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</si>
  <si>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</si>
  <si>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</si>
  <si>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170315196</t>
  </si>
  <si>
    <t>122201101</t>
  </si>
  <si>
    <t>Odkopávky a prokopávky nezapažené s přehozením výkopku na vzdálenost do 3 m nebo s naložením na dopravní prostředek v hornině tř. 3 do 100 m3</t>
  </si>
  <si>
    <t>m3</t>
  </si>
  <si>
    <t>234282090</t>
  </si>
  <si>
    <t>"pro úpravu pro obrubíky"</t>
  </si>
  <si>
    <t>210*0,35*0,15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</si>
  <si>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</si>
  <si>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</si>
  <si>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-2018015944</t>
  </si>
  <si>
    <t>"předpoklad 50% objemu odkopu"</t>
  </si>
  <si>
    <t>11,025*50/100</t>
  </si>
  <si>
    <t>5</t>
  </si>
  <si>
    <t>132212101</t>
  </si>
  <si>
    <t>Hloubení zapažených i nezapažených rýh šířky do 600 mm ručním nebo pneumatickým nářadím s urovnáním dna do předepsaného profilu a spádu v horninách tř. 3 soudržných</t>
  </si>
  <si>
    <t>-310090969</t>
  </si>
  <si>
    <t>"obvod"</t>
  </si>
  <si>
    <t>37,5-2,49+31,149-1,25+0,9+27,65+5,5+15,75</t>
  </si>
  <si>
    <t>5,5-1,45+27,65+2,8+12,35+2,1+5,275-1,45+37,5+13,8</t>
  </si>
  <si>
    <t>Mezisoučet</t>
  </si>
  <si>
    <t>"odkop pro montáž folie 0,4x0,4 m"</t>
  </si>
  <si>
    <t>218,784*0,4*0,4</t>
  </si>
  <si>
    <t>6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</si>
  <si>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</si>
  <si>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</si>
  <si>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-687460482</t>
  </si>
  <si>
    <t>35,005*50/100</t>
  </si>
  <si>
    <t>7</t>
  </si>
  <si>
    <t>171203111</t>
  </si>
  <si>
    <t>Uložení výkopku bez zhutnění s hrubým rozhrnutím v rovině nebo na svahu do 1:5</t>
  </si>
  <si>
    <t>406641564</t>
  </si>
  <si>
    <t>"materiál z odkopu"</t>
  </si>
  <si>
    <t>11,025</t>
  </si>
  <si>
    <t>8</t>
  </si>
  <si>
    <t>174101102</t>
  </si>
  <si>
    <t>Zásyp sypaninou z jakékoliv horniny s uložením výkopku ve vrstvách se zhutněním v uzavřených prostorách s urovnáním povrchu zásypu</t>
  </si>
  <si>
    <t>-1000383321</t>
  </si>
  <si>
    <t>"zpětný zásyp kolem objektu po montáži folie"</t>
  </si>
  <si>
    <t>35,05</t>
  </si>
  <si>
    <t>9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</si>
  <si>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</si>
  <si>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</si>
  <si>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1666380696</t>
  </si>
  <si>
    <t>"kolem obrubníků v šířce 0,5 m"</t>
  </si>
  <si>
    <t>210*0,5</t>
  </si>
  <si>
    <t>10</t>
  </si>
  <si>
    <t>181411131</t>
  </si>
  <si>
    <t>Založení trávníku na půdě předem připravené plochy do 1000 m2 výsevem včetně utažení parkového v rovině nebo na svahu do 1:5</t>
  </si>
  <si>
    <t>1659431933</t>
  </si>
  <si>
    <t>11</t>
  </si>
  <si>
    <t>M</t>
  </si>
  <si>
    <t>005724100</t>
  </si>
  <si>
    <t>osivo směs travní parková</t>
  </si>
  <si>
    <t>kg</t>
  </si>
  <si>
    <t>-197862805</t>
  </si>
  <si>
    <t>105*0,015 'Přepočtené koeficientem množství</t>
  </si>
  <si>
    <t>12</t>
  </si>
  <si>
    <t>182303111</t>
  </si>
  <si>
    <t>Doplnění zeminy nebo substrátu na travnatých plochách tloušťky do 50 mm v rovině nebo na svahu do 1:5</t>
  </si>
  <si>
    <t>1817906614</t>
  </si>
  <si>
    <t>13</t>
  </si>
  <si>
    <t>103715000</t>
  </si>
  <si>
    <t>substrát pro trávníky VL</t>
  </si>
  <si>
    <t>594953985</t>
  </si>
  <si>
    <t>105*0,058 'Přepočtené koeficientem množství</t>
  </si>
  <si>
    <t>Svislé a kompletní konstrukce</t>
  </si>
  <si>
    <t>14</t>
  </si>
  <si>
    <t>310231055</t>
  </si>
  <si>
    <t>Zazdívka otvorů ve zdivu nadzákladovém děrovanými cihlami plochy přes 1 m2 do 4 m2 přes P10 do P15, tl. zdiva 300 mm</t>
  </si>
  <si>
    <t>-687638842</t>
  </si>
  <si>
    <t>"balkonové dveře (rušené)"</t>
  </si>
  <si>
    <t>3*0,9*2</t>
  </si>
  <si>
    <t>"vybourané luxfery"</t>
  </si>
  <si>
    <t>2*2,1*0,7</t>
  </si>
  <si>
    <t>"na chodbách"</t>
  </si>
  <si>
    <t>3*1,65*0,75</t>
  </si>
  <si>
    <t>342244221</t>
  </si>
  <si>
    <t>Příčky jednoduché z cihel děrovaných broušených, na tenkovrstvou maltu, pevnost cihel do P15, tl. příčky 140 mm</t>
  </si>
  <si>
    <t>-2071745895</t>
  </si>
  <si>
    <t>"příčka v kotelně"</t>
  </si>
  <si>
    <t>4,61*3</t>
  </si>
  <si>
    <t>Komunikace pozemní</t>
  </si>
  <si>
    <t>16</t>
  </si>
  <si>
    <t>566501111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</si>
  <si>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0,08 do 0,10 m3/m2</t>
  </si>
  <si>
    <t>593806629</t>
  </si>
  <si>
    <t>"pro úpravu a přespádování okapového chodníku"</t>
  </si>
  <si>
    <t>"pro úpravu a přespádování  chodníku"</t>
  </si>
  <si>
    <t>17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</si>
  <si>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</si>
  <si>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</si>
  <si>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-74652870</t>
  </si>
  <si>
    <t>18</t>
  </si>
  <si>
    <t>59245018</t>
  </si>
  <si>
    <t>dlažba skladebná betonová 20x10x6 cm přírodní</t>
  </si>
  <si>
    <t>218108711</t>
  </si>
  <si>
    <t>340*1,01 'Přepočtené koeficientem množství</t>
  </si>
  <si>
    <t>Úpravy povrchů, podlahy a osazování výplní</t>
  </si>
  <si>
    <t>19</t>
  </si>
  <si>
    <t>611325121</t>
  </si>
  <si>
    <t>Vápenocementová nebo vápenná omítka rýh štuková ve stropech, šířky rýhy do 150 mm</t>
  </si>
  <si>
    <t>-2066449526</t>
  </si>
  <si>
    <t>"v šatně po ubourané příčce"</t>
  </si>
  <si>
    <t>4,61*0,15</t>
  </si>
  <si>
    <t>20</t>
  </si>
  <si>
    <t>612135101</t>
  </si>
  <si>
    <t>Hrubá výplň rýh maltou jakékoli šířky rýhy ve stěnách</t>
  </si>
  <si>
    <t>1733215666</t>
  </si>
  <si>
    <t>19*0,1</t>
  </si>
  <si>
    <t>612321141</t>
  </si>
  <si>
    <t>Omítka vápenocementová vnitřních ploch nanášená ručně dvouvrstvá, tloušťky jádrové omítky do 10 mm a tloušťky štuku do 3 mm štuková svislých konstrukcí stěn</t>
  </si>
  <si>
    <t>1489525136</t>
  </si>
  <si>
    <t>2*4,61*3</t>
  </si>
  <si>
    <t>22</t>
  </si>
  <si>
    <t>612325121</t>
  </si>
  <si>
    <t>Vápenocementová nebo vápenná omítka rýh štuková ve stěnách, šířky rýhy do 150 mm</t>
  </si>
  <si>
    <t>1708401523</t>
  </si>
  <si>
    <t>2*3*0,15</t>
  </si>
  <si>
    <t>23</t>
  </si>
  <si>
    <t>612325225</t>
  </si>
  <si>
    <t>Vápenocementová nebo vápenná omítka jednotlivých malých ploch štuková na stěnách, plochy jednotlivě přes 1,0 do 4 m2</t>
  </si>
  <si>
    <t>kus</t>
  </si>
  <si>
    <t>1760561397</t>
  </si>
  <si>
    <t>"zazdívka balkonových dveří (rušené) vč.ostění"</t>
  </si>
  <si>
    <t>"zazdívka po vybouraných luxferách"</t>
  </si>
  <si>
    <t>24</t>
  </si>
  <si>
    <t>612325301</t>
  </si>
  <si>
    <t>Vápenocementová nebo vápenná omítka ostění nebo nadpraží hladká</t>
  </si>
  <si>
    <t>-1870845017</t>
  </si>
  <si>
    <t>"vnější ostění a nadpraží stávajících oken tělocvičny"</t>
  </si>
  <si>
    <t>18*(2,4+2*4,1)*0,15</t>
  </si>
  <si>
    <t>25</t>
  </si>
  <si>
    <t>619995001</t>
  </si>
  <si>
    <t>Začištění omítek (s dodáním hmot) kolem oken, dveří, podlah, obkladů apod.</t>
  </si>
  <si>
    <t>-1138350979</t>
  </si>
  <si>
    <t>"po výměně oken z vnitřní strany"</t>
  </si>
  <si>
    <t>"ostění a nadpraží"</t>
  </si>
  <si>
    <t>"okna ozn. 01"</t>
  </si>
  <si>
    <t>3*(1,45+2*0,6)</t>
  </si>
  <si>
    <t>"okna ozn. 02"</t>
  </si>
  <si>
    <t>91*(1,45+2*1,45)</t>
  </si>
  <si>
    <t>"okna ozn. 03"</t>
  </si>
  <si>
    <t>9*(2,05+2*1,6)</t>
  </si>
  <si>
    <t>"dveře ozn. 04"</t>
  </si>
  <si>
    <t>2*(1,45+2*2,3)</t>
  </si>
  <si>
    <t>"dveře ozn. 05"</t>
  </si>
  <si>
    <t>1,7+2*2,3</t>
  </si>
  <si>
    <t>"okna ozn. 06"</t>
  </si>
  <si>
    <t>18*(2,4+2*4,1)</t>
  </si>
  <si>
    <t>26</t>
  </si>
  <si>
    <t>622131101</t>
  </si>
  <si>
    <t>Podkladní a spojovací vrstva vnějších omítaných ploch cementový postřik nanášený ručně celoplošně stěn</t>
  </si>
  <si>
    <t>-1892476240</t>
  </si>
  <si>
    <t xml:space="preserve">"sokl pod cementovou omítku" </t>
  </si>
  <si>
    <t>82,5</t>
  </si>
  <si>
    <t xml:space="preserve">" původní sokl pod KZS" </t>
  </si>
  <si>
    <t>27</t>
  </si>
  <si>
    <t>622131121</t>
  </si>
  <si>
    <t>Podkladní a spojovací vrstva vnějších omítaných ploch penetrace akrylát-silikonová nanášená ručně stěn</t>
  </si>
  <si>
    <t>800813905</t>
  </si>
  <si>
    <t>"na podklad před lepením KZS"</t>
  </si>
  <si>
    <t>1367,29</t>
  </si>
  <si>
    <t>(201,55+671,05)*0,15</t>
  </si>
  <si>
    <t>28</t>
  </si>
  <si>
    <t>622135095</t>
  </si>
  <si>
    <t>Vyrovnání nerovností podkladu vnějších omítaných ploch tmelem, tloušťky do 2 mm Příplatek k ceně za každý další 1 mm tloušťky podkladní vrstvy přes 2 mm tmelem stěn</t>
  </si>
  <si>
    <t>480115679</t>
  </si>
  <si>
    <t>"předpoklad 70% plochy pro vyrovnání případných nerovností stáv.omítky"</t>
  </si>
  <si>
    <t>"lze uvažovat jako nadspotřebu lepící hmoty"</t>
  </si>
  <si>
    <t>1498,18*70/100</t>
  </si>
  <si>
    <t>29</t>
  </si>
  <si>
    <t>622211031</t>
  </si>
  <si>
    <t>Montáž kontaktního zateplení z polystyrenových desek nebo z kombinovaných desek na vnější stěny, tloušťky desek přes 120 do 160 mm</t>
  </si>
  <si>
    <t>-292835367</t>
  </si>
  <si>
    <t>"údaje převzaty z PD - pohledy"</t>
  </si>
  <si>
    <t>"pohled jihozápadní"</t>
  </si>
  <si>
    <t>122+16+40+107+14</t>
  </si>
  <si>
    <t>"plocha skrytá na pohledech JZ"</t>
  </si>
  <si>
    <t>2,1*4</t>
  </si>
  <si>
    <t>"pohled jihovýchodní"</t>
  </si>
  <si>
    <t>35+70+270</t>
  </si>
  <si>
    <t>"pohled severovýchodní"</t>
  </si>
  <si>
    <t>19+107+87+70</t>
  </si>
  <si>
    <t>"pohled severozápadní"</t>
  </si>
  <si>
    <t>273+80+30</t>
  </si>
  <si>
    <t>"zatažení KZS pod římsu internátu"</t>
  </si>
  <si>
    <t>2*37,78*0,25</t>
  </si>
  <si>
    <t>30</t>
  </si>
  <si>
    <t>283759510</t>
  </si>
  <si>
    <t>deska EPS 70 fasádní λ=0,039 tl 140mm</t>
  </si>
  <si>
    <t>154502080</t>
  </si>
  <si>
    <t>1367,29*1,02 'Přepočtené koeficientem množství</t>
  </si>
  <si>
    <t>31</t>
  </si>
  <si>
    <t>622212001</t>
  </si>
  <si>
    <t>Montáž kontaktního zateplení vnějšího ostění nebo nadpraží z polystyrenových desek hloubky špalet do 200 mm, tloušťky desek do 40 mm</t>
  </si>
  <si>
    <t>159759205</t>
  </si>
  <si>
    <t>"ostění a nadpraží stávajících oken tělocvičny a nářaďovny"</t>
  </si>
  <si>
    <t>3*(1,2+2*1,2)</t>
  </si>
  <si>
    <t>"parapety"</t>
  </si>
  <si>
    <t>3*1,45</t>
  </si>
  <si>
    <t>91*1,45</t>
  </si>
  <si>
    <t>9*2,05</t>
  </si>
  <si>
    <t>18*2,4</t>
  </si>
  <si>
    <t>3*1,2</t>
  </si>
  <si>
    <t>32</t>
  </si>
  <si>
    <t>283759310</t>
  </si>
  <si>
    <t>deska EPS 70 fasádní λ=0,039 tl 30mm</t>
  </si>
  <si>
    <t>-841353204</t>
  </si>
  <si>
    <t>671,05*0,15*1,05</t>
  </si>
  <si>
    <t>33</t>
  </si>
  <si>
    <t>283763610</t>
  </si>
  <si>
    <t>deska XPS hladký povrch λ=0,034 tl 30mm</t>
  </si>
  <si>
    <t>1891668210</t>
  </si>
  <si>
    <t>201,55*0,15*1,05</t>
  </si>
  <si>
    <t>34</t>
  </si>
  <si>
    <t>622251101</t>
  </si>
  <si>
    <t>Montáž kontaktního zateplení Příplatek k cenám za zápustnou montáž kotev s použitím tepelněizolačních zátek na vnější stěny z polystyrenu</t>
  </si>
  <si>
    <t>-709219980</t>
  </si>
  <si>
    <t>35</t>
  </si>
  <si>
    <t>622252001</t>
  </si>
  <si>
    <t>Montáž lišt kontaktního zateplení zakládacích soklových připevněných hmoždinkami</t>
  </si>
  <si>
    <t>-1864501154</t>
  </si>
  <si>
    <t>36</t>
  </si>
  <si>
    <t>590516510</t>
  </si>
  <si>
    <t>lišta soklová Al s okapničkou zakládací U 14cm 0,95/200cm</t>
  </si>
  <si>
    <t>1678566852</t>
  </si>
  <si>
    <t>218,784*1,05 'Přepočtené koeficientem množství</t>
  </si>
  <si>
    <t>37</t>
  </si>
  <si>
    <t>622252002</t>
  </si>
  <si>
    <t>Montáž lišt kontaktního zateplení ostatních stěnových, dilatačních apod. lepených do tmelu</t>
  </si>
  <si>
    <t>1257714259</t>
  </si>
  <si>
    <t>"profil začišťovací"</t>
  </si>
  <si>
    <t>671,05</t>
  </si>
  <si>
    <t>"lišta rohová"</t>
  </si>
  <si>
    <t>671,05+201,55+85</t>
  </si>
  <si>
    <t>"profil parapetní"</t>
  </si>
  <si>
    <t>201,55</t>
  </si>
  <si>
    <t>"profil okenní nadpraní"</t>
  </si>
  <si>
    <t>38</t>
  </si>
  <si>
    <t>59051476</t>
  </si>
  <si>
    <t>profil okenní začišťovací se sklovláknitou armovací tkaninou 9 mm/2,4 m</t>
  </si>
  <si>
    <t>-599436107</t>
  </si>
  <si>
    <t>671,05*1,05 'Přepočtené koeficientem množství</t>
  </si>
  <si>
    <t>39</t>
  </si>
  <si>
    <t>59051480</t>
  </si>
  <si>
    <t>profil rohový Al s tkaninou kontaktního zateplení</t>
  </si>
  <si>
    <t>-2087147563</t>
  </si>
  <si>
    <t>657,6*1,05 'Přepočtené koeficientem množství</t>
  </si>
  <si>
    <t>40</t>
  </si>
  <si>
    <t>590515120</t>
  </si>
  <si>
    <t>profil parapetní se sklovláknitou armovací tkaninou PVC 2 m</t>
  </si>
  <si>
    <t>436206372</t>
  </si>
  <si>
    <t>201,55*1,05 'Přepočtené koeficientem množství</t>
  </si>
  <si>
    <t>41</t>
  </si>
  <si>
    <t>590515100</t>
  </si>
  <si>
    <t>profil okenní s nepřiznanou podomítkovou okapnicí PVC 2,0 m</t>
  </si>
  <si>
    <t>-359443342</t>
  </si>
  <si>
    <t>42</t>
  </si>
  <si>
    <t>622321111</t>
  </si>
  <si>
    <t>Omítka vápenocementová vnějších ploch nanášená ručně jednovrstvá, tloušťky do 15 mm hrubá zatřená stěn</t>
  </si>
  <si>
    <t>786140661</t>
  </si>
  <si>
    <t>"původní otlučený sokl pod KZS"</t>
  </si>
  <si>
    <t>43</t>
  </si>
  <si>
    <t>622321391</t>
  </si>
  <si>
    <t>Omítka vápenocementová vnějších ploch nanášená strojně Příplatek k cenám za každých dalších i započatých 5 mm tloušťky omítky přes 15 mm stěn</t>
  </si>
  <si>
    <t>1470758490</t>
  </si>
  <si>
    <t>82,5*2</t>
  </si>
  <si>
    <t>44</t>
  </si>
  <si>
    <t>622325102</t>
  </si>
  <si>
    <t>Oprava vápenocementové omítky vnějších ploch stupně členitosti 1 hladké stěn, v rozsahu opravované plochy přes 10 do 30%</t>
  </si>
  <si>
    <t>883930658</t>
  </si>
  <si>
    <t>"lokální opravy podkladu (mimo soklu) pod KZS"</t>
  </si>
  <si>
    <t>"plocha minus sokl a zvětšení o KZS"</t>
  </si>
  <si>
    <t>1367,29-82,5-17,5</t>
  </si>
  <si>
    <t>671,05*0,15</t>
  </si>
  <si>
    <t>45</t>
  </si>
  <si>
    <t>622331141</t>
  </si>
  <si>
    <t>Omítka cementová vnějších ploch nanášená ručně dvouvrstvá, tloušťky jádrové omítky do 15 mm a tloušťky štuku do 3 mm štuková stěn</t>
  </si>
  <si>
    <t>2141554340</t>
  </si>
  <si>
    <t>"sokl - údaje převzaty z PD - pohledy"</t>
  </si>
  <si>
    <t>5+5+10+2</t>
  </si>
  <si>
    <t>0,5</t>
  </si>
  <si>
    <t>3+17</t>
  </si>
  <si>
    <t>3+10+6+2</t>
  </si>
  <si>
    <t>12+2+4+1</t>
  </si>
  <si>
    <t>46</t>
  </si>
  <si>
    <t>622331191</t>
  </si>
  <si>
    <t>Omítka cementová vnějších ploch nanášená ručně Příplatek k cenám za každých dalších i započatých 5 mm tloušťky omítky přes 15 mm stěn</t>
  </si>
  <si>
    <t>917808943</t>
  </si>
  <si>
    <t>47</t>
  </si>
  <si>
    <t>622531011</t>
  </si>
  <si>
    <t>Omítka tenkovrstvá silikonová vnějších ploch probarvená, včetně penetrace podkladu zrnitá, tloušťky 1,5 mm stěn</t>
  </si>
  <si>
    <t>440084771</t>
  </si>
  <si>
    <t>"viditelná plocha KZS tl. 140 mm"</t>
  </si>
  <si>
    <t>1348,4</t>
  </si>
  <si>
    <t>"plocha ostění a nadpraží"</t>
  </si>
  <si>
    <t>671,05*0,3</t>
  </si>
  <si>
    <t>48</t>
  </si>
  <si>
    <t>629135101</t>
  </si>
  <si>
    <t>Vyrovnávací vrstva z cementové malty pod klempířskými prvky šířky do 150 mm</t>
  </si>
  <si>
    <t>1263695444</t>
  </si>
  <si>
    <t>"parapet oken tělocvičny"</t>
  </si>
  <si>
    <t>49</t>
  </si>
  <si>
    <t>629991012</t>
  </si>
  <si>
    <t>Zakrytí vnějších ploch před znečištěním včetně pozdějšího odkrytí výplní otvorů a svislých ploch fólií přilepenou na začišťovací lištu</t>
  </si>
  <si>
    <t>866203376</t>
  </si>
  <si>
    <t>"okna (stávající) tělocvičny a nářaďovny"</t>
  </si>
  <si>
    <t>18*2,4*4,1</t>
  </si>
  <si>
    <t>3*2,1*2,1</t>
  </si>
  <si>
    <t>"okna a dveře nová"</t>
  </si>
  <si>
    <t>3*1,45*0,6</t>
  </si>
  <si>
    <t>91*1,45*1,45</t>
  </si>
  <si>
    <t>9*2,05*1,6</t>
  </si>
  <si>
    <t>2*1,45*2,3</t>
  </si>
  <si>
    <t>1,7*2,3</t>
  </si>
  <si>
    <t>629995101</t>
  </si>
  <si>
    <t>Očištění vnějších ploch tlakovou vodou omytím</t>
  </si>
  <si>
    <t>-1016863091</t>
  </si>
  <si>
    <t>"lokální opravy podkladu (mimo soklu)"</t>
  </si>
  <si>
    <t>"sokl pod KZS a sokl nový z MC"</t>
  </si>
  <si>
    <t>2*82,5</t>
  </si>
  <si>
    <t>51</t>
  </si>
  <si>
    <t>632450122</t>
  </si>
  <si>
    <t>Potěr cementový vyrovnávací ze suchých směsí v pásu o průměrné (střední) tl. přes 20 do 30 mm</t>
  </si>
  <si>
    <t>-866306464</t>
  </si>
  <si>
    <t>"pod vnitřní parapety"</t>
  </si>
  <si>
    <t>3*1,45*0,15</t>
  </si>
  <si>
    <t>91*1,45*0,15</t>
  </si>
  <si>
    <t>9*2,05*0,15</t>
  </si>
  <si>
    <t>52</t>
  </si>
  <si>
    <t>637211121</t>
  </si>
  <si>
    <t>Okapový chodník z dlaždic betonových se zalitím spár cementovou maltou do písku, tl. dlaždic 40 mm</t>
  </si>
  <si>
    <t>-1436436162</t>
  </si>
  <si>
    <t>53</t>
  </si>
  <si>
    <t>641951611</t>
  </si>
  <si>
    <t>Osazování rámů kovových osazovacích (slepých) na montážní pěnu, o ploše do 1 m2</t>
  </si>
  <si>
    <t>-95922988</t>
  </si>
  <si>
    <t>"pro plyn" 2</t>
  </si>
  <si>
    <t>54</t>
  </si>
  <si>
    <t>55343547x</t>
  </si>
  <si>
    <t>dvířka revizní nerezová s otvory na plynová měřidla 70 x 50 cm</t>
  </si>
  <si>
    <t>-894061499</t>
  </si>
  <si>
    <t>55</t>
  </si>
  <si>
    <t>55343550x</t>
  </si>
  <si>
    <t>dvířka revizní nerezová bez otvorů 30 x 30 cm</t>
  </si>
  <si>
    <t>912497092</t>
  </si>
  <si>
    <t>56</t>
  </si>
  <si>
    <t>642944221</t>
  </si>
  <si>
    <t>Osazení ocelových dveřních zárubní lisovaných nebo z úhelníků dodatečně s vybetonováním prahu, plochy přes 2,5 m2</t>
  </si>
  <si>
    <t>-1719575057</t>
  </si>
  <si>
    <t>"kotelna" 1</t>
  </si>
  <si>
    <t>57</t>
  </si>
  <si>
    <t>553311370</t>
  </si>
  <si>
    <t>zárubeň ocelová pro běžné zdění hranatý profil 125 1450 dvoukřídlá</t>
  </si>
  <si>
    <t>-238955388</t>
  </si>
  <si>
    <t>Trubní vedení</t>
  </si>
  <si>
    <t>58</t>
  </si>
  <si>
    <t>89235312x</t>
  </si>
  <si>
    <t>Pročištění kanalizačního dešťového potrubí</t>
  </si>
  <si>
    <t>-1634004697</t>
  </si>
  <si>
    <t>59</t>
  </si>
  <si>
    <t>899331111</t>
  </si>
  <si>
    <t>Výšková úprava uličního vstupu nebo vpusti do 200 mm zvýšením poklopu</t>
  </si>
  <si>
    <t>655043550</t>
  </si>
  <si>
    <t>"poklop šachty v chodníku" 1</t>
  </si>
  <si>
    <t>60</t>
  </si>
  <si>
    <t>89943111x</t>
  </si>
  <si>
    <t>Výšková úprava stávajících lapačů</t>
  </si>
  <si>
    <t>299559934</t>
  </si>
  <si>
    <t>Ostatní konstrukce a práce, bourání</t>
  </si>
  <si>
    <t>61</t>
  </si>
  <si>
    <t>916331112</t>
  </si>
  <si>
    <t>Osazení zahradního obrubníku betonového s ložem tl. od 50 do 100 mm z betonu prostého tř. C 12/15 s boční opěrou z betonu prostého tř. C 12/15</t>
  </si>
  <si>
    <t>981702274</t>
  </si>
  <si>
    <t>"okapový chodník"</t>
  </si>
  <si>
    <t>15+38+28+1+6+11</t>
  </si>
  <si>
    <t>7+48+46+10</t>
  </si>
  <si>
    <t>62</t>
  </si>
  <si>
    <t>59217002</t>
  </si>
  <si>
    <t>obrubník betonový zahradní  šedý 100 x 5 x 20 cm</t>
  </si>
  <si>
    <t>-1923669957</t>
  </si>
  <si>
    <t>210*1,02 'Přepočtené koeficientem množství</t>
  </si>
  <si>
    <t>63</t>
  </si>
  <si>
    <t>916991121</t>
  </si>
  <si>
    <t>Lože pod obrubníky, krajníky nebo obruby z dlažebních kostek z betonu prostého tř. C 12/15</t>
  </si>
  <si>
    <t>2044446946</t>
  </si>
  <si>
    <t>210*0,15*0,1</t>
  </si>
  <si>
    <t>64</t>
  </si>
  <si>
    <t>919726122</t>
  </si>
  <si>
    <t>Geotextilie netkaná pro ochranu, separaci nebo filtraci měrná hmotnost přes 200 do 300 g/m2</t>
  </si>
  <si>
    <t>-197346577</t>
  </si>
  <si>
    <t>"pod roznášecí fošny pod lešení na střechách"</t>
  </si>
  <si>
    <t>(13,8+12+10)*2</t>
  </si>
  <si>
    <t>65</t>
  </si>
  <si>
    <t>941211111</t>
  </si>
  <si>
    <t>Montáž lešení řadového rámového lehkého pracovního s podlahami s provozním zatížením tř. 3 do 200 kg/m2 šířky tř. SW06 přes 0,6 do 0,9 m, výšky do 10 m</t>
  </si>
  <si>
    <t>-776293293</t>
  </si>
  <si>
    <t>"budova internátu"</t>
  </si>
  <si>
    <t>2*(37,78+2*0,9)*9,5</t>
  </si>
  <si>
    <t>(14,08+2*0,9)*9,5+25</t>
  </si>
  <si>
    <t>(14,08+2*0,9)*5,5+25</t>
  </si>
  <si>
    <t>"spoj.krček"</t>
  </si>
  <si>
    <t>10,06*5</t>
  </si>
  <si>
    <t>18,8*4</t>
  </si>
  <si>
    <t>12,55*4,5</t>
  </si>
  <si>
    <t>(12,35+5,275+2,1+0,9-2*0,9)*4,5</t>
  </si>
  <si>
    <t>"tělocvična vč.nářaďovny"</t>
  </si>
  <si>
    <t>2*(27,65+2*0,9+15,75+2*0,9)*7,75</t>
  </si>
  <si>
    <t>2*5,5*3,75</t>
  </si>
  <si>
    <t>-12,2*4,5</t>
  </si>
  <si>
    <t>66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</si>
  <si>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</si>
  <si>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</si>
  <si>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-304269007</t>
  </si>
  <si>
    <t>2021,758*90</t>
  </si>
  <si>
    <t>67</t>
  </si>
  <si>
    <t>941211812</t>
  </si>
  <si>
    <t>Demontáž lešení řadového rámového lehkého pracovního s provozním zatížením tř. 3 do 200 kg/m2 šířky tř. SW06 přes 0,6 do 0,9 m, výšky přes 10 do 25 m</t>
  </si>
  <si>
    <t>-1954255126</t>
  </si>
  <si>
    <t>68</t>
  </si>
  <si>
    <t>944511111</t>
  </si>
  <si>
    <t>Montáž ochranné sítě zavěšené na konstrukci lešení z textilie z umělých vláken</t>
  </si>
  <si>
    <t>-1941726614</t>
  </si>
  <si>
    <t>69</t>
  </si>
  <si>
    <t>944511211</t>
  </si>
  <si>
    <t>Montáž ochranné sítě Příplatek za první a každý další den použití sítě k ceně -1111</t>
  </si>
  <si>
    <t>-2075198125</t>
  </si>
  <si>
    <t>70</t>
  </si>
  <si>
    <t>944511811</t>
  </si>
  <si>
    <t>Demontáž ochranné sítě zavěšené na konstrukci lešení z textilie z umělých vláken</t>
  </si>
  <si>
    <t>14155179</t>
  </si>
  <si>
    <t>71</t>
  </si>
  <si>
    <t>944711112</t>
  </si>
  <si>
    <t>Montáž záchytné stříšky zřizované současně s lehkým nebo těžkým lešením, šířky přes 1,5 do 2,0 m</t>
  </si>
  <si>
    <t>-1285810858</t>
  </si>
  <si>
    <t>3*2,5</t>
  </si>
  <si>
    <t>72</t>
  </si>
  <si>
    <t>944711212</t>
  </si>
  <si>
    <t>Montáž záchytné stříšky Příplatek za první a každý další den použití záchytné stříšky k ceně -1112</t>
  </si>
  <si>
    <t>-549862990</t>
  </si>
  <si>
    <t>7,5*90</t>
  </si>
  <si>
    <t>73</t>
  </si>
  <si>
    <t>944711812</t>
  </si>
  <si>
    <t>Demontáž záchytné stříšky zřizované současně s lehkým nebo těžkým lešením, šířky přes 1,5 do 2,0 m</t>
  </si>
  <si>
    <t>-69664399</t>
  </si>
  <si>
    <t>74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</si>
  <si>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</si>
  <si>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</si>
  <si>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1994324748</t>
  </si>
  <si>
    <t>"kotelna, šatna"</t>
  </si>
  <si>
    <t>23,56+23</t>
  </si>
  <si>
    <t>"dotčené prostory"</t>
  </si>
  <si>
    <t>150</t>
  </si>
  <si>
    <t>75</t>
  </si>
  <si>
    <t>952901411</t>
  </si>
  <si>
    <t>Vyčištění budov nebo objektů před předáním do užívání ostatních objektů (např. kanálů, zásobníků, kůlen apod.) vynesení zbytků stavebního rumu, kropení a 2x zametení podlah, oprášení stěn a výplní otvorů jakékoliv výšky podlaží</t>
  </si>
  <si>
    <t>-339318513</t>
  </si>
  <si>
    <t>"podstřešní prostor pro pokládku nové izolace"</t>
  </si>
  <si>
    <t>"vč.demontáže hromosvodu"</t>
  </si>
  <si>
    <t>500</t>
  </si>
  <si>
    <t>76</t>
  </si>
  <si>
    <t>952902021</t>
  </si>
  <si>
    <t>Čištění budov při provádění oprav a udržovacích prací podlah hladkých zametením</t>
  </si>
  <si>
    <t>1192364265</t>
  </si>
  <si>
    <t>"3 x každé patro za dobu provádění prací - dotčené prostory"</t>
  </si>
  <si>
    <t>3*3*500</t>
  </si>
  <si>
    <t>77</t>
  </si>
  <si>
    <t>952902221</t>
  </si>
  <si>
    <t>Čištění budov při provádění oprav a udržovacích prací schodišť zametením</t>
  </si>
  <si>
    <t>-114455915</t>
  </si>
  <si>
    <t>"10 x za dobu provádění prací"</t>
  </si>
  <si>
    <t>10*50</t>
  </si>
  <si>
    <t>78</t>
  </si>
  <si>
    <t>95990101x</t>
  </si>
  <si>
    <t>D+M konstrukce krycí střechy potrubí - kompletní provedení dle specifikace PD</t>
  </si>
  <si>
    <t>-1885871728</t>
  </si>
  <si>
    <t>79</t>
  </si>
  <si>
    <t>962031132</t>
  </si>
  <si>
    <t>Bourání příček z cihel, tvárnic nebo příčkovek z cihel pálených, plných nebo dutých na maltu vápennou nebo vápenocementovou, tl. do 100 mm</t>
  </si>
  <si>
    <t>420009677</t>
  </si>
  <si>
    <t>"boky zábradlí balkonů"</t>
  </si>
  <si>
    <t>3*2*1*1</t>
  </si>
  <si>
    <t>3*1,65*3</t>
  </si>
  <si>
    <t>-3*1*2</t>
  </si>
  <si>
    <t>80</t>
  </si>
  <si>
    <t>962031133</t>
  </si>
  <si>
    <t>Bourání příček z cihel, tvárnic nebo příčkovek z cihel pálených, plných nebo dutých na maltu vápennou nebo vápenocementovou, tl. do 150 mm</t>
  </si>
  <si>
    <t>1257666067</t>
  </si>
  <si>
    <t>"šatna"</t>
  </si>
  <si>
    <t>81</t>
  </si>
  <si>
    <t>962081141</t>
  </si>
  <si>
    <t>Bourání zdiva příček nebo vybourání otvorů ze skleněných tvárnic, tl. do 150 mm</t>
  </si>
  <si>
    <t>-149032900</t>
  </si>
  <si>
    <t>"na schodišti"</t>
  </si>
  <si>
    <t>"zábradlí balkonů"</t>
  </si>
  <si>
    <t>3*2,5*1</t>
  </si>
  <si>
    <t>82</t>
  </si>
  <si>
    <t>963051113</t>
  </si>
  <si>
    <t>Bourání železobetonových stropů deskových, tl. přes 80 mm</t>
  </si>
  <si>
    <t>-1127446797</t>
  </si>
  <si>
    <t>"balkony"</t>
  </si>
  <si>
    <t>3*2,5*1*0,15</t>
  </si>
  <si>
    <t>83</t>
  </si>
  <si>
    <t>968062374</t>
  </si>
  <si>
    <t>Vybourání dřevěných rámů oken s křídly, dveřních zárubní, vrat, stěn, ostění nebo obkladů rámů oken s křídly zdvojených, plochy do 1 m2</t>
  </si>
  <si>
    <t>612022901</t>
  </si>
  <si>
    <t>"ozn. 01"</t>
  </si>
  <si>
    <t>84</t>
  </si>
  <si>
    <t>968062375</t>
  </si>
  <si>
    <t>Vybourání dřevěných rámů oken s křídly, dveřních zárubní, vrat, stěn, ostění nebo obkladů rámů oken s křídly zdvojených, plochy do 2 m2</t>
  </si>
  <si>
    <t>-1198650102</t>
  </si>
  <si>
    <t>"ozn. 02"</t>
  </si>
  <si>
    <t>85</t>
  </si>
  <si>
    <t>968062376</t>
  </si>
  <si>
    <t>Vybourání dřevěných rámů oken s křídly, dveřních zárubní, vrat, stěn, ostění nebo obkladů rámů oken s křídly zdvojených, plochy do 4 m2</t>
  </si>
  <si>
    <t>522945677</t>
  </si>
  <si>
    <t>"ozn. 03"</t>
  </si>
  <si>
    <t>9*2,03*1,6</t>
  </si>
  <si>
    <t>86</t>
  </si>
  <si>
    <t>968062456</t>
  </si>
  <si>
    <t>Vybourání dřevěných rámů oken s křídly, dveřních zárubní, vrat, stěn, ostění nebo obkladů dveřních zárubní, plochy přes 2 m2</t>
  </si>
  <si>
    <t>-1632804934</t>
  </si>
  <si>
    <t>"ozn. 04"</t>
  </si>
  <si>
    <t>"ozn. 05"</t>
  </si>
  <si>
    <t>87</t>
  </si>
  <si>
    <t>968072455</t>
  </si>
  <si>
    <t>Vybourání kovových rámů oken s křídly, dveřních zárubní, vrat, stěn, ostění nebo obkladů dveřních zárubní, plochy do 2 m2</t>
  </si>
  <si>
    <t>-417554201</t>
  </si>
  <si>
    <t>"kotelna"</t>
  </si>
  <si>
    <t>0,8*1,97</t>
  </si>
  <si>
    <t>88</t>
  </si>
  <si>
    <t>968082018</t>
  </si>
  <si>
    <t>Vybourání plastových rámů oken s křídly, dveřních zárubní, vrat rámu oken s křídly, plochy přes 4 m2</t>
  </si>
  <si>
    <t>1398829554</t>
  </si>
  <si>
    <t>"ozn. 6"</t>
  </si>
  <si>
    <t>89</t>
  </si>
  <si>
    <t>971033261</t>
  </si>
  <si>
    <t>Vybourání otvorů ve zdivu základovém nebo nadzákladovém z cihel, tvárnic, příčkovek z cihel pálených na maltu vápennou nebo vápenocementovou plochy do 0,0225 m2, tl. do 600 mm</t>
  </si>
  <si>
    <t>-467823296</t>
  </si>
  <si>
    <t>"pro plyn" 1</t>
  </si>
  <si>
    <t>90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</si>
  <si>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</si>
  <si>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</si>
  <si>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-904656549</t>
  </si>
  <si>
    <t>"plyn 300/300 mm" 1</t>
  </si>
  <si>
    <t>91</t>
  </si>
  <si>
    <t>971033631</t>
  </si>
  <si>
    <t>Vybourání otvorů ve zdivu základovém nebo nadzákladovém z cihel, tvárnic, příčkovek z cihel pálených na maltu vápennou nebo vápenocementovou plochy do 4 m2, tl. do 150 mm</t>
  </si>
  <si>
    <t>-390862180</t>
  </si>
  <si>
    <t>"rozšíření otvoru pro nové dveře v kotelně"</t>
  </si>
  <si>
    <t>(1,5-0,8)*2</t>
  </si>
  <si>
    <t>92</t>
  </si>
  <si>
    <t>973031345</t>
  </si>
  <si>
    <t>Vysekání výklenků nebo kapes ve zdivu z cihel na maltu vápennou nebo vápenocementovou kapes, plochy do 0,25 m2, hl. do 300 mm</t>
  </si>
  <si>
    <t>1680650904</t>
  </si>
  <si>
    <t>"nika pro plyn 700/500 mm" 1</t>
  </si>
  <si>
    <t>93</t>
  </si>
  <si>
    <t>973031813</t>
  </si>
  <si>
    <t>Vysekání výklenků nebo kapes ve zdivu z cihel na maltu vápennou nebo vápenocementovou kapes pro zavázání nových příček, tl. do 150 mm</t>
  </si>
  <si>
    <t>263304576</t>
  </si>
  <si>
    <t>2*3</t>
  </si>
  <si>
    <t>94</t>
  </si>
  <si>
    <t>973031824</t>
  </si>
  <si>
    <t>Vysekání výklenků nebo kapes ve zdivu z cihel na maltu vápennou nebo vápenocementovou kapes pro zavázání nových zdí, tl. do 300 mm</t>
  </si>
  <si>
    <t>1264452548</t>
  </si>
  <si>
    <t>3*2</t>
  </si>
  <si>
    <t>2*2*0,7</t>
  </si>
  <si>
    <t>3*2*0,75</t>
  </si>
  <si>
    <t>95</t>
  </si>
  <si>
    <t>974031153</t>
  </si>
  <si>
    <t>Vysekání rýh ve zdivu cihelném na maltu vápennou nebo vápenocementovou do hl. 100 mm a šířky do 100 mm</t>
  </si>
  <si>
    <t>1319442922</t>
  </si>
  <si>
    <t>"pro plyn"</t>
  </si>
  <si>
    <t>96</t>
  </si>
  <si>
    <t>977211111</t>
  </si>
  <si>
    <t>Řezání konstrukcí stěnovou pilou železobetonových průměru řezané výztuže do 16 mm hloubka řezu do 200 mm</t>
  </si>
  <si>
    <t>-1636832649</t>
  </si>
  <si>
    <t>"odřezání balkonové desky"</t>
  </si>
  <si>
    <t>97</t>
  </si>
  <si>
    <t>978015341</t>
  </si>
  <si>
    <t>Otlučení vápenných nebo vápenocementových omítek vnějších ploch s vyškrabáním spar a s očištěním zdiva stupně členitosti 1 a 2, v rozsahu přes 10 do 30 %</t>
  </si>
  <si>
    <t>2091922009</t>
  </si>
  <si>
    <t>98</t>
  </si>
  <si>
    <t>978036191</t>
  </si>
  <si>
    <t>Otlučení cementových omítek vnějších ploch s vyškrabáním spar zdiva a s očištěním povrchu, v rozsahu přes 80 do 100 %</t>
  </si>
  <si>
    <t>480990878</t>
  </si>
  <si>
    <t>"stávající sokl"</t>
  </si>
  <si>
    <t>99</t>
  </si>
  <si>
    <t>985141111</t>
  </si>
  <si>
    <t>Vyčištění trhlin nebo dutin ve zdivu šířky do 30 mm, hloubky do 150 mm</t>
  </si>
  <si>
    <t>-274561497</t>
  </si>
  <si>
    <t>"narušené zdivo" 25</t>
  </si>
  <si>
    <t>100</t>
  </si>
  <si>
    <t>985223110</t>
  </si>
  <si>
    <t>Přezdívání zdiva do aktivované malty cihelného, objemu do 1 m3</t>
  </si>
  <si>
    <t>-113335477</t>
  </si>
  <si>
    <t>"roh tělocvičny"</t>
  </si>
  <si>
    <t>0,25</t>
  </si>
  <si>
    <t>101</t>
  </si>
  <si>
    <t>59610001</t>
  </si>
  <si>
    <t>cihla pálená plná 290x140x65mm do P15</t>
  </si>
  <si>
    <t>-807125339</t>
  </si>
  <si>
    <t>0,25*297</t>
  </si>
  <si>
    <t>102</t>
  </si>
  <si>
    <t>985232113</t>
  </si>
  <si>
    <t>Hloubkové spárování zdiva hloubky přes 40 do 80 mm aktivovanou maltou délky spáry na 1 m2 upravované plochy přes 12 m</t>
  </si>
  <si>
    <t>285366021</t>
  </si>
  <si>
    <t>"narušené zdivo" 2</t>
  </si>
  <si>
    <t>997</t>
  </si>
  <si>
    <t>Přesun sutě</t>
  </si>
  <si>
    <t>103</t>
  </si>
  <si>
    <t>997013211</t>
  </si>
  <si>
    <t>Vnitrostaveništní doprava suti a vybouraných hmot vodorovně do 50 m svisle ručně (nošením po schodech) pro budovy a haly výšky do 6 m</t>
  </si>
  <si>
    <t>t</t>
  </si>
  <si>
    <t>-1827840184</t>
  </si>
  <si>
    <t>"uvažováno s výškou do 6 m"</t>
  </si>
  <si>
    <t>"nad 6 m použity shozy (střecha tělocvičny)"</t>
  </si>
  <si>
    <t>69,738</t>
  </si>
  <si>
    <t>104</t>
  </si>
  <si>
    <t>997013311</t>
  </si>
  <si>
    <t>Shoz suti montáž a demontáž shozu výšky do 10 m</t>
  </si>
  <si>
    <t>-2124534210</t>
  </si>
  <si>
    <t>"izolace ze střechy tělocvičny" 8</t>
  </si>
  <si>
    <t>105</t>
  </si>
  <si>
    <t>997013321</t>
  </si>
  <si>
    <t>Shoz suti montáž a demontáž shozu výšky Příplatek za první a každý další den použití shozu k ceně -3311</t>
  </si>
  <si>
    <t>-2102510512</t>
  </si>
  <si>
    <t>8*5</t>
  </si>
  <si>
    <t>106</t>
  </si>
  <si>
    <t>997013501</t>
  </si>
  <si>
    <t>Odvoz suti a vybouraných hmot na skládku nebo meziskládku se složením, na vzdálenost do 1 km</t>
  </si>
  <si>
    <t>-18754332</t>
  </si>
  <si>
    <t>107</t>
  </si>
  <si>
    <t>997013509</t>
  </si>
  <si>
    <t>Odvoz suti a vybouraných hmot na skládku nebo meziskládku se složením, na vzdálenost Příplatek k ceně za každý další i započatý 1 km přes 1 km</t>
  </si>
  <si>
    <t>350736007</t>
  </si>
  <si>
    <t>69,738*24 'Přepočtené koeficientem množství</t>
  </si>
  <si>
    <t>108</t>
  </si>
  <si>
    <t>997013802</t>
  </si>
  <si>
    <t>Poplatek za uložení stavebního odpadu na skládce (skládkovné) z armovaného betonu zatříděného do Katalogu odpadů pod kódem 170 101</t>
  </si>
  <si>
    <t>295591620</t>
  </si>
  <si>
    <t>109</t>
  </si>
  <si>
    <t>997013803</t>
  </si>
  <si>
    <t>Poplatek za uložení stavebního odpadu na skládce (skládkovné) cihelného zatříděného do Katalogu odpadů pod kódem 170 102</t>
  </si>
  <si>
    <t>460166268</t>
  </si>
  <si>
    <t>110</t>
  </si>
  <si>
    <t>997013814</t>
  </si>
  <si>
    <t>Poplatek za uložení stavebního odpadu na skládce (skládkovné) z izolačních materiálů zatříděného do Katalogu odpadů pod kódem 170 604</t>
  </si>
  <si>
    <t>-697050800</t>
  </si>
  <si>
    <t>111</t>
  </si>
  <si>
    <t>997013831</t>
  </si>
  <si>
    <t>Poplatek za uložení stavebního odpadu na skládce (skládkovné) směsného stavebního a demoličního zatříděného do Katalogu odpadů pod kódem 170 904</t>
  </si>
  <si>
    <t>1004343206</t>
  </si>
  <si>
    <t>112</t>
  </si>
  <si>
    <t>99701383x</t>
  </si>
  <si>
    <t>Výnos za využití kovového odpadu pro druhotné využití</t>
  </si>
  <si>
    <t>-1281834206</t>
  </si>
  <si>
    <t>113</t>
  </si>
  <si>
    <t>997221561</t>
  </si>
  <si>
    <t>Vodorovná doprava suti bez naložení, ale se složením a s hrubým urovnáním z kusových materiálů, na vzdálenost do 1 km</t>
  </si>
  <si>
    <t>384613464</t>
  </si>
  <si>
    <t>114</t>
  </si>
  <si>
    <t>997221569</t>
  </si>
  <si>
    <t>Vodorovná doprava suti bez naložení, ale se složením a s hrubým urovnáním Příplatek k ceně za každý další i započatý 1 km přes 1 km</t>
  </si>
  <si>
    <t>-152874122</t>
  </si>
  <si>
    <t>122,205*24 'Přepočtené koeficientem množství</t>
  </si>
  <si>
    <t>115</t>
  </si>
  <si>
    <t>997221815</t>
  </si>
  <si>
    <t>Poplatek za uložení stavebního odpadu na skládce (skládkovné) z prostého betonu zatříděného do Katalogu odpadů pod kódem 170 101</t>
  </si>
  <si>
    <t>772928579</t>
  </si>
  <si>
    <t>998</t>
  </si>
  <si>
    <t>Přesun hmot</t>
  </si>
  <si>
    <t>116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</si>
  <si>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</si>
  <si>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</si>
  <si>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-655401165</t>
  </si>
  <si>
    <t>PSV</t>
  </si>
  <si>
    <t>Práce a dodávky PSV</t>
  </si>
  <si>
    <t>711</t>
  </si>
  <si>
    <t>Izolace proti vodě, vlhkosti a plynům</t>
  </si>
  <si>
    <t>117</t>
  </si>
  <si>
    <t>711161212</t>
  </si>
  <si>
    <t>Izolace proti zemní vlhkosti a beztlakové vodě nopovými fóliemi na ploše svislé S vrstva ochranná, odvětrávací a drenážní výška nopku 8,0 mm, tl. fólie do 0,6 mm</t>
  </si>
  <si>
    <t>1349859083</t>
  </si>
  <si>
    <t>"výška folie 0,4 m"</t>
  </si>
  <si>
    <t>218,784*0,4</t>
  </si>
  <si>
    <t>118</t>
  </si>
  <si>
    <t>711161383</t>
  </si>
  <si>
    <t>Izolace proti zemní vlhkosti a beztlakové vodě nopovými fóliemi ostatní ukončení izolace lištou</t>
  </si>
  <si>
    <t>-627529819</t>
  </si>
  <si>
    <t>119</t>
  </si>
  <si>
    <t>998711102</t>
  </si>
  <si>
    <t>Přesun hmot pro izolace proti vodě, vlhkosti a plynům stanovený z hmotnosti přesunovaného materiálu vodorovná dopravní vzdálenost do 50 m v objektech výšky přes 6 do 12 m</t>
  </si>
  <si>
    <t>1219179017</t>
  </si>
  <si>
    <t>712</t>
  </si>
  <si>
    <t>Povlakové krytiny</t>
  </si>
  <si>
    <t>120</t>
  </si>
  <si>
    <t>712300833</t>
  </si>
  <si>
    <t>Odstranění ze střech plochých do 10 st. krytiny povlakové třívrstvé</t>
  </si>
  <si>
    <t>-2002697305</t>
  </si>
  <si>
    <t>"tělocvična" 450</t>
  </si>
  <si>
    <t>121</t>
  </si>
  <si>
    <t>712300834</t>
  </si>
  <si>
    <t>Odstranění ze střech plochých do 10 st. krytiny povlakové Příplatek k ceně - 0833 za každou další vrstvu</t>
  </si>
  <si>
    <t>-863265206</t>
  </si>
  <si>
    <t>2*450</t>
  </si>
  <si>
    <t>122</t>
  </si>
  <si>
    <t>712300841</t>
  </si>
  <si>
    <t>Odstranění ze střech plochých do 10 st. mechu odškrabáním a očistěním s urovnáním povrchu</t>
  </si>
  <si>
    <t>-93257554</t>
  </si>
  <si>
    <t>"příprava podkladu pod zateplení střech"</t>
  </si>
  <si>
    <t>200+150+60</t>
  </si>
  <si>
    <t>123</t>
  </si>
  <si>
    <t>712311101</t>
  </si>
  <si>
    <t>Provedení povlakové krytiny střech plochých do 10 st. natěradly a tmely za studena nátěrem lakem penetračním nebo asfaltovým</t>
  </si>
  <si>
    <t>-1394888673</t>
  </si>
  <si>
    <t>124</t>
  </si>
  <si>
    <t>111631500</t>
  </si>
  <si>
    <t>lak asfaltový penetrační</t>
  </si>
  <si>
    <t>1740599902</t>
  </si>
  <si>
    <t>450*0,0003 'Přepočtené koeficientem množství</t>
  </si>
  <si>
    <t>125</t>
  </si>
  <si>
    <t>712341559</t>
  </si>
  <si>
    <t>Provedení povlakové krytiny střech plochých do 10 st. pásy přitavením NAIP v plné ploše</t>
  </si>
  <si>
    <t>1545475707</t>
  </si>
  <si>
    <t>"tělocvična - parotěsná zábrana" 450</t>
  </si>
  <si>
    <t>126</t>
  </si>
  <si>
    <t>628361090</t>
  </si>
  <si>
    <t>pás těžký asfaltovaný s Al folií nosnou vložkou mineralní posyp</t>
  </si>
  <si>
    <t>1645187808</t>
  </si>
  <si>
    <t>450*1,15 'Přepočtené koeficientem množství</t>
  </si>
  <si>
    <t>127</t>
  </si>
  <si>
    <t>712363005</t>
  </si>
  <si>
    <t>Provedení povlakové krytiny střech plochých do 10 st. fólií termoplastickou mPVC (měkčené PVC) aplikace fólie na oplechování (na tzv. fóliový plech) horkovzdušným navařením v plné ploše</t>
  </si>
  <si>
    <t>1323733989</t>
  </si>
  <si>
    <t>"okraje střech"</t>
  </si>
  <si>
    <t>2*(27,65+15,75)*0,15</t>
  </si>
  <si>
    <t>2*(5,45+10)*0,15</t>
  </si>
  <si>
    <t>2*(18,3+9,5)*0,15</t>
  </si>
  <si>
    <t>2*(11,7+11,5)*0,15</t>
  </si>
  <si>
    <t>128</t>
  </si>
  <si>
    <t>712363351</t>
  </si>
  <si>
    <t>Povlakové krytiny střech plochých do 10° z tvarovaných poplastovaných lišt pro mPVC pásek rš 50 mm</t>
  </si>
  <si>
    <t>1678122788</t>
  </si>
  <si>
    <t>(10+12+13,8)</t>
  </si>
  <si>
    <t>129</t>
  </si>
  <si>
    <t>712363352</t>
  </si>
  <si>
    <t>Povlakové krytiny střech plochých do 10° z tvarovaných poplastovaných lišt pro mPVC vnitřní koutová lišta rš 100 mm</t>
  </si>
  <si>
    <t>779392100</t>
  </si>
  <si>
    <t>(10+12+16+13,8)</t>
  </si>
  <si>
    <t>130</t>
  </si>
  <si>
    <t>712363353</t>
  </si>
  <si>
    <t>Povlakové krytiny střech plochých do 10° z tvarovaných poplastovaných lišt pro mPVC vnější koutová lišta rš 100 mm</t>
  </si>
  <si>
    <t>96347713</t>
  </si>
  <si>
    <t>131</t>
  </si>
  <si>
    <t>712363354</t>
  </si>
  <si>
    <t>Povlakové krytiny střech plochých do 10° z tvarovaných poplastovaných lišt pro mPVC stěnová lišta vyhnutá rš 71 mm</t>
  </si>
  <si>
    <t>-1155675229</t>
  </si>
  <si>
    <t>132</t>
  </si>
  <si>
    <t>712363357</t>
  </si>
  <si>
    <t>Povlakové krytiny střech plochých do 10° z tvarovaných poplastovaných lišt pro mPVC okapnice rš 250 mm</t>
  </si>
  <si>
    <t>211220556</t>
  </si>
  <si>
    <t>(2*27,65+10+31,425)</t>
  </si>
  <si>
    <t>133</t>
  </si>
  <si>
    <t>712363358</t>
  </si>
  <si>
    <t>Povlakové krytiny střech plochých do 10° z tvarovaných poplastovaných lišt pro mPVC závětrná lišta rš 250 mm</t>
  </si>
  <si>
    <t>-463548714</t>
  </si>
  <si>
    <t>(2*15,75+2*5,45+12,35+3)</t>
  </si>
  <si>
    <t>134</t>
  </si>
  <si>
    <t>712363501</t>
  </si>
  <si>
    <t>Provedení povlakové krytiny střech plochých do 10 st. s mechanicky kotvenou izolací včetně položení fólie a horkovzdušného svaření tl. tepelné izolace přes 140 mm do 200 mm budovy výšky do 18 m, kotvené do betonu nebo pórobetonu vnitřní plocha</t>
  </si>
  <si>
    <t>1617694028</t>
  </si>
  <si>
    <t>"spoj.krčky, tělocvična, nářaďovna"</t>
  </si>
  <si>
    <t>"vnitřní pole"</t>
  </si>
  <si>
    <t>18,5*7</t>
  </si>
  <si>
    <t>9,1*10,85-1,5*1,5</t>
  </si>
  <si>
    <t>23,85*11,75</t>
  </si>
  <si>
    <t>3,45*8</t>
  </si>
  <si>
    <t>135</t>
  </si>
  <si>
    <t>712363502</t>
  </si>
  <si>
    <t>Provedení povlakové krytiny střech plochých do 10 st. s mechanicky kotvenou izolací včetně položení fólie a horkovzdušného svaření tl. tepelné izolace přes 140 mm do 200 mm budovy výšky do 18 m, kotvené do betonu nebo pórobetonu okraj</t>
  </si>
  <si>
    <t>386264426</t>
  </si>
  <si>
    <t>"krajní pole"</t>
  </si>
  <si>
    <t>(2*18,5+7)*1,5</t>
  </si>
  <si>
    <t>(12,35+12,35-1,5+12,1-3)*1,5</t>
  </si>
  <si>
    <t>(2*23,85+2*11,75)*2</t>
  </si>
  <si>
    <t>(2*3,45+2*8)*1</t>
  </si>
  <si>
    <t>136</t>
  </si>
  <si>
    <t>712363503</t>
  </si>
  <si>
    <t>Provedení povlakové krytiny střech plochých do 10 st. s mechanicky kotvenou izolací včetně položení fólie a horkovzdušného svaření tl. tepelné izolace přes 140 mm do 200 mm budovy výšky do 18 m, kotvené do betonu nebo pórobetonu roh</t>
  </si>
  <si>
    <t>-631008631</t>
  </si>
  <si>
    <t>"rohové pole"</t>
  </si>
  <si>
    <t>2*1,5*1,5</t>
  </si>
  <si>
    <t>4*1,5*1,5</t>
  </si>
  <si>
    <t>4*2*2</t>
  </si>
  <si>
    <t>4*1*1</t>
  </si>
  <si>
    <t>137</t>
  </si>
  <si>
    <t>283220120</t>
  </si>
  <si>
    <t>fólie hydroizolační střešní mPVC, tl. 1,5 mm š 1300 mm šedá</t>
  </si>
  <si>
    <t>2013711250</t>
  </si>
  <si>
    <t>(533,823+279,75+33,5)*1,15</t>
  </si>
  <si>
    <t>138</t>
  </si>
  <si>
    <t>712391171</t>
  </si>
  <si>
    <t>Provedení povlakové krytiny střech plochých do 10 st. -ostatní práce provedení vrstvy textilní podkladní</t>
  </si>
  <si>
    <t>44244038</t>
  </si>
  <si>
    <t>533,823+279,75+33,5</t>
  </si>
  <si>
    <t>139</t>
  </si>
  <si>
    <t>693112580</t>
  </si>
  <si>
    <t>geotextilie netkaná PP 300g/m2</t>
  </si>
  <si>
    <t>-770194971</t>
  </si>
  <si>
    <t>847,073*1,05 'Přepočtené koeficientem množství</t>
  </si>
  <si>
    <t>140</t>
  </si>
  <si>
    <t>712399096</t>
  </si>
  <si>
    <t>Provedení povlakové krytiny střech plochých do 10 st. -ostatní práce Příplatek k cenám za plochu do 10 m2 natěradly a AIP</t>
  </si>
  <si>
    <t>-1409181059</t>
  </si>
  <si>
    <t>141</t>
  </si>
  <si>
    <t>712941963</t>
  </si>
  <si>
    <t>Provedení údržby průniků povlakové krytiny střech pásy přitavením NAIP vpustí, ventilací nebo komínů</t>
  </si>
  <si>
    <t>-400554145</t>
  </si>
  <si>
    <t>"zaslepení otvorů po větracích komíncíchv podstřešním prostoru inetrnátu"</t>
  </si>
  <si>
    <t>142</t>
  </si>
  <si>
    <t>628321340</t>
  </si>
  <si>
    <t>pás těžký asfaltovaný V60 S40</t>
  </si>
  <si>
    <t>-704794943</t>
  </si>
  <si>
    <t>33*1,25 'Přepočtené koeficientem množství</t>
  </si>
  <si>
    <t>143</t>
  </si>
  <si>
    <t>712961700-R</t>
  </si>
  <si>
    <t>Provedení povlakové krytiny střech fóliemi - příplatek za provedení detailů, napojení apod.</t>
  </si>
  <si>
    <t>kpl</t>
  </si>
  <si>
    <t>820639435</t>
  </si>
  <si>
    <t>144</t>
  </si>
  <si>
    <t>998712102</t>
  </si>
  <si>
    <t>Přesun hmot pro povlakové krytiny stanovený z hmotnosti přesunovaného materiálu vodorovná dopravní vzdálenost do 50 m v objektech výšky přes 6 do 12 m</t>
  </si>
  <si>
    <t>1345956435</t>
  </si>
  <si>
    <t>713</t>
  </si>
  <si>
    <t>Izolace tepelné</t>
  </si>
  <si>
    <t>145</t>
  </si>
  <si>
    <t>713111111</t>
  </si>
  <si>
    <t>Montáž tepelné izolace stropů rohožemi, pásy, dílci, deskami, bloky (izolační materiál ve specifikaci) vrchem bez překrytí lepenkou kladenými volně</t>
  </si>
  <si>
    <t>1684077670</t>
  </si>
  <si>
    <t>"podstřešní prostor - internát, 2 vrstvy"</t>
  </si>
  <si>
    <t>2*500</t>
  </si>
  <si>
    <t>146</t>
  </si>
  <si>
    <t>63141190</t>
  </si>
  <si>
    <t>deska tepelně izolační minerální do šikmých střech a stěn  λ=0,036-0,037 tl 120mm</t>
  </si>
  <si>
    <t>-771232240</t>
  </si>
  <si>
    <t>1000*1,02 'Přepočtené koeficientem množství</t>
  </si>
  <si>
    <t>147</t>
  </si>
  <si>
    <t>713141135</t>
  </si>
  <si>
    <t>Montáž tepelné izolace střech plochých rohožemi, pásy, deskami, dílci, bloky (izolační materiál ve specifikaci) přilepenými za studena bodově, jednovrstvá</t>
  </si>
  <si>
    <t>1747565047</t>
  </si>
  <si>
    <t>"spádová vrstva spoj.krčku pro přespádování"</t>
  </si>
  <si>
    <t>148</t>
  </si>
  <si>
    <t>28376142</t>
  </si>
  <si>
    <t>klín izolační z pěnového polystyrenu EPS 150 spádový</t>
  </si>
  <si>
    <t>-642331404</t>
  </si>
  <si>
    <t>"spádové klíny"</t>
  </si>
  <si>
    <t>100*0,1*1,02</t>
  </si>
  <si>
    <t>149</t>
  </si>
  <si>
    <t>713141151</t>
  </si>
  <si>
    <t>Montáž tepelné izolace střech plochých rohožemi, pásy, deskami, dílci, bloky (izolační materiál ve specifikaci) kladenými volně jednovrstvá</t>
  </si>
  <si>
    <t>-836885573</t>
  </si>
  <si>
    <t>"ve dvou vrstvách"</t>
  </si>
  <si>
    <t>(533,823+279,75+33,5)*2</t>
  </si>
  <si>
    <t>28375914</t>
  </si>
  <si>
    <t>deska EPS 150 pro trvalé zatížení v tlaku (max. 3000 kg/m2) tl 100mm</t>
  </si>
  <si>
    <t>-770300333</t>
  </si>
  <si>
    <t>1694,146*1,02</t>
  </si>
  <si>
    <t>151</t>
  </si>
  <si>
    <t>998713102</t>
  </si>
  <si>
    <t>Přesun hmot pro izolace tepelné stanovený z hmotnosti přesunovaného materiálu vodorovná dopravní vzdálenost do 50 m v objektech výšky přes 6 m do 12 m</t>
  </si>
  <si>
    <t>494099020</t>
  </si>
  <si>
    <t>721</t>
  </si>
  <si>
    <t>Zdravotechnika - vnitřní kanalizace</t>
  </si>
  <si>
    <t>152</t>
  </si>
  <si>
    <t>721242805</t>
  </si>
  <si>
    <t>Demontáž lapačů střešních splavenin DN 150</t>
  </si>
  <si>
    <t>978053314</t>
  </si>
  <si>
    <t>153</t>
  </si>
  <si>
    <t>72124280x</t>
  </si>
  <si>
    <t>Montáž lapače střešních splavenin DN 125 vč.napojení</t>
  </si>
  <si>
    <t>-1159319838</t>
  </si>
  <si>
    <t>154</t>
  </si>
  <si>
    <t>552441010</t>
  </si>
  <si>
    <t>lapač litinový střešních splavenin DN 125</t>
  </si>
  <si>
    <t>1677581761</t>
  </si>
  <si>
    <t>155</t>
  </si>
  <si>
    <t>721300942</t>
  </si>
  <si>
    <t>Pročištění lapačů střešních splavenin</t>
  </si>
  <si>
    <t>-726871864</t>
  </si>
  <si>
    <t>156</t>
  </si>
  <si>
    <t>998721102</t>
  </si>
  <si>
    <t>Přesun hmot pro vnitřní kanalizace stanovený z hmotnosti přesunovaného materiálu vodorovná dopravní vzdálenost do 50 m v objektech výšky přes 6 do 12 m</t>
  </si>
  <si>
    <t>-218607836</t>
  </si>
  <si>
    <t>723</t>
  </si>
  <si>
    <t>Zdravotechnika - vnitřní plynovod</t>
  </si>
  <si>
    <t>157</t>
  </si>
  <si>
    <t>723150303</t>
  </si>
  <si>
    <t>Potrubí z ocelových trubek hladkých černých spojovaných svařováním tvářených za tepla D 28/2,6</t>
  </si>
  <si>
    <t>631104042</t>
  </si>
  <si>
    <t>158</t>
  </si>
  <si>
    <t>723150312</t>
  </si>
  <si>
    <t>Potrubí z ocelových trubek hladkých černých spojovaných svařováním tvářených za tepla D 57/3,2</t>
  </si>
  <si>
    <t>-604875277</t>
  </si>
  <si>
    <t>19+11</t>
  </si>
  <si>
    <t>159</t>
  </si>
  <si>
    <t>723150368</t>
  </si>
  <si>
    <t>Potrubí z ocelových trubek hladkých chráničky D 76/3,2</t>
  </si>
  <si>
    <t>-1384980351</t>
  </si>
  <si>
    <t>160</t>
  </si>
  <si>
    <t>723190253</t>
  </si>
  <si>
    <t>Přípojky plynovodní ke strojům a zařízením z trubek vyvedení a upevnění plynovodních výpustek na potrubí DN 25</t>
  </si>
  <si>
    <t>1821861644</t>
  </si>
  <si>
    <t>161</t>
  </si>
  <si>
    <t>723214166</t>
  </si>
  <si>
    <t>Armatury přírubové plynové filtry těleso uhlíková ocel PN 40 do 400 st.C (D 71 118 540) DN 50</t>
  </si>
  <si>
    <t>soubor</t>
  </si>
  <si>
    <t>-368287129</t>
  </si>
  <si>
    <t>162</t>
  </si>
  <si>
    <t>723231163</t>
  </si>
  <si>
    <t>Armatury se dvěma závity kohouty kulové PN 42 do 185°C plnoprůtokové vnitřní závit těžká řada G 3/4</t>
  </si>
  <si>
    <t>-954943734</t>
  </si>
  <si>
    <t>163</t>
  </si>
  <si>
    <t>723233158</t>
  </si>
  <si>
    <t>Armatury se dvěma závity solenoidové ventily včetně cívky a konektoru s diodou G 2</t>
  </si>
  <si>
    <t>-1453028293</t>
  </si>
  <si>
    <t>164</t>
  </si>
  <si>
    <t>998723102</t>
  </si>
  <si>
    <t>Přesun hmot pro vnitřní plynovod stanovený z hmotnosti přesunovaného materiálu vodorovná dopravní vzdálenost do 50 m v objektech výšky přes 6 do 12 m</t>
  </si>
  <si>
    <t>549801628</t>
  </si>
  <si>
    <t>740.1</t>
  </si>
  <si>
    <t>Elektromontáže - silnoproud</t>
  </si>
  <si>
    <t>165</t>
  </si>
  <si>
    <t>K429</t>
  </si>
  <si>
    <t>Svítidlo LED-5200-236-3K, IP66,</t>
  </si>
  <si>
    <t>ks</t>
  </si>
  <si>
    <t>2097617324</t>
  </si>
  <si>
    <t>166</t>
  </si>
  <si>
    <t>K159</t>
  </si>
  <si>
    <t>Zásuvka jednonásobná, 2P+PE, 16A/250VAC, těsné prov.</t>
  </si>
  <si>
    <t>1667712726</t>
  </si>
  <si>
    <t>167</t>
  </si>
  <si>
    <t>K147</t>
  </si>
  <si>
    <t>Jednopól.spínač, řazení č. 1, 10A/250VAC, těsné prov.</t>
  </si>
  <si>
    <t>-1217757523</t>
  </si>
  <si>
    <t>168</t>
  </si>
  <si>
    <t>K430</t>
  </si>
  <si>
    <t>Elektroinstalační krabice IP54 vč.svork 80x80mm</t>
  </si>
  <si>
    <t>252055491</t>
  </si>
  <si>
    <t>169</t>
  </si>
  <si>
    <t>K169</t>
  </si>
  <si>
    <t>Kabel CYKY 2Ax1,5mm2</t>
  </si>
  <si>
    <t>-2070557634</t>
  </si>
  <si>
    <t>170</t>
  </si>
  <si>
    <t>K170</t>
  </si>
  <si>
    <t>Kabel CYKY-J 3x1,5mm2</t>
  </si>
  <si>
    <t>974405113</t>
  </si>
  <si>
    <t>171</t>
  </si>
  <si>
    <t>K172</t>
  </si>
  <si>
    <t>Kabel CYKY-J 3x2,5mm2</t>
  </si>
  <si>
    <t>1477081607</t>
  </si>
  <si>
    <t>172</t>
  </si>
  <si>
    <t>K174</t>
  </si>
  <si>
    <t>Kabel CYKY-J 5x2,5mm2</t>
  </si>
  <si>
    <t>1583511165</t>
  </si>
  <si>
    <t>173</t>
  </si>
  <si>
    <t>K184</t>
  </si>
  <si>
    <t>Vodič CYA 6mm2 zž</t>
  </si>
  <si>
    <t>556031491</t>
  </si>
  <si>
    <t>174</t>
  </si>
  <si>
    <t>K431</t>
  </si>
  <si>
    <t>Doplnění rozvaděčů RH a Rtv- jistič 1x 3x20A, 1x3x16A</t>
  </si>
  <si>
    <t>-2099175839</t>
  </si>
  <si>
    <t>175</t>
  </si>
  <si>
    <t>K432</t>
  </si>
  <si>
    <t>Úprava stáv.napojení vytápění dešť.žlabu</t>
  </si>
  <si>
    <t>-1295236174</t>
  </si>
  <si>
    <t>176</t>
  </si>
  <si>
    <t>K433</t>
  </si>
  <si>
    <t>Trubka ochranná PVC pr.16mm, tuhá</t>
  </si>
  <si>
    <t>736686186</t>
  </si>
  <si>
    <t>177</t>
  </si>
  <si>
    <t>K189</t>
  </si>
  <si>
    <t>Ukončení vodiče v rozvaděči do pr. 2,5mm2</t>
  </si>
  <si>
    <t>-821181010</t>
  </si>
  <si>
    <t>178</t>
  </si>
  <si>
    <t>K197</t>
  </si>
  <si>
    <t>Podružný a spojovací materiál</t>
  </si>
  <si>
    <t>1492951565</t>
  </si>
  <si>
    <t>179</t>
  </si>
  <si>
    <t>K434</t>
  </si>
  <si>
    <t>Dokumentace skutečného provedení stavby (DSPS)</t>
  </si>
  <si>
    <t>1027379207</t>
  </si>
  <si>
    <t>180</t>
  </si>
  <si>
    <t>K200</t>
  </si>
  <si>
    <t>Příspěvek na recyklaci</t>
  </si>
  <si>
    <t>-218300431</t>
  </si>
  <si>
    <t>181</t>
  </si>
  <si>
    <t>K201</t>
  </si>
  <si>
    <t>Doprava</t>
  </si>
  <si>
    <t>1449034934</t>
  </si>
  <si>
    <t>182</t>
  </si>
  <si>
    <t>K435</t>
  </si>
  <si>
    <t>Výchozí revizní zpráva elektro</t>
  </si>
  <si>
    <t>-428560043</t>
  </si>
  <si>
    <t>740.2</t>
  </si>
  <si>
    <t>Elektromontáže - hromosvod</t>
  </si>
  <si>
    <t>183</t>
  </si>
  <si>
    <t>K173</t>
  </si>
  <si>
    <t>Jím.vedení AlMgSi pr.8mm, pevně</t>
  </si>
  <si>
    <t>2000467681</t>
  </si>
  <si>
    <t>184</t>
  </si>
  <si>
    <t>K421</t>
  </si>
  <si>
    <t>Jímací tyč AlMgSi 1000mm</t>
  </si>
  <si>
    <t>1124669818</t>
  </si>
  <si>
    <t>185</t>
  </si>
  <si>
    <t>K422</t>
  </si>
  <si>
    <t>Betonový podstavec pro JT + podložka</t>
  </si>
  <si>
    <t>-1922588845</t>
  </si>
  <si>
    <t>186</t>
  </si>
  <si>
    <t>K423</t>
  </si>
  <si>
    <t>Podpěra vedení na střechu</t>
  </si>
  <si>
    <t>714807320</t>
  </si>
  <si>
    <t>187</t>
  </si>
  <si>
    <t>K424</t>
  </si>
  <si>
    <t>Svorka hromosvodná</t>
  </si>
  <si>
    <t>791525872</t>
  </si>
  <si>
    <t>188</t>
  </si>
  <si>
    <t>K425</t>
  </si>
  <si>
    <t>Demontáž stáv.jímacího vedení</t>
  </si>
  <si>
    <t>1328883799</t>
  </si>
  <si>
    <t>189</t>
  </si>
  <si>
    <t>K426</t>
  </si>
  <si>
    <t>Opětovná montáž jím.vedení</t>
  </si>
  <si>
    <t>1646878645</t>
  </si>
  <si>
    <t>190</t>
  </si>
  <si>
    <t>K427</t>
  </si>
  <si>
    <t>Úprava a doplnění hromosv.vedení</t>
  </si>
  <si>
    <t>-1227951445</t>
  </si>
  <si>
    <t>191</t>
  </si>
  <si>
    <t>K428</t>
  </si>
  <si>
    <t>-798739686</t>
  </si>
  <si>
    <t>762</t>
  </si>
  <si>
    <t>Konstrukce tesařské</t>
  </si>
  <si>
    <t>192</t>
  </si>
  <si>
    <t>762083111</t>
  </si>
  <si>
    <t>Práce společné pro tesařské konstrukce impregnace řeziva máčením proti dřevokaznému hmyzu a houbám, třída ohrožení 1 a 2 (dřevo v interiéru)</t>
  </si>
  <si>
    <t>1430757001</t>
  </si>
  <si>
    <t>0,883+0,281+1,239</t>
  </si>
  <si>
    <t>193</t>
  </si>
  <si>
    <t>762085103</t>
  </si>
  <si>
    <t>Práce společné pro tesařské konstrukce montáž ocelových spojovacích prostředků (materiál ve specifikaci) kotevních želez příložek, patek, táhel</t>
  </si>
  <si>
    <t>1448073556</t>
  </si>
  <si>
    <t>"konstrukce pod revizní lávkou"</t>
  </si>
  <si>
    <t>2*56</t>
  </si>
  <si>
    <t>194</t>
  </si>
  <si>
    <t>548251130</t>
  </si>
  <si>
    <t>kování tesařské úhelník 90° typ1 100x100x100x2,5mm</t>
  </si>
  <si>
    <t>1319611641</t>
  </si>
  <si>
    <t>195</t>
  </si>
  <si>
    <t>762085112</t>
  </si>
  <si>
    <t>Práce společné pro tesařské konstrukce montáž ocelových spojovacích prostředků (materiál ve specifikaci) svorníků, šroubů délky přes 150 do 300 mm</t>
  </si>
  <si>
    <t>-1348798245</t>
  </si>
  <si>
    <t>"příložky vaznice 6 ks na příložku"</t>
  </si>
  <si>
    <t>2*9*6</t>
  </si>
  <si>
    <t>196</t>
  </si>
  <si>
    <t>31197103x</t>
  </si>
  <si>
    <t>tyč závitová pozinkovaná M12 d=300 mm  vč.podložek a matek</t>
  </si>
  <si>
    <t>2134570991</t>
  </si>
  <si>
    <t>197</t>
  </si>
  <si>
    <t>762332931</t>
  </si>
  <si>
    <t>Vázané konstrukce krovů doplnění části střešní vazby montáž z nehoblovaného řeziva (materiál ve specifikaci), průřezové plochy do 120 cm2</t>
  </si>
  <si>
    <t>-585943362</t>
  </si>
  <si>
    <t>"zavětrování 32/140"</t>
  </si>
  <si>
    <t>6*2*4,75</t>
  </si>
  <si>
    <t>198</t>
  </si>
  <si>
    <t>605110210</t>
  </si>
  <si>
    <t>řezivo jehličnaté - středové SM tl. 33-100 mm, jakost II, 2 - 3,5 m</t>
  </si>
  <si>
    <t>1817223418</t>
  </si>
  <si>
    <t>57*0,032*0,14*1,1</t>
  </si>
  <si>
    <t>199</t>
  </si>
  <si>
    <t>762332932</t>
  </si>
  <si>
    <t>Vázané konstrukce krovů doplnění části střešní vazby montáž z nehoblovaného řeziva (materiál ve specifikaci), průřezové plochy přes 120 do 224 cm2</t>
  </si>
  <si>
    <t>-545677349</t>
  </si>
  <si>
    <t>"příložky vaznice 80/160"</t>
  </si>
  <si>
    <t>2*9*2</t>
  </si>
  <si>
    <t>"kleštiny 80/160"</t>
  </si>
  <si>
    <t>2*5*5,2</t>
  </si>
  <si>
    <t>200</t>
  </si>
  <si>
    <t>60512130</t>
  </si>
  <si>
    <t>hranol stavební řezivo průřezu do 224cm2 do dl 6m</t>
  </si>
  <si>
    <t>408054968</t>
  </si>
  <si>
    <t>2*9*2*0,08*0,16*1,1</t>
  </si>
  <si>
    <t>2*5*5,2*0,08*0,16*1,1</t>
  </si>
  <si>
    <t>201</t>
  </si>
  <si>
    <t>762341660</t>
  </si>
  <si>
    <t>Bednění a laťování montáž bednění štítových okapových říms, krajnic, závětrných prken a žaluzií ve spádu nebo rovnoběžně s okapem z palubek</t>
  </si>
  <si>
    <t>1678083514</t>
  </si>
  <si>
    <t>"podbití střechy internátu"</t>
  </si>
  <si>
    <t>2*38*0,45</t>
  </si>
  <si>
    <t>202</t>
  </si>
  <si>
    <t>61191120</t>
  </si>
  <si>
    <t>palubky obkladové SM profil klasický 12,5x96mm A/B</t>
  </si>
  <si>
    <t>-311498031</t>
  </si>
  <si>
    <t>34,2*1,2 'Přepočtené koeficientem množství</t>
  </si>
  <si>
    <t>203</t>
  </si>
  <si>
    <t>762395000</t>
  </si>
  <si>
    <t>Spojovací prostředky krovů, bednění a laťování, nadstřešních konstrukcí svory, prkna, hřebíky, pásová ocel, vruty</t>
  </si>
  <si>
    <t>-1022616460</t>
  </si>
  <si>
    <t>0,281+1,239</t>
  </si>
  <si>
    <t>204</t>
  </si>
  <si>
    <t>76251124-R</t>
  </si>
  <si>
    <t xml:space="preserve">Okraj střechy z desek OSB tl 18 mm </t>
  </si>
  <si>
    <t>-1606291676</t>
  </si>
  <si>
    <t>"okraj střechy tělocvičny"</t>
  </si>
  <si>
    <t>2*(27,65+15,75)*0,3</t>
  </si>
  <si>
    <t>"okraj střechy nářaďovny"</t>
  </si>
  <si>
    <t>(10+2*5,45)*0,3</t>
  </si>
  <si>
    <t>"okraj střechy spoj.krčku (okapová hrana)"</t>
  </si>
  <si>
    <t>(31,425+12,35+2,5)*0,3</t>
  </si>
  <si>
    <t>205</t>
  </si>
  <si>
    <t>762511276</t>
  </si>
  <si>
    <t>Podlahové konstrukce podkladové z dřevoštěpkových desek OSB jednovrstvých šroubovaných na pero a drážku 22 mm broušených, tloušťky desky</t>
  </si>
  <si>
    <t>40947646</t>
  </si>
  <si>
    <t>"revizní lávka na střeše inernátu"</t>
  </si>
  <si>
    <t>36,6*0,625</t>
  </si>
  <si>
    <t>206</t>
  </si>
  <si>
    <t>762521108</t>
  </si>
  <si>
    <t>Položení podlah nehoblovaných na sraz z fošen hrubých</t>
  </si>
  <si>
    <t>1462808872</t>
  </si>
  <si>
    <t>"roznášecí fošny pod lešení na střechách"</t>
  </si>
  <si>
    <t>(13,8+12+10)*0,9</t>
  </si>
  <si>
    <t>207</t>
  </si>
  <si>
    <t>60511051</t>
  </si>
  <si>
    <t>řezivo jehličnaté boční omítané dl 6 m tl. do 100 mm, šířka do 200 mm jakost I.</t>
  </si>
  <si>
    <t>-2015736864</t>
  </si>
  <si>
    <t>32,22*0,04*1,1</t>
  </si>
  <si>
    <t>208</t>
  </si>
  <si>
    <t>762521812</t>
  </si>
  <si>
    <t>Demontáž podlah bez polštářů z prken nebo fošen tl. přes 32 mm</t>
  </si>
  <si>
    <t>-1507261282</t>
  </si>
  <si>
    <t>209</t>
  </si>
  <si>
    <t>762526110</t>
  </si>
  <si>
    <t>Položení podlah položení polštářů pod podlahy osové vzdálenosti do 650 mm</t>
  </si>
  <si>
    <t>-1366140594</t>
  </si>
  <si>
    <t xml:space="preserve">"pod revizní lávku desky OSB" </t>
  </si>
  <si>
    <t>210</t>
  </si>
  <si>
    <t>605121250</t>
  </si>
  <si>
    <t>hranol stavební řezivo průřezu do 120cm2 do dl 6m</t>
  </si>
  <si>
    <t>-1984292238</t>
  </si>
  <si>
    <t>36,6/0,65*(0,625+2*0,4)*0,1*0,1*1,1</t>
  </si>
  <si>
    <t>211</t>
  </si>
  <si>
    <t>762595001</t>
  </si>
  <si>
    <t>Spojovací prostředky podlah a podkladových konstrukcí hřebíky, vruty</t>
  </si>
  <si>
    <t>-994617450</t>
  </si>
  <si>
    <t>46,193+22,875</t>
  </si>
  <si>
    <t>212</t>
  </si>
  <si>
    <t>998762102</t>
  </si>
  <si>
    <t>Přesun hmot pro konstrukce tesařské stanovený z hmotnosti přesunovaného materiálu vodorovná dopravní vzdálenost do 50 m v objektech výšky přes 6 do 12 m</t>
  </si>
  <si>
    <t>1506971703</t>
  </si>
  <si>
    <t>764</t>
  </si>
  <si>
    <t>Konstrukce klempířské</t>
  </si>
  <si>
    <t>213</t>
  </si>
  <si>
    <t>764001901</t>
  </si>
  <si>
    <t>Napojení na stávající klempířské konstrukce délky spoje do 0,5 m</t>
  </si>
  <si>
    <t>196416684</t>
  </si>
  <si>
    <t>"přechod z hranatého kotlíku na kruhové svody D 120 mm"</t>
  </si>
  <si>
    <t>214</t>
  </si>
  <si>
    <t>55344301x</t>
  </si>
  <si>
    <t>přechodový kus (redukce) z hranatého kotlíku na kulatý svod D 120 mm</t>
  </si>
  <si>
    <t>-1118026054</t>
  </si>
  <si>
    <t>215</t>
  </si>
  <si>
    <t>764002801</t>
  </si>
  <si>
    <t>Demontáž klempířských konstrukcí závětrné lišty do suti</t>
  </si>
  <si>
    <t>-1149681633</t>
  </si>
  <si>
    <t>216</t>
  </si>
  <si>
    <t>764002811</t>
  </si>
  <si>
    <t>Demontáž klempířských konstrukcí okapového plechu do suti, v krytině povlakové</t>
  </si>
  <si>
    <t>1298991991</t>
  </si>
  <si>
    <t>217</t>
  </si>
  <si>
    <t>764002841</t>
  </si>
  <si>
    <t>Demontáž klempířských konstrukcí oplechování horních ploch zdí a nadezdívek do suti</t>
  </si>
  <si>
    <t>-1134428282</t>
  </si>
  <si>
    <t>218</t>
  </si>
  <si>
    <t>764002851</t>
  </si>
  <si>
    <t>Demontáž klempířských konstrukcí oplechování parapetů do suti</t>
  </si>
  <si>
    <t>-1719429903</t>
  </si>
  <si>
    <t>3*1,5+91*1,5+9*2,1</t>
  </si>
  <si>
    <t>219</t>
  </si>
  <si>
    <t>764002871</t>
  </si>
  <si>
    <t>Demontáž klempířských konstrukcí lemování zdí do suti</t>
  </si>
  <si>
    <t>10856023</t>
  </si>
  <si>
    <t>220</t>
  </si>
  <si>
    <t>764003801</t>
  </si>
  <si>
    <t>Demontáž klempířských konstrukcí lemování trub, konzol, držáků, ventilačních nástavců a ostatních kusových prvků do suti</t>
  </si>
  <si>
    <t>66401206</t>
  </si>
  <si>
    <t>"větrací komínky v podstřešním prostoru inetrnátu"</t>
  </si>
  <si>
    <t>221</t>
  </si>
  <si>
    <t>764004801</t>
  </si>
  <si>
    <t>Demontáž klempířských konstrukcí žlabu podokapního do suti</t>
  </si>
  <si>
    <t>-1085091800</t>
  </si>
  <si>
    <t>31,425+2*27,65+10</t>
  </si>
  <si>
    <t>222</t>
  </si>
  <si>
    <t>764004861</t>
  </si>
  <si>
    <t>Demontáž klempířských konstrukcí svodu do suti</t>
  </si>
  <si>
    <t>-257300001</t>
  </si>
  <si>
    <t>223</t>
  </si>
  <si>
    <t>764215607</t>
  </si>
  <si>
    <t>Oplechování horních ploch zdí a nadezdívek (atik) z pozinkovaného plechu s povrchovou úpravou celoplošně lepené rš 670 mm</t>
  </si>
  <si>
    <t>-1870004217</t>
  </si>
  <si>
    <t>224</t>
  </si>
  <si>
    <t>764215646</t>
  </si>
  <si>
    <t>Oplechování horních ploch zdí a nadezdívek (atik) z pozinkovaného plechu s povrchovou úpravou Příplatek k cenám za zvýšenou pracnost při provedení rohu nebo koutu přes rš 400 mm</t>
  </si>
  <si>
    <t>1565218744</t>
  </si>
  <si>
    <t>225</t>
  </si>
  <si>
    <t>764216645</t>
  </si>
  <si>
    <t>Oplechování parapetů z pozinkovaného plechu s povrchovou úpravou rovných celoplošně lepené, bez rohů rš 400 mm</t>
  </si>
  <si>
    <t>1217227315</t>
  </si>
  <si>
    <t>18*2,45+3*1,25</t>
  </si>
  <si>
    <t>226</t>
  </si>
  <si>
    <t>764511602</t>
  </si>
  <si>
    <t>Žlab podokapní z pozinkovaného plechu s povrchovou úpravou včetně háků a čel půlkruhový rš 330 mm</t>
  </si>
  <si>
    <t>491128785</t>
  </si>
  <si>
    <t>227</t>
  </si>
  <si>
    <t>764511643</t>
  </si>
  <si>
    <t>Žlab podokapní z pozinkovaného plechu s povrchovou úpravou včetně háků a čel kotlík oválný (trychtýřový), rš žlabu/průměr svodu 400/120 mm</t>
  </si>
  <si>
    <t>-1624268686</t>
  </si>
  <si>
    <t>228</t>
  </si>
  <si>
    <t>764518623</t>
  </si>
  <si>
    <t>Svod z pozinkovaného plechu s upraveným povrchem včetně objímek, kolen a odskoků kruhový, průměru 120 mm</t>
  </si>
  <si>
    <t>1243682171</t>
  </si>
  <si>
    <t>229</t>
  </si>
  <si>
    <t>998764102</t>
  </si>
  <si>
    <t>Přesun hmot pro konstrukce klempířské stanovený z hmotnosti přesunovaného materiálu vodorovná dopravní vzdálenost do 50 m v objektech výšky přes 6 do 12 m</t>
  </si>
  <si>
    <t>-283908666</t>
  </si>
  <si>
    <t>766</t>
  </si>
  <si>
    <t>Konstrukce truhlářské</t>
  </si>
  <si>
    <t>230</t>
  </si>
  <si>
    <t>766211200</t>
  </si>
  <si>
    <t>Montáž madel schodišťových dřevěných průběžných</t>
  </si>
  <si>
    <t>-973699392</t>
  </si>
  <si>
    <t>"madlo revizní lávky přichycené na sloupky krovu"</t>
  </si>
  <si>
    <t>36,6</t>
  </si>
  <si>
    <t>231</t>
  </si>
  <si>
    <t>60514101x</t>
  </si>
  <si>
    <t>madlo dřevěné - hoblovaná lať</t>
  </si>
  <si>
    <t>-1019724968</t>
  </si>
  <si>
    <t>36,6*0,6*0,04*1,1</t>
  </si>
  <si>
    <t>232</t>
  </si>
  <si>
    <t>766421821</t>
  </si>
  <si>
    <t>Demontáž obložení podhledů palubkami</t>
  </si>
  <si>
    <t>1650647222</t>
  </si>
  <si>
    <t>2*38*0,6</t>
  </si>
  <si>
    <t>233</t>
  </si>
  <si>
    <t>766441821</t>
  </si>
  <si>
    <t>Demontáž parapetních desek dřevěných nebo plastových šířky do 300 mm délky přes 1m</t>
  </si>
  <si>
    <t>-2056880356</t>
  </si>
  <si>
    <t>3+91-6+9</t>
  </si>
  <si>
    <t>234</t>
  </si>
  <si>
    <t>766622117</t>
  </si>
  <si>
    <t>Montáž oken plastových včetně montáže rámu na polyuretanovou pěnu plochy přes 1 m2 pevných do zdiva, výšky přes 2,5 m</t>
  </si>
  <si>
    <t>-1923734723</t>
  </si>
  <si>
    <t>"ozn. 06 (uvažováno jako pevná okna)"</t>
  </si>
  <si>
    <t>235</t>
  </si>
  <si>
    <t>61140060x</t>
  </si>
  <si>
    <t>dvoukřídlé okno sklopné s pevnými plastovými díly 2400x4100 mm - dle specifikace PD, ozn. 06</t>
  </si>
  <si>
    <t>-1349779563</t>
  </si>
  <si>
    <t>236</t>
  </si>
  <si>
    <t>766622131</t>
  </si>
  <si>
    <t>Montáž oken plastových včetně montáže rámu na polyuretanovou pěnu plochy přes 1 m2 otevíravých nebo sklápěcích do zdiva, výšky do 1,5 m</t>
  </si>
  <si>
    <t>-571317326</t>
  </si>
  <si>
    <t>237</t>
  </si>
  <si>
    <t>61142020x</t>
  </si>
  <si>
    <t>dvoukřídlé okno otevíravé a sklopné plastové 1450x1450 mm - dle specifikace PD, ozn. 02</t>
  </si>
  <si>
    <t>-888410485</t>
  </si>
  <si>
    <t>238</t>
  </si>
  <si>
    <t>766622132</t>
  </si>
  <si>
    <t>Montáž oken plastových včetně montáže rámu na polyuretanovou pěnu plochy přes 1 m2 otevíravých nebo sklápěcích do zdiva, výšky přes 1,5 do 2,5 m</t>
  </si>
  <si>
    <t>1752314907</t>
  </si>
  <si>
    <t>239</t>
  </si>
  <si>
    <t>61140030x</t>
  </si>
  <si>
    <t>tříkřídlé okno otevíravé a sklopné plastové 2050x1600 mm - dle specifikace PD, ozn. 03</t>
  </si>
  <si>
    <t>1004186939</t>
  </si>
  <si>
    <t>240</t>
  </si>
  <si>
    <t>766622216</t>
  </si>
  <si>
    <t>Montáž oken plastových plochy do 1 m2 včetně montáže rámu na polyuretanovou pěnu otevíravých nebo sklápěcích do zdiva</t>
  </si>
  <si>
    <t>-832699043</t>
  </si>
  <si>
    <t>241</t>
  </si>
  <si>
    <t>61140010x</t>
  </si>
  <si>
    <t>jednokřídlé okno sklopné plastové 1450x600 mm - dle specifikace PD, ozn. 01</t>
  </si>
  <si>
    <t>1669910870</t>
  </si>
  <si>
    <t>242</t>
  </si>
  <si>
    <t>766629413</t>
  </si>
  <si>
    <t>Montáž oken dřevěných Příplatek k cenám za tepelnou izolaci mezi ostěním a rámem okna při rovném ostění fólií, připojovací spára tl. do 35 mm</t>
  </si>
  <si>
    <t>-2098582373</t>
  </si>
  <si>
    <t>"paroproustné a parotěsné folie kolem rámů"</t>
  </si>
  <si>
    <t>3*2*(1,45+0,6)</t>
  </si>
  <si>
    <t>91*2*(1,45+1,45)</t>
  </si>
  <si>
    <t>9*2*(2,05+1,6)</t>
  </si>
  <si>
    <t>2*2*(1,45+2,3)</t>
  </si>
  <si>
    <t>2*(1,7+2,3)</t>
  </si>
  <si>
    <t>18*2*(2,4+4,1)</t>
  </si>
  <si>
    <t>243</t>
  </si>
  <si>
    <t>766660011</t>
  </si>
  <si>
    <t>Montáž dveřních křídel dřevěných nebo plastových otevíravých do ocelové zárubně povrchově upravených dvoukřídlových, šířky do 1450 mm</t>
  </si>
  <si>
    <t>941563699</t>
  </si>
  <si>
    <t>244</t>
  </si>
  <si>
    <t>611600560</t>
  </si>
  <si>
    <t>dveře dřevěné vnitřní hladké plné 2křídlové 145x197 bez povrchové úpravy</t>
  </si>
  <si>
    <t>-465618440</t>
  </si>
  <si>
    <t>245</t>
  </si>
  <si>
    <t>766660451</t>
  </si>
  <si>
    <t>Montáž dveřních křídel dřevěných nebo plastových vchodových dveří včetně rámu do zdiva dvoukřídlových bez nadsvětlíku</t>
  </si>
  <si>
    <t>1447599299</t>
  </si>
  <si>
    <t>"ozn. 04" 2</t>
  </si>
  <si>
    <t>"ozn. 05" 1</t>
  </si>
  <si>
    <t>246</t>
  </si>
  <si>
    <t>61144104x</t>
  </si>
  <si>
    <t>vchodové dveře plastové prosklené 1450x2300 mm - dle specifikace PD, ozn. 04</t>
  </si>
  <si>
    <t>-890897757</t>
  </si>
  <si>
    <t>247</t>
  </si>
  <si>
    <t>61144105x</t>
  </si>
  <si>
    <t>vchodové dveře plastové plné 1700x2300 mm - dle specifikace PD, ozn. 05</t>
  </si>
  <si>
    <t>1605451380</t>
  </si>
  <si>
    <t>248</t>
  </si>
  <si>
    <t>766660722</t>
  </si>
  <si>
    <t>Montáž dveřních křídel dřevěných nebo plastových ostatní práce dveřního kování zámku</t>
  </si>
  <si>
    <t>1559568952</t>
  </si>
  <si>
    <t>249</t>
  </si>
  <si>
    <t>54914610x</t>
  </si>
  <si>
    <t>klika včetně rozet a montážního materiálu</t>
  </si>
  <si>
    <t>1666715662</t>
  </si>
  <si>
    <t>250</t>
  </si>
  <si>
    <t>766694112</t>
  </si>
  <si>
    <t>Montáž ostatních truhlářských konstrukcí parapetních desek dřevěných nebo plastových šířky do 300 mm, délky přes 1000 do 1600 mm</t>
  </si>
  <si>
    <t>88124855</t>
  </si>
  <si>
    <t>3+91-6</t>
  </si>
  <si>
    <t>251</t>
  </si>
  <si>
    <t>607941000</t>
  </si>
  <si>
    <t>deska parapetní dřevotřísková vnitřní 0,15 x 1 m</t>
  </si>
  <si>
    <t>783266899</t>
  </si>
  <si>
    <t>(3+91-6)*1,45*1,1</t>
  </si>
  <si>
    <t>252</t>
  </si>
  <si>
    <t>766694113</t>
  </si>
  <si>
    <t>Montáž ostatních truhlářských konstrukcí parapetních desek dřevěných nebo plastových šířky do 300 mm, délky přes 1600 do 2600 mm</t>
  </si>
  <si>
    <t>-1172923335</t>
  </si>
  <si>
    <t>9+18*2,4</t>
  </si>
  <si>
    <t>253</t>
  </si>
  <si>
    <t>-1428639876</t>
  </si>
  <si>
    <t>9*2,05*1,1</t>
  </si>
  <si>
    <t>18*2,4*1,1</t>
  </si>
  <si>
    <t>254</t>
  </si>
  <si>
    <t>998766102</t>
  </si>
  <si>
    <t>Přesun hmot pro konstrukce truhlářské stanovený z hmotnosti přesunovaného materiálu vodorovná dopravní vzdálenost do 50 m v objektech výšky přes 6 do 12 m</t>
  </si>
  <si>
    <t>-442912912</t>
  </si>
  <si>
    <t>767</t>
  </si>
  <si>
    <t>Konstrukce zámečnické</t>
  </si>
  <si>
    <t>255</t>
  </si>
  <si>
    <t>767661811</t>
  </si>
  <si>
    <t>Demontáž mříží pevných nebo otevíravých</t>
  </si>
  <si>
    <t>1978451036</t>
  </si>
  <si>
    <t>"nářaďovna"</t>
  </si>
  <si>
    <t>3*1,25*1,25</t>
  </si>
  <si>
    <t>"internát přízemí"</t>
  </si>
  <si>
    <t>256</t>
  </si>
  <si>
    <t>767662120</t>
  </si>
  <si>
    <t>Montáž mříží pevných, připevněných svařováním</t>
  </si>
  <si>
    <t>2039203593</t>
  </si>
  <si>
    <t>"zpětná montáž nářaďovna"</t>
  </si>
  <si>
    <t>"zpětná montáž internát přízemí"</t>
  </si>
  <si>
    <t>257</t>
  </si>
  <si>
    <t>767995116</t>
  </si>
  <si>
    <t>Montáž ostatních atypických zámečnických konstrukcí hmotnosti přes 100 do 250 kg</t>
  </si>
  <si>
    <t>-356583444</t>
  </si>
  <si>
    <t>"stříška"</t>
  </si>
  <si>
    <t>(3*0,933+3*0,92+3*0,92)*10,959</t>
  </si>
  <si>
    <t>(3*0,306+3*0,232+3*1,326)*6,366</t>
  </si>
  <si>
    <t>(4*0,86+10*0,89+10*0,319)*6,366</t>
  </si>
  <si>
    <t>9*0,8</t>
  </si>
  <si>
    <t>258</t>
  </si>
  <si>
    <t>00076701x</t>
  </si>
  <si>
    <t>zámečnický výrobek Stříška vč.povrchové úpravy zinkováním</t>
  </si>
  <si>
    <t>1692586982</t>
  </si>
  <si>
    <t>"+20%  na spojovací a kotvící materiál"</t>
  </si>
  <si>
    <t>232,831*20/100</t>
  </si>
  <si>
    <t>259</t>
  </si>
  <si>
    <t>767995117</t>
  </si>
  <si>
    <t>Montáž ostatních atypických zámečnických konstrukcí hmotnosti přes 250 do 500 kg</t>
  </si>
  <si>
    <t>-1527078382</t>
  </si>
  <si>
    <t>"plošina 1"</t>
  </si>
  <si>
    <t>(4*6+6*1,46+5*0,154+5*0,208)*13,969</t>
  </si>
  <si>
    <t>10*0,8</t>
  </si>
  <si>
    <t>"plošina 2"</t>
  </si>
  <si>
    <t>260</t>
  </si>
  <si>
    <t>00076702x</t>
  </si>
  <si>
    <t>zámečnický výrobek Plošina 1,2 vč.povrchové úpravy zinkováním</t>
  </si>
  <si>
    <t>1565540314</t>
  </si>
  <si>
    <t>"+10%  na spojovací a kotvící materiál"</t>
  </si>
  <si>
    <t>981,816*10/100</t>
  </si>
  <si>
    <t>261</t>
  </si>
  <si>
    <t>998767102</t>
  </si>
  <si>
    <t>Přesun hmot pro zámečnické konstrukce stanovený z hmotnosti přesunovaného materiálu vodorovná dopravní vzdálenost do 50 m v objektech výšky přes 6 do 12 m</t>
  </si>
  <si>
    <t>803463127</t>
  </si>
  <si>
    <t>771</t>
  </si>
  <si>
    <t>Podlahy z dlaždic</t>
  </si>
  <si>
    <t>262</t>
  </si>
  <si>
    <t>771474112</t>
  </si>
  <si>
    <t>Montáž soklíků z dlaždic keramických lepených flexibilním lepidlem rovných výšky přes 65 do 90 mm</t>
  </si>
  <si>
    <t>-1756922143</t>
  </si>
  <si>
    <t>"doplnění soklu u zazděných balk.dveří"</t>
  </si>
  <si>
    <t>3*(0,9+0,1)</t>
  </si>
  <si>
    <t>"doplnění na chodbách"</t>
  </si>
  <si>
    <t>3*(1,6+2*1,4)</t>
  </si>
  <si>
    <t>2*(4,975+4,61)-2*1,45</t>
  </si>
  <si>
    <t>263</t>
  </si>
  <si>
    <t>59761312x</t>
  </si>
  <si>
    <t>sokl keramický - dle stávajícího</t>
  </si>
  <si>
    <t>737970195</t>
  </si>
  <si>
    <t>32,47*1,1 'Přepočtené koeficientem množství</t>
  </si>
  <si>
    <t>264</t>
  </si>
  <si>
    <t>771574131</t>
  </si>
  <si>
    <t>Montáž podlah z dlaždic keramických lepených flexibilním lepidlem režných nebo glazovaných protiskluzných nebo reliefovaných do 50 ks/ m2</t>
  </si>
  <si>
    <t>-1925540466</t>
  </si>
  <si>
    <t xml:space="preserve">"kotelna" </t>
  </si>
  <si>
    <t>23,6</t>
  </si>
  <si>
    <t>3*1,6*1,4</t>
  </si>
  <si>
    <t>265</t>
  </si>
  <si>
    <t>59761408x</t>
  </si>
  <si>
    <t>dlaždice keramické protiskluzné</t>
  </si>
  <si>
    <t>-189877593</t>
  </si>
  <si>
    <t>53,32*1,1 'Přepočtené koeficientem množství</t>
  </si>
  <si>
    <t>266</t>
  </si>
  <si>
    <t>771591111</t>
  </si>
  <si>
    <t>Podlahy - ostatní práce penetrace podkladu</t>
  </si>
  <si>
    <t>-312669279</t>
  </si>
  <si>
    <t>267</t>
  </si>
  <si>
    <t>771591171</t>
  </si>
  <si>
    <t>Podlahy - ostatní práce montáž ukončujícího profilu pro plynulý přechod (dlažba-koberec apod.)</t>
  </si>
  <si>
    <t>28315302</t>
  </si>
  <si>
    <t>268</t>
  </si>
  <si>
    <t>590541000</t>
  </si>
  <si>
    <t>profil přechodový Al s pohyblivým ramenem 8 x 20mm</t>
  </si>
  <si>
    <t>-1401903139</t>
  </si>
  <si>
    <t>4,35*1,1 'Přepočtené koeficientem množství</t>
  </si>
  <si>
    <t>269</t>
  </si>
  <si>
    <t>771990111</t>
  </si>
  <si>
    <t>Vyrovnání podkladní vrstvy samonivelační stěrkou tl. 4 mm, min. pevnosti 15 MPa</t>
  </si>
  <si>
    <t>503051848</t>
  </si>
  <si>
    <t>270</t>
  </si>
  <si>
    <t>771990191</t>
  </si>
  <si>
    <t>Vyrovnání podkladní vrstvy samonivelační stěrkou tl. 4 mm, min. pevnosti Příplatek k cenám za každý další 1 mm tloušťky, min. pevnosti 15 MPa</t>
  </si>
  <si>
    <t>-989791475</t>
  </si>
  <si>
    <t>271</t>
  </si>
  <si>
    <t>998771102</t>
  </si>
  <si>
    <t>Přesun hmot pro podlahy z dlaždic stanovený z hmotnosti přesunovaného materiálu vodorovná dopravní vzdálenost do 50 m v objektech výšky přes 6 do 12 m</t>
  </si>
  <si>
    <t>2094584205</t>
  </si>
  <si>
    <t>781</t>
  </si>
  <si>
    <t>Dokončovací práce - obklady</t>
  </si>
  <si>
    <t>272</t>
  </si>
  <si>
    <t>781471810</t>
  </si>
  <si>
    <t>Demontáž obkladů z dlaždic keramických kladených do malty</t>
  </si>
  <si>
    <t>807578127</t>
  </si>
  <si>
    <t>"parapety oken"</t>
  </si>
  <si>
    <t>(3*1,45+91*1,45+9*2,05)*0,15</t>
  </si>
  <si>
    <t>273</t>
  </si>
  <si>
    <t>781494111</t>
  </si>
  <si>
    <t>Ostatní prvky plastové profily ukončovací a dilatační lepené flexibilním lepidlem rohové</t>
  </si>
  <si>
    <t>-978801312</t>
  </si>
  <si>
    <t>6*1,45</t>
  </si>
  <si>
    <t>274</t>
  </si>
  <si>
    <t>781495111</t>
  </si>
  <si>
    <t>Ostatní prvky ostatní práce penetrace podkladu</t>
  </si>
  <si>
    <t>13375904</t>
  </si>
  <si>
    <t>275</t>
  </si>
  <si>
    <t>781674112</t>
  </si>
  <si>
    <t>Montáž obkladů parapetů z dlaždic keramických lepených flexibilním lepidlem, šířky parapetu přes 100 do 150 mm</t>
  </si>
  <si>
    <t>-316809769</t>
  </si>
  <si>
    <t>276</t>
  </si>
  <si>
    <t>59761000x</t>
  </si>
  <si>
    <t>obkládačky keramické - dle stávajících</t>
  </si>
  <si>
    <t>436646189</t>
  </si>
  <si>
    <t>8,7*0,15*1,1</t>
  </si>
  <si>
    <t>277</t>
  </si>
  <si>
    <t>781739191</t>
  </si>
  <si>
    <t>Montáž obkladů vnějších stěn z obkladaček cihelných Příplatek k cenám za plochu do 10 m2 jednotlivě</t>
  </si>
  <si>
    <t>-197398130</t>
  </si>
  <si>
    <t>6*1,45*0,15</t>
  </si>
  <si>
    <t>278</t>
  </si>
  <si>
    <t>781739195</t>
  </si>
  <si>
    <t>Montáž obkladů vnějších stěn z obkladaček cihelných Příplatek k cenám za spárování cement bílý</t>
  </si>
  <si>
    <t>-663949555</t>
  </si>
  <si>
    <t>279</t>
  </si>
  <si>
    <t>998781102</t>
  </si>
  <si>
    <t>Přesun hmot pro obklady keramické stanovený z hmotnosti přesunovaného materiálu vodorovná dopravní vzdálenost do 50 m v objektech výšky přes 6 do 12 m</t>
  </si>
  <si>
    <t>1314676575</t>
  </si>
  <si>
    <t>783</t>
  </si>
  <si>
    <t>Dokončovací práce - nátěry</t>
  </si>
  <si>
    <t>280</t>
  </si>
  <si>
    <t>783106801</t>
  </si>
  <si>
    <t>Odstranění nátěrů z truhlářských konstrukcí obroušením</t>
  </si>
  <si>
    <t>-494928444</t>
  </si>
  <si>
    <t>"štíty internátu"</t>
  </si>
  <si>
    <t>2*20</t>
  </si>
  <si>
    <t>281</t>
  </si>
  <si>
    <t>783114101</t>
  </si>
  <si>
    <t>Základní nátěr truhlářských konstrukcí jednonásobný syntetický</t>
  </si>
  <si>
    <t>2048792451</t>
  </si>
  <si>
    <t>"nové palubky oboustranně +20% na P+D"</t>
  </si>
  <si>
    <t>2*34,2*1,2</t>
  </si>
  <si>
    <t>282</t>
  </si>
  <si>
    <t>783117101</t>
  </si>
  <si>
    <t>Krycí nátěr truhlářských konstrukcí jednonásobný syntetický</t>
  </si>
  <si>
    <t>CS ÚRS 2017 01</t>
  </si>
  <si>
    <t>1488389151</t>
  </si>
  <si>
    <t>"nové palubky pohledová strana 2x"</t>
  </si>
  <si>
    <t>2*34,2</t>
  </si>
  <si>
    <t>"štíty internátu 1 x"</t>
  </si>
  <si>
    <t>283</t>
  </si>
  <si>
    <t>783201401</t>
  </si>
  <si>
    <t>Příprava podkladu tesařských konstrukcí před provedením nátěru ometení</t>
  </si>
  <si>
    <t>-40917633</t>
  </si>
  <si>
    <t>284</t>
  </si>
  <si>
    <t>783213111</t>
  </si>
  <si>
    <t>Napouštěcí nátěr tesařských konstrukcí zabudovaných do konstrukce proti dřevokazným houbám, hmyzu a plísním jednonásobný syntetický</t>
  </si>
  <si>
    <t>1533281351</t>
  </si>
  <si>
    <t>"nástřik stáv.prvků krovu a bednění"</t>
  </si>
  <si>
    <t>"provedení z podstřešního prostoru"</t>
  </si>
  <si>
    <t>"jednostranně střecha vč. krokví (koef. 1,35)"</t>
  </si>
  <si>
    <t>2*7,5*38*1,35</t>
  </si>
  <si>
    <t>"stávající svislé a vodorovné prvky krovu"</t>
  </si>
  <si>
    <t>285</t>
  </si>
  <si>
    <t>783301311</t>
  </si>
  <si>
    <t>Příprava podkladu zámečnických konstrukcí před provedením nátěru odmaštění odmašťovačem vodou ředitelným</t>
  </si>
  <si>
    <t>-1234384903</t>
  </si>
  <si>
    <t>286</t>
  </si>
  <si>
    <t>783315101</t>
  </si>
  <si>
    <t>Mezinátěr zámečnických konstrukcí jednonásobný syntetický standardní</t>
  </si>
  <si>
    <t>-1248882707</t>
  </si>
  <si>
    <t>287</t>
  </si>
  <si>
    <t>783317101</t>
  </si>
  <si>
    <t>Krycí nátěr (email) zámečnických konstrukcí jednonásobný syntetický standardní</t>
  </si>
  <si>
    <t>855788945</t>
  </si>
  <si>
    <t>"nové zárubně"</t>
  </si>
  <si>
    <t>(2*1,45+2*1,97)*(0,125+2*0,05)</t>
  </si>
  <si>
    <t>"mříže nářaďovna"</t>
  </si>
  <si>
    <t>2*3*1,25*1,25</t>
  </si>
  <si>
    <t>"mříže internát přízemí"</t>
  </si>
  <si>
    <t>2*2*1,5*1,5</t>
  </si>
  <si>
    <t>"ostatní kovové prvky na fasádě"</t>
  </si>
  <si>
    <t>288</t>
  </si>
  <si>
    <t>783601715</t>
  </si>
  <si>
    <t>Příprava podkladu armatur a kovových potrubí před provedením nátěru potrubí do DN 50 mm odmaštěním, odmašťovačem ředidlovým</t>
  </si>
  <si>
    <t>313526239</t>
  </si>
  <si>
    <t xml:space="preserve">"žebřík" </t>
  </si>
  <si>
    <t>"potrubí plyn volně vedené"</t>
  </si>
  <si>
    <t>11+6</t>
  </si>
  <si>
    <t>289</t>
  </si>
  <si>
    <t>783614551</t>
  </si>
  <si>
    <t>Základní nátěr armatur a kovových potrubí jednonásobný potrubí do DN 50 mm syntetický</t>
  </si>
  <si>
    <t>-1820541708</t>
  </si>
  <si>
    <t>290</t>
  </si>
  <si>
    <t>783615551</t>
  </si>
  <si>
    <t>Mezinátěr armatur a kovových potrubí potrubí do DN 50 mm syntetický standardní</t>
  </si>
  <si>
    <t>110642623</t>
  </si>
  <si>
    <t>291</t>
  </si>
  <si>
    <t>783617601</t>
  </si>
  <si>
    <t>Krycí nátěr (email) armatur a kovových potrubí potrubí do DN 50 mm jednonásobný syntetický standardní</t>
  </si>
  <si>
    <t>1734256072</t>
  </si>
  <si>
    <t>292</t>
  </si>
  <si>
    <t>783823135</t>
  </si>
  <si>
    <t>Penetrační nátěr omítek hladkých omítek hladkých, zrnitých tenkovrstvých nebo štukových stupně členitosti 1 a 2 silikonový</t>
  </si>
  <si>
    <t>-1762839719</t>
  </si>
  <si>
    <t>"sokl"</t>
  </si>
  <si>
    <t>293</t>
  </si>
  <si>
    <t>783827125</t>
  </si>
  <si>
    <t>Krycí (ochranný ) nátěr omítek jednonásobný hladkých omítek hladkých, zrnitých tenkovrstvých nebo štukových stupně členitosti 1 a 2 silikonový</t>
  </si>
  <si>
    <t>203585161</t>
  </si>
  <si>
    <t>784</t>
  </si>
  <si>
    <t>Dokončovací práce - malby a tapety</t>
  </si>
  <si>
    <t>294</t>
  </si>
  <si>
    <t>784121001</t>
  </si>
  <si>
    <t>Oškrabání malby v místnostech výšky do 3,80 m</t>
  </si>
  <si>
    <t>1573008800</t>
  </si>
  <si>
    <t>"šatna, kotelna - původní stěny"</t>
  </si>
  <si>
    <t>(2*4,85+4,61)*3</t>
  </si>
  <si>
    <t>(2*4,975+4,61)*3</t>
  </si>
  <si>
    <t xml:space="preserve">"dotčené plochy - odhad" </t>
  </si>
  <si>
    <t>295</t>
  </si>
  <si>
    <t>784171121</t>
  </si>
  <si>
    <t>Zakrytí nemalovaných ploch (materiál ve specifikaci) včetně pozdějšího odkrytí konstrukcí nebo samostatných prvků např. schodišť, nábytku, radiátorů, zábradlí v místnostech výšky do 3,80</t>
  </si>
  <si>
    <t>-338747350</t>
  </si>
  <si>
    <t>296</t>
  </si>
  <si>
    <t>581248420</t>
  </si>
  <si>
    <t>fólie pro malířské potřeby zakrývací, 7µ, 4 x 5 m</t>
  </si>
  <si>
    <t>2082389210</t>
  </si>
  <si>
    <t>50*1,05 'Přepočtené koeficientem množství</t>
  </si>
  <si>
    <t>297</t>
  </si>
  <si>
    <t>784181121</t>
  </si>
  <si>
    <t>Penetrace podkladu jednonásobná hloubková v místnostech výšky do 3,80 m</t>
  </si>
  <si>
    <t>-394312979</t>
  </si>
  <si>
    <t>298</t>
  </si>
  <si>
    <t>784211101</t>
  </si>
  <si>
    <t>Malby z malířských směsí otěruvzdorných za mokra dvojnásobné, bílé za mokra otěruvzdorné výborně v místnostech výšky do 3,80 m</t>
  </si>
  <si>
    <t>851326284</t>
  </si>
  <si>
    <t>"nové omítky"</t>
  </si>
  <si>
    <t>27,66+8*4</t>
  </si>
  <si>
    <t>299</t>
  </si>
  <si>
    <t>784221001</t>
  </si>
  <si>
    <t>Malby z malířských směsí otěruvzdorných za sucha jednonásobné, bílé za sucha otěruvzdorné dobře v místnostech výšky do 3,80 m</t>
  </si>
  <si>
    <t>2464960</t>
  </si>
  <si>
    <t>"kolem oken po výměně všíři 0,25 m"</t>
  </si>
  <si>
    <t>660,25*0,25</t>
  </si>
  <si>
    <t>HZS</t>
  </si>
  <si>
    <t>Hodinové zúčtovací sazby</t>
  </si>
  <si>
    <t>300</t>
  </si>
  <si>
    <t>HZS1301</t>
  </si>
  <si>
    <t>Hodinové zúčtovací sazby profesí HSV provádění konstrukcí zedník</t>
  </si>
  <si>
    <t>hod</t>
  </si>
  <si>
    <t>512</t>
  </si>
  <si>
    <t>1667117474</t>
  </si>
  <si>
    <t>"ostatní nespecifikované práce a přípomoce"</t>
  </si>
  <si>
    <t>"bude účtováno na základě vzájemně odsouhlasených prací"</t>
  </si>
  <si>
    <t>"odhad 50 hod"</t>
  </si>
  <si>
    <t>301</t>
  </si>
  <si>
    <t>0001301x</t>
  </si>
  <si>
    <t>materiál do předchozí položky (odhad 5.000,- Kč)</t>
  </si>
  <si>
    <t>Kč</t>
  </si>
  <si>
    <t>2113010607</t>
  </si>
  <si>
    <t>302</t>
  </si>
  <si>
    <t>HZS2221</t>
  </si>
  <si>
    <t>Hodinové zúčtovací sazby profesí PSV provádění stavebních instalací elektrikář</t>
  </si>
  <si>
    <t>-1691208779</t>
  </si>
  <si>
    <t xml:space="preserve">"úprava 4 ks venkovních svítidel pr zhotovení KZS" </t>
  </si>
  <si>
    <t>"doplnění 3 ks svítidel na chodbu a jejich propojení s vypínačem"</t>
  </si>
  <si>
    <t>303</t>
  </si>
  <si>
    <t>34814450x</t>
  </si>
  <si>
    <t>svítidlo stropní přisazené vč.zdroje</t>
  </si>
  <si>
    <t>-512886346</t>
  </si>
  <si>
    <t>304</t>
  </si>
  <si>
    <t>341095150</t>
  </si>
  <si>
    <t>kabel silový s Cu jádrem plochý 1 kV 3x1,5mm2</t>
  </si>
  <si>
    <t>-891174479</t>
  </si>
  <si>
    <t>305</t>
  </si>
  <si>
    <t>34814459x</t>
  </si>
  <si>
    <t xml:space="preserve">ostatní pomocný materiál </t>
  </si>
  <si>
    <t>1097123086</t>
  </si>
  <si>
    <t>SO 01.2 - Stavební přípomoce pro úpravu vytápění</t>
  </si>
  <si>
    <t xml:space="preserve">    2 - Zakládání</t>
  </si>
  <si>
    <t xml:space="preserve">    751 - Vzduchotechnika</t>
  </si>
  <si>
    <t>Zakládání</t>
  </si>
  <si>
    <t>278381541</t>
  </si>
  <si>
    <t>Základy pod stroje nebo technologická zařízení z betonu s bedněním, odbedněním, bez úpravy povrchu z betonu prostého objemu souvislé základové konstrukce do 5 m3 tř. C 20/25, složitosti I</t>
  </si>
  <si>
    <t>1964826311</t>
  </si>
  <si>
    <t>"základ pod TČ"</t>
  </si>
  <si>
    <t>2*0,89*1,048*0,15</t>
  </si>
  <si>
    <t>-1067733955</t>
  </si>
  <si>
    <t>"zazdění niky v kotelně"</t>
  </si>
  <si>
    <t>1,8*3</t>
  </si>
  <si>
    <t>611325221</t>
  </si>
  <si>
    <t>Vápenocementová nebo vápenná omítka jednotlivých malých ploch štuková na stropech, plochy jednotlivě do 0,09 m2</t>
  </si>
  <si>
    <t>-1738653049</t>
  </si>
  <si>
    <t>-1661843552</t>
  </si>
  <si>
    <t>(50+3)*0,15</t>
  </si>
  <si>
    <t>-756646473</t>
  </si>
  <si>
    <t>1147702536</t>
  </si>
  <si>
    <t>612325221</t>
  </si>
  <si>
    <t>Vápenocementová nebo vápenná omítka jednotlivých malých ploch štuková na stěnách, plochy jednotlivě do 0,09 m2</t>
  </si>
  <si>
    <t>-1677052107</t>
  </si>
  <si>
    <t>"prostupy prům. 60-100 mm"</t>
  </si>
  <si>
    <t>2*(18+10+18+2)</t>
  </si>
  <si>
    <t>631311131</t>
  </si>
  <si>
    <t>Doplnění dosavadních mazanin prostým betonem s dodáním hmot, bez potěru, plochy jednotlivě do 1 m2 a tl. přes 80 mm</t>
  </si>
  <si>
    <t>1199903506</t>
  </si>
  <si>
    <t>"montážní otvory"</t>
  </si>
  <si>
    <t>2*0,6*0,9*0,25</t>
  </si>
  <si>
    <t>"ostaní"</t>
  </si>
  <si>
    <t>0,15</t>
  </si>
  <si>
    <t>631312141</t>
  </si>
  <si>
    <t>Doplnění dosavadních mazanin prostým betonem s dodáním hmot, bez potěru, plochy jednotlivě rýh v dosavadních mazaninách</t>
  </si>
  <si>
    <t>2038817189</t>
  </si>
  <si>
    <t>(1,95+5,2+3,6+3,4)*0,12*0,05</t>
  </si>
  <si>
    <t>1,5*0,06*0,06</t>
  </si>
  <si>
    <t>946112115</t>
  </si>
  <si>
    <t>Montáž pojízdných věží trubkových nebo dílcových s maximálním zatížením podlahy do 200 kg/m2 šířky přes 0,9 do 1,6 m, délky do 3,2 m, výšky přes 4,5 m do 5,5 m</t>
  </si>
  <si>
    <t>-1719917971</t>
  </si>
  <si>
    <t>"pro úpravy v tělocvičně" 1</t>
  </si>
  <si>
    <t>946112215</t>
  </si>
  <si>
    <t>Montáž pojízdných věží trubkových nebo dílcových s maximálním zatížením podlahy do 200 kg/m2 Příplatek za první a každý další den použití pojízdného lešení k ceně -2115</t>
  </si>
  <si>
    <t>1075962906</t>
  </si>
  <si>
    <t>946112815</t>
  </si>
  <si>
    <t>Demontáž pojízdných věží trubkových nebo dílcových s maximálním zatížením podlahy do 200 kg/m2 šířky přes 0,9 do 1,6 m, délky do 3,2 m, výšky přes 4,5 m do 5,5 m</t>
  </si>
  <si>
    <t>1833705788</t>
  </si>
  <si>
    <t>949101111</t>
  </si>
  <si>
    <t>Lešení pomocné pracovní pro objekty pozemních staveb pro zatížení do 150 kg/m2, o výšce lešeňové podlahy do 1,9 m</t>
  </si>
  <si>
    <t>-2048253827</t>
  </si>
  <si>
    <t>776145072</t>
  </si>
  <si>
    <t>23,56</t>
  </si>
  <si>
    <t>1798496657</t>
  </si>
  <si>
    <t>41,2+37,52+49,98+6,76+26,84+22,92</t>
  </si>
  <si>
    <t>41,36+7,95+73,55+10,4</t>
  </si>
  <si>
    <t>54,27+27,9</t>
  </si>
  <si>
    <t>395,9</t>
  </si>
  <si>
    <t>965042221</t>
  </si>
  <si>
    <t>Bourání podkladů pod dlažby nebo litých celistvých podlah a mazanin betonových nebo z litého asfaltu tl. přes 100 mm, plochy do 1 m2</t>
  </si>
  <si>
    <t>-1413560620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</si>
  <si>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</si>
  <si>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</si>
  <si>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1135458261</t>
  </si>
  <si>
    <t>636475215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</si>
  <si>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</si>
  <si>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</si>
  <si>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313152345</t>
  </si>
  <si>
    <t>971033361</t>
  </si>
  <si>
    <t>Vybourání otvorů ve zdivu základovém nebo nadzákladovém z cihel, tvárnic, příčkovek z cihel pálených na maltu vápennou nebo vápenocementovou plochy do 0,09 m2, tl. do 600 mm</t>
  </si>
  <si>
    <t>-1886968410</t>
  </si>
  <si>
    <t>972054241</t>
  </si>
  <si>
    <t>Vybourání otvorů ve stropech nebo klenbách železobetonových bez odstranění podlahy a násypu, plochy do 0,09 m2, tl. do 150 mm</t>
  </si>
  <si>
    <t>842917465</t>
  </si>
  <si>
    <t>974031134</t>
  </si>
  <si>
    <t>Vysekání rýh ve zdivu cihelném na maltu vápennou nebo vápenocementovou do hl. 50 mm a šířky do 150 mm</t>
  </si>
  <si>
    <t>2087330682</t>
  </si>
  <si>
    <t>974031164</t>
  </si>
  <si>
    <t>Vysekání rýh ve zdivu cihelném na maltu vápennou nebo vápenocementovou do hl. 150 mm a šířky do 150 mm</t>
  </si>
  <si>
    <t>-266429480</t>
  </si>
  <si>
    <t>974042534</t>
  </si>
  <si>
    <t>Vysekání rýh v betonové nebo jiné monolitické dlažbě s betonovým podkladem do hl. 50 mm a šířky do 150 mm</t>
  </si>
  <si>
    <t>987187251</t>
  </si>
  <si>
    <t>1,95+5,2+3,6+3,4</t>
  </si>
  <si>
    <t>974042542</t>
  </si>
  <si>
    <t>Vysekání rýh v betonové nebo jiné monolitické dlažbě s betonovým podkladem do hl.70 mm a šířky do 70 mm</t>
  </si>
  <si>
    <t>1741907657</t>
  </si>
  <si>
    <t>977151118</t>
  </si>
  <si>
    <t>Jádrové vrty diamantovými korunkami do stavebních materiálů (železobetonu, betonu, cihel, obkladů, dlažeb, kamene) průměru přes 90 do 100 mm</t>
  </si>
  <si>
    <t>469519569</t>
  </si>
  <si>
    <t xml:space="preserve">"prostup podlahou do inst.kanálu" </t>
  </si>
  <si>
    <t>(2+2+3)*0,25</t>
  </si>
  <si>
    <t>977151227</t>
  </si>
  <si>
    <t>Jádrové vrty diamantovými korunkami do stavebních materiálů (železobetonu, betonu, cihel, obkladů, dlažeb, kamene) dovrchní (směrem vzhůru), průměru přes 225 do 250 mm</t>
  </si>
  <si>
    <t>-674607097</t>
  </si>
  <si>
    <t>"prostupy stropem"</t>
  </si>
  <si>
    <t>3*0,25</t>
  </si>
  <si>
    <t>977151228</t>
  </si>
  <si>
    <t>Jádrové vrty diamantovými korunkami do stavebních materiálů (železobetonu, betonu, cihel, obkladů, dlažeb, kamene) dovrchní (směrem vzhůru), průměru přes 250 do 300 mm</t>
  </si>
  <si>
    <t>52327155</t>
  </si>
  <si>
    <t>1*0,25</t>
  </si>
  <si>
    <t>977311111</t>
  </si>
  <si>
    <t>Řezání stávajících betonových mazanin bez vyztužení hloubky do 50 mm</t>
  </si>
  <si>
    <t>-62535986</t>
  </si>
  <si>
    <t>2*15</t>
  </si>
  <si>
    <t>977311113</t>
  </si>
  <si>
    <t>Řezání stávajících betonových mazanin bez vyztužení hloubky přes 100 do 150 mm</t>
  </si>
  <si>
    <t>896478579</t>
  </si>
  <si>
    <t>2*2*(0,6+0,9)</t>
  </si>
  <si>
    <t>-242977387</t>
  </si>
  <si>
    <t>-123787730</t>
  </si>
  <si>
    <t>1954848357</t>
  </si>
  <si>
    <t>6,736*24 'Přepočtené koeficientem množství</t>
  </si>
  <si>
    <t>997013801</t>
  </si>
  <si>
    <t>-282509829</t>
  </si>
  <si>
    <t>6,736*0,6 'Přepočtené koeficientem množství</t>
  </si>
  <si>
    <t>1229517163</t>
  </si>
  <si>
    <t>6,736*0,3 'Přepočtené koeficientem množství</t>
  </si>
  <si>
    <t>-1783860194</t>
  </si>
  <si>
    <t>6,736*0,1 'Přepočtené koeficientem množství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</si>
  <si>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</si>
  <si>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</si>
  <si>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-855614537</t>
  </si>
  <si>
    <t>712300931</t>
  </si>
  <si>
    <t>Opravy povlakové krytiny střech plochých do 10 st. Příplatek k ceně za správkový kus foliemi</t>
  </si>
  <si>
    <t>-1491362525</t>
  </si>
  <si>
    <t>1149277692</t>
  </si>
  <si>
    <t>751</t>
  </si>
  <si>
    <t>Vzduchotechnika</t>
  </si>
  <si>
    <t>751398022</t>
  </si>
  <si>
    <t>Montáž ostatních zařízení větrací mřížky stěnové, průřezu přes 0,04 do 0,100 m2</t>
  </si>
  <si>
    <t>-1615078766</t>
  </si>
  <si>
    <t>"VZT žaluzie 200x250 m" 2</t>
  </si>
  <si>
    <t>42972940x</t>
  </si>
  <si>
    <t>žaluzie VZT 200x250 mm</t>
  </si>
  <si>
    <t>613287762</t>
  </si>
  <si>
    <t>998751102</t>
  </si>
  <si>
    <t>Přesun hmot pro vzduchotechniku stanovený z hmotnosti přesunovaného materiálu vodorovná dopravní vzdálenost do 100 m v objektech výšky přes 12 do 24 m</t>
  </si>
  <si>
    <t>1209910742</t>
  </si>
  <si>
    <t>766699611</t>
  </si>
  <si>
    <t>Montáž ostatních truhlářských konstrukcí krytů topného tělesa dřevených povrchově upravených</t>
  </si>
  <si>
    <t>1699392264</t>
  </si>
  <si>
    <t>"zpětná montáž krytů - tělocvična"</t>
  </si>
  <si>
    <t>2*4*2*1,5</t>
  </si>
  <si>
    <t>76669961x</t>
  </si>
  <si>
    <t>Demontáž krytů topného tělesa dřevěných povrchově upravených</t>
  </si>
  <si>
    <t>54305381</t>
  </si>
  <si>
    <t>"pro opětovné použití - tělocvična"</t>
  </si>
  <si>
    <t>338122884</t>
  </si>
  <si>
    <t>2030913744</t>
  </si>
  <si>
    <t>2*(4,61+4,85+8*0,15)-1,5</t>
  </si>
  <si>
    <t>-1596346789</t>
  </si>
  <si>
    <t>19,82*1,1 'Přepočtené koeficientem množství</t>
  </si>
  <si>
    <t>771571810</t>
  </si>
  <si>
    <t>Demontáž podlah z dlaždic keramických kladených do malty</t>
  </si>
  <si>
    <t>-823521323</t>
  </si>
  <si>
    <t>2*0,6*0,9</t>
  </si>
  <si>
    <t>15*0,15</t>
  </si>
  <si>
    <t>771571913</t>
  </si>
  <si>
    <t>Opravy podlah z dlaždic keramických kladených do malty režných nebo glazovaných, při velikosti dlaždic přes 9 do 12 ks/ m2</t>
  </si>
  <si>
    <t>-620549739</t>
  </si>
  <si>
    <t>"montážní otvory 600/900"</t>
  </si>
  <si>
    <t>"ostatní"</t>
  </si>
  <si>
    <t>-637402364</t>
  </si>
  <si>
    <t>50*0,3*0,3*1,1</t>
  </si>
  <si>
    <t>-694297129</t>
  </si>
  <si>
    <t>"kotelna" 23,33</t>
  </si>
  <si>
    <t>1765706647</t>
  </si>
  <si>
    <t>23,33*1,1 'Přepočtené koeficientem množství</t>
  </si>
  <si>
    <t>-1248293153</t>
  </si>
  <si>
    <t>1977909633</t>
  </si>
  <si>
    <t>649962925</t>
  </si>
  <si>
    <t>1,45*1,1 'Přepočtené koeficientem množství</t>
  </si>
  <si>
    <t>-1011408440</t>
  </si>
  <si>
    <t>473214491</t>
  </si>
  <si>
    <t>-46302727</t>
  </si>
  <si>
    <t>-1882830536</t>
  </si>
  <si>
    <t>556423558</t>
  </si>
  <si>
    <t>-990016670</t>
  </si>
  <si>
    <t>1341071047</t>
  </si>
  <si>
    <t>"nové omítky +20% na přesahy"</t>
  </si>
  <si>
    <t>(5+96)*0,09+7,95+5,4*1,2</t>
  </si>
  <si>
    <t>-84795479</t>
  </si>
  <si>
    <t>422560692</t>
  </si>
  <si>
    <t>-1693332327</t>
  </si>
  <si>
    <t>SO 01.MaR - Domov mládeže a tělocvična MaR</t>
  </si>
  <si>
    <t>N00 - Nepojmenované práce</t>
  </si>
  <si>
    <t xml:space="preserve">    N01 - Nepojmenovaný díl</t>
  </si>
  <si>
    <t>13581</t>
  </si>
  <si>
    <t>Regulátor PLC s webovým rozhraním , možností monitoringu a ukládáním naměřených hodnot</t>
  </si>
  <si>
    <t>-146689336</t>
  </si>
  <si>
    <t>10010</t>
  </si>
  <si>
    <t>Zdroj napájecí 45W</t>
  </si>
  <si>
    <t>1204621855</t>
  </si>
  <si>
    <t>10719</t>
  </si>
  <si>
    <t>Modul k regulátoru  pro 8 analogových vstupů (teplot)</t>
  </si>
  <si>
    <t>138367804</t>
  </si>
  <si>
    <t>11227</t>
  </si>
  <si>
    <t>Modul k regulátoru s 8 releovými výstupy</t>
  </si>
  <si>
    <t>1386956319</t>
  </si>
  <si>
    <t>13050</t>
  </si>
  <si>
    <t>Modul k regulátoru  pro 12 digitálních vstupů 24VAC/DC</t>
  </si>
  <si>
    <t>-1791027639</t>
  </si>
  <si>
    <t>9110</t>
  </si>
  <si>
    <t>Čidlo teplotní venkovní - Pt1000</t>
  </si>
  <si>
    <t>1077540596</t>
  </si>
  <si>
    <t>9108</t>
  </si>
  <si>
    <t>Čidlo teplotní s kabelem 2 m pro sluneční kol. i zásobník- Pt1000</t>
  </si>
  <si>
    <t>2051292456</t>
  </si>
  <si>
    <t>12523</t>
  </si>
  <si>
    <t>Čidlo CO2 prostorové, měření koncentrace CO2 na principu infračervené absorpce–tzv. IR senzor</t>
  </si>
  <si>
    <t>-969304472</t>
  </si>
  <si>
    <t>7285</t>
  </si>
  <si>
    <t>Snímač tlaku MBS 3000, 0-10 bar, 4-20 mA, G 1/2"</t>
  </si>
  <si>
    <t>1666654698</t>
  </si>
  <si>
    <t>15264</t>
  </si>
  <si>
    <t>Snímač tlaku MBS 3000, 0- 6 bar, 4-20 mA, G 1/2"</t>
  </si>
  <si>
    <t>-573364055</t>
  </si>
  <si>
    <t>14758</t>
  </si>
  <si>
    <t>Čidlo zaplavení vodivostní, DS</t>
  </si>
  <si>
    <t>113367070</t>
  </si>
  <si>
    <t>14844</t>
  </si>
  <si>
    <t>Průtokový spínač -topný okruh, 6/4", 700+-100 l/h,zl.kontakty mikr</t>
  </si>
  <si>
    <t>-1118470573</t>
  </si>
  <si>
    <t>15968</t>
  </si>
  <si>
    <t>Snímač průtoku DN25, 9-150 l/min,G5/4" vně, 5-33VDC</t>
  </si>
  <si>
    <t>-1883840735</t>
  </si>
  <si>
    <t>12823</t>
  </si>
  <si>
    <t>Detektor čpavku GC20N-JTO stacionární dvoustupňový</t>
  </si>
  <si>
    <t>1724883865</t>
  </si>
  <si>
    <t>12824</t>
  </si>
  <si>
    <t>Detektor úniku plynu GDS CH4 0,5/1,0%, zemní plyn, dvouúrov.</t>
  </si>
  <si>
    <t>1839270118</t>
  </si>
  <si>
    <t>Man01</t>
  </si>
  <si>
    <t>Podružné měřidlo dodane elektrické energie s pulzním výstupem</t>
  </si>
  <si>
    <t>374049536</t>
  </si>
  <si>
    <t>ENB 001</t>
  </si>
  <si>
    <t>Měřič dodaného tepla s komunikací Mod Bus</t>
  </si>
  <si>
    <t>1555979450</t>
  </si>
  <si>
    <t>S03CYKY 3Jx1,5</t>
  </si>
  <si>
    <t>Kabel CYKY 3Jx1,5</t>
  </si>
  <si>
    <t>2077947797</t>
  </si>
  <si>
    <t>S03CYKY 3Jx2,5</t>
  </si>
  <si>
    <t>kabel CYKY 3Jx2,5</t>
  </si>
  <si>
    <t>-667193525</t>
  </si>
  <si>
    <t>S03CYKY 5Jx6</t>
  </si>
  <si>
    <t>Kabel CYKY 5Jx6</t>
  </si>
  <si>
    <t>963942353</t>
  </si>
  <si>
    <t>S03CYKY 3Dx1,5</t>
  </si>
  <si>
    <t>Kabel CYKY 3Dx1,5</t>
  </si>
  <si>
    <t>-1348033124</t>
  </si>
  <si>
    <t>S03JYTY 2Dx1</t>
  </si>
  <si>
    <t>Kabel JYTY 2Dx1</t>
  </si>
  <si>
    <t>-1264102341</t>
  </si>
  <si>
    <t>S03JYTY 4Dx1</t>
  </si>
  <si>
    <t>Kabel JYTY 4Dx1</t>
  </si>
  <si>
    <t>1697669508</t>
  </si>
  <si>
    <t>S03CYA6</t>
  </si>
  <si>
    <t>Kabel CYA 6 zž</t>
  </si>
  <si>
    <t>1476238309</t>
  </si>
  <si>
    <t>S03S03UTP</t>
  </si>
  <si>
    <t>Kabel UTP</t>
  </si>
  <si>
    <t>1150189028</t>
  </si>
  <si>
    <t>S03SYKFY 4x2x0,5</t>
  </si>
  <si>
    <t>Kabel SYKFY 4x2x0,5</t>
  </si>
  <si>
    <t>-1869726652</t>
  </si>
  <si>
    <t>S03MaR  10</t>
  </si>
  <si>
    <t>Rozvaděčová skříň MaR vyzbrojená dle PD</t>
  </si>
  <si>
    <t>soub</t>
  </si>
  <si>
    <t>-1546484482</t>
  </si>
  <si>
    <t>S03LI40x20</t>
  </si>
  <si>
    <t>Lišta vkládací 20x20</t>
  </si>
  <si>
    <t>-355502163</t>
  </si>
  <si>
    <t>S0341.73.0030</t>
  </si>
  <si>
    <t>Kabelový žlab drátěný 50x50</t>
  </si>
  <si>
    <t>-2071267571</t>
  </si>
  <si>
    <t>S03MaR 001</t>
  </si>
  <si>
    <t>Ostatní nespecifikovaný pomocný a spojovací materiál</t>
  </si>
  <si>
    <t>292662730</t>
  </si>
  <si>
    <t>N00</t>
  </si>
  <si>
    <t>Nepojmenované práce</t>
  </si>
  <si>
    <t>N01</t>
  </si>
  <si>
    <t>Nepojmenovaný díl</t>
  </si>
  <si>
    <t>Mar 01</t>
  </si>
  <si>
    <t>Programování a softwareaové odladění regulace</t>
  </si>
  <si>
    <t>h</t>
  </si>
  <si>
    <t>262144</t>
  </si>
  <si>
    <t>1229877245</t>
  </si>
  <si>
    <t>Mar 02</t>
  </si>
  <si>
    <t>Technická podpora MaR</t>
  </si>
  <si>
    <t>1637164395</t>
  </si>
  <si>
    <t>MaR 04</t>
  </si>
  <si>
    <t>Montážní a instalační práce MaR</t>
  </si>
  <si>
    <t>-837015815</t>
  </si>
  <si>
    <t>MaR 05</t>
  </si>
  <si>
    <t>Realizační projekt, projektová příprava</t>
  </si>
  <si>
    <t>-352886678</t>
  </si>
  <si>
    <t>MaR 06</t>
  </si>
  <si>
    <t>Revize MaR</t>
  </si>
  <si>
    <t>1381264255</t>
  </si>
  <si>
    <t>MaR 07</t>
  </si>
  <si>
    <t>Zkušební provoz</t>
  </si>
  <si>
    <t>1309928611</t>
  </si>
  <si>
    <t>MaR 08</t>
  </si>
  <si>
    <t>Zaškolení obsluhy</t>
  </si>
  <si>
    <t>-1338378486</t>
  </si>
  <si>
    <t>MaR 11</t>
  </si>
  <si>
    <t>Práce elektrikářské</t>
  </si>
  <si>
    <t>810174611</t>
  </si>
  <si>
    <t>MaR 3</t>
  </si>
  <si>
    <t>Spuštění soustavy, odladění provozu</t>
  </si>
  <si>
    <t>1795474786</t>
  </si>
  <si>
    <t>SO 01.Otopná soustav - Domov mládeže a tělocvična Otopná soustava</t>
  </si>
  <si>
    <t>PSV - PSV</t>
  </si>
  <si>
    <t xml:space="preserve">    730.001 - Otopná soustava</t>
  </si>
  <si>
    <t xml:space="preserve">      730.001.1 - Armatury</t>
  </si>
  <si>
    <t xml:space="preserve">      730.001.2 - Otopná tělesa</t>
  </si>
  <si>
    <t xml:space="preserve">      730.001.3 - Potrubí</t>
  </si>
  <si>
    <t xml:space="preserve">      730.001.4 - Tepelné izolace</t>
  </si>
  <si>
    <t xml:space="preserve">      730.001.5 - Ostatní</t>
  </si>
  <si>
    <t xml:space="preserve">      730.001.6 - Demontáže</t>
  </si>
  <si>
    <t>730.001</t>
  </si>
  <si>
    <t>730.001.1</t>
  </si>
  <si>
    <t>Armatury</t>
  </si>
  <si>
    <t>K330</t>
  </si>
  <si>
    <t>Radiátorové ventilové těleso s přednastavením hodnoty kv, DN15</t>
  </si>
  <si>
    <t>84186150</t>
  </si>
  <si>
    <t>K331</t>
  </si>
  <si>
    <t>Radiátorové šroubení uzavírací a regulační , DN15</t>
  </si>
  <si>
    <t>-1077529215</t>
  </si>
  <si>
    <t>K332</t>
  </si>
  <si>
    <t>Dvojité regulační šroubení pro tělesa s integrovaným ventilem , včetně svěrného šroubení pro Pex/Al/Pex trubky 16 mm</t>
  </si>
  <si>
    <t>-2018530678</t>
  </si>
  <si>
    <t>K333</t>
  </si>
  <si>
    <t>Termostatická hlavice pro veřejné prostory, včetně ochrany proti odcizení a neoprávněné manipulaci</t>
  </si>
  <si>
    <t>-2081683637</t>
  </si>
  <si>
    <t>K334</t>
  </si>
  <si>
    <t>Termostatická hlavice pro tělesa s integrovaným ventilem pro veřejné prostory, včetně ochrany proti odcizení a neoprávněné manipulaci</t>
  </si>
  <si>
    <t>-1831302066</t>
  </si>
  <si>
    <t>K335</t>
  </si>
  <si>
    <t>Termostatická hlavice pro tělesa s integrovaným ventilem s kapilárou 1,2 m a odděleným čidlem teploty, včetně ochrany proti odcizení</t>
  </si>
  <si>
    <t>1811852751</t>
  </si>
  <si>
    <t>K055</t>
  </si>
  <si>
    <t>Vyregulování ventilu nebo šroubení dvojregulačního s termostatickým ovládáním</t>
  </si>
  <si>
    <t>-570672103</t>
  </si>
  <si>
    <t>K336</t>
  </si>
  <si>
    <t>Regulátor tlakové diference s vypouštěním, DN20,kvs=2,5, rozsah nastavení tlakové diference 5-25 kPa, včetně tepelně-izolačního obalu a impulzního vedení 1,5 m, včetně zaregulování</t>
  </si>
  <si>
    <t>1343339460</t>
  </si>
  <si>
    <t>K337</t>
  </si>
  <si>
    <t>Asistenční ventil regulátoru tlakové diference, DN20, kvs=2,5</t>
  </si>
  <si>
    <t>-685452624</t>
  </si>
  <si>
    <t>K338</t>
  </si>
  <si>
    <t>Automatický odzdušňovací ventil, včetně klapky, DN 15</t>
  </si>
  <si>
    <t>-1913203733</t>
  </si>
  <si>
    <t>K339</t>
  </si>
  <si>
    <t>Kohout plnicí a vypouštěcí, PN10/90°C, DN15</t>
  </si>
  <si>
    <t>1974356926</t>
  </si>
  <si>
    <t>730.001.2</t>
  </si>
  <si>
    <t>Otopná tělesa</t>
  </si>
  <si>
    <t>K351</t>
  </si>
  <si>
    <t>"Deskové otopné těleso včetně integrovaného
termostatického ventilu a odvzdušnění, konzol na podlahu, připojení zespodu rozměr 33/900/2000"</t>
  </si>
  <si>
    <t>1079062555</t>
  </si>
  <si>
    <t>K352</t>
  </si>
  <si>
    <t>"Deskové otopné těleso včetně integrovaného
termostatického ventilu a odvzdušnění, konzol na stěnu, připojení zespodu rozměr 33/600/2000"</t>
  </si>
  <si>
    <t>-1917622535</t>
  </si>
  <si>
    <t>K340</t>
  </si>
  <si>
    <t>Dtto 33/600/1000</t>
  </si>
  <si>
    <t>-560132492</t>
  </si>
  <si>
    <t>K341</t>
  </si>
  <si>
    <t>Dtto 22/900/900</t>
  </si>
  <si>
    <t>478118409</t>
  </si>
  <si>
    <t>K342</t>
  </si>
  <si>
    <t>Dtto 22/900/600</t>
  </si>
  <si>
    <t>348866419</t>
  </si>
  <si>
    <t>K343</t>
  </si>
  <si>
    <t>Dtto 22/600/1200</t>
  </si>
  <si>
    <t>1298451743</t>
  </si>
  <si>
    <t>K344</t>
  </si>
  <si>
    <t>Dtto 21/900/1000</t>
  </si>
  <si>
    <t>1447724039</t>
  </si>
  <si>
    <t>K345</t>
  </si>
  <si>
    <t>Dtto 21/600/400</t>
  </si>
  <si>
    <t>856416638</t>
  </si>
  <si>
    <t>K346</t>
  </si>
  <si>
    <t>Deskové otopné těleso včetně odvzdušnění, konzol na stěnu, připojení z boku, rozměr 21/600/1200</t>
  </si>
  <si>
    <t>-1156524559</t>
  </si>
  <si>
    <t>K347</t>
  </si>
  <si>
    <t>Dtto 21/600/1100</t>
  </si>
  <si>
    <t>1297294662</t>
  </si>
  <si>
    <t>K348</t>
  </si>
  <si>
    <t>Dtto 21/600/500</t>
  </si>
  <si>
    <t>-700409177</t>
  </si>
  <si>
    <t>K349</t>
  </si>
  <si>
    <t>Demontáž a opětovná montáž(přesun) stávajícího otopného článkového tělesa litinovédo, do počtu člůánků 35 ks a výšky 600 mm, včetně konzol, přepojení stávajících připojovacích armatur</t>
  </si>
  <si>
    <t>2082810298</t>
  </si>
  <si>
    <t>K350</t>
  </si>
  <si>
    <t>Napojení stávajícího otopného tělesa nové rozvody z ocelových trub bezešvých spojovaných svařováním</t>
  </si>
  <si>
    <t>-110198542</t>
  </si>
  <si>
    <t>730.001.3</t>
  </si>
  <si>
    <t>Potrubí</t>
  </si>
  <si>
    <t>K353</t>
  </si>
  <si>
    <t>Potrubí vícevrstvé PEX/Al/PEX, Ć50x4,0, PN16, včetně lisovacích tvarovek, konzol(pevných bodů, kluzného uložení), kotvícího a spojovacího materiálu</t>
  </si>
  <si>
    <t>1250418310</t>
  </si>
  <si>
    <t>K354</t>
  </si>
  <si>
    <t>dtto 40x3,5</t>
  </si>
  <si>
    <t>1729590474</t>
  </si>
  <si>
    <t>K355</t>
  </si>
  <si>
    <t>dtto 32x3,0</t>
  </si>
  <si>
    <t>-1325509262</t>
  </si>
  <si>
    <t>K356</t>
  </si>
  <si>
    <t>dtto 26x3,0</t>
  </si>
  <si>
    <t>953688929</t>
  </si>
  <si>
    <t>K357</t>
  </si>
  <si>
    <t>dtto 20x2,0</t>
  </si>
  <si>
    <t>807519677</t>
  </si>
  <si>
    <t>K358</t>
  </si>
  <si>
    <t>dtto 16x2,0</t>
  </si>
  <si>
    <t>512698434</t>
  </si>
  <si>
    <t>K359</t>
  </si>
  <si>
    <t>Potrubí z ocelových trub bezešvých, spojovaných svařováním, včetně tvarovek, spojovacího, instalačního materiálu, konzol(pevných bodů, kluzného uložení), DN50</t>
  </si>
  <si>
    <t>740025853</t>
  </si>
  <si>
    <t>K360</t>
  </si>
  <si>
    <t>dtto DN40</t>
  </si>
  <si>
    <t>1790898973</t>
  </si>
  <si>
    <t>K361</t>
  </si>
  <si>
    <t>dtto DN32</t>
  </si>
  <si>
    <t>763318134</t>
  </si>
  <si>
    <t>K362</t>
  </si>
  <si>
    <t>dtto DN25</t>
  </si>
  <si>
    <t>-1014076411</t>
  </si>
  <si>
    <t>K363</t>
  </si>
  <si>
    <t>dtto DN20</t>
  </si>
  <si>
    <t>-12850259</t>
  </si>
  <si>
    <t>K364</t>
  </si>
  <si>
    <t>dtto DN15</t>
  </si>
  <si>
    <t>-1948660110</t>
  </si>
  <si>
    <t>K365</t>
  </si>
  <si>
    <t>Příplatek k potrubí ocelovému za zhotovení přípojky DN15- otopná tělesa</t>
  </si>
  <si>
    <t>967967413</t>
  </si>
  <si>
    <t>K366</t>
  </si>
  <si>
    <t>Příplatek k potrubí ocelovému za zhotovení přípojky DN25- regulační uzel VZT jednotky</t>
  </si>
  <si>
    <t>1795412698</t>
  </si>
  <si>
    <t>K367</t>
  </si>
  <si>
    <t>Příplatek k potrubí vícevrstvému PEX/Al/PEX za zhotovení přípojky Ć16x2,0- otopná tělesa</t>
  </si>
  <si>
    <t>-631919044</t>
  </si>
  <si>
    <t>K368</t>
  </si>
  <si>
    <t>Příplatek k potrubí vícevrstvému PEX/Al/PEX za vedení ve stávajících kanálech a šachtách</t>
  </si>
  <si>
    <t>-180389229</t>
  </si>
  <si>
    <t>K369</t>
  </si>
  <si>
    <t>Příplatek k potrubí ocelovému svařovanému za montáž z mobilního lešení výšky 6 m, do DN25</t>
  </si>
  <si>
    <t>-484616923</t>
  </si>
  <si>
    <t>K370</t>
  </si>
  <si>
    <t>Příplatek k potrubí ocelovému svařovanému za montáž v prostorách s dřevěnými podlahami- zakrytí podlahy</t>
  </si>
  <si>
    <t>-1061729364</t>
  </si>
  <si>
    <t>730.001.4</t>
  </si>
  <si>
    <t>Tepelné izolace</t>
  </si>
  <si>
    <t>K371</t>
  </si>
  <si>
    <t>Vinutá potrubní pouzdra z minerálního vlákna s variabilním vnitřním průměrem, kašírovaná vyztuženou hliníkovou folií, délka 1,2 m, včetně spojovacího a instalačního materiálu, pro ocelové potrubí bezešvé DN50, tl. 50 mm</t>
  </si>
  <si>
    <t>-466129470</t>
  </si>
  <si>
    <t>K372</t>
  </si>
  <si>
    <t>dtto DN40, tl. 40 mm</t>
  </si>
  <si>
    <t>-2005938128</t>
  </si>
  <si>
    <t>K373</t>
  </si>
  <si>
    <t>dtto DN32, tl. 30 mm</t>
  </si>
  <si>
    <t>1091538227</t>
  </si>
  <si>
    <t>K374</t>
  </si>
  <si>
    <t>dtto DN25, tl. 30 mm</t>
  </si>
  <si>
    <t>-1099655036</t>
  </si>
  <si>
    <t>K375</t>
  </si>
  <si>
    <t>Vinutá potrubní pouzdra z minerálního vlákna s variabilním vnitřním průměrem, kašírovaná vyztuženou hliníkovou folií, délka 1,2 m, včetně spojovacího a instalačního materiálu, pro potrubí Pex/Al/Pex, vnější Ć50, tl. 50 mm</t>
  </si>
  <si>
    <t>-769917554</t>
  </si>
  <si>
    <t>K376</t>
  </si>
  <si>
    <t>dtto Ć40, tl. 40 mm</t>
  </si>
  <si>
    <t>-734121004</t>
  </si>
  <si>
    <t>K377</t>
  </si>
  <si>
    <t>dtto Ć32, tl. 30 mm</t>
  </si>
  <si>
    <t>1114077419</t>
  </si>
  <si>
    <t>K378</t>
  </si>
  <si>
    <t>dtto Ć26, tl. 30 mm</t>
  </si>
  <si>
    <t>-1303050077</t>
  </si>
  <si>
    <t>K379</t>
  </si>
  <si>
    <t>Polyethylenové tepelně izolační návleky, pro potrubí Pex/Al/Pex, včetně spojovacího a instalačního materiálu, vnější Ć40, tl. 13 mm</t>
  </si>
  <si>
    <t>471792139</t>
  </si>
  <si>
    <t>K380</t>
  </si>
  <si>
    <t>dtto Ć32, tl. 13 mm</t>
  </si>
  <si>
    <t>429214602</t>
  </si>
  <si>
    <t>K381</t>
  </si>
  <si>
    <t>dtto Ć26, tl. 13 mm</t>
  </si>
  <si>
    <t>-1990031251</t>
  </si>
  <si>
    <t>K382</t>
  </si>
  <si>
    <t>dtto Ć20, tl. 13 mm</t>
  </si>
  <si>
    <t>128373749</t>
  </si>
  <si>
    <t>K383</t>
  </si>
  <si>
    <t>dtto Ć16, tl. 13 mm</t>
  </si>
  <si>
    <t>1103227353</t>
  </si>
  <si>
    <t>730.001.5</t>
  </si>
  <si>
    <t>Ostatní</t>
  </si>
  <si>
    <t>K384</t>
  </si>
  <si>
    <t>PVC folie pro povrchovou úpravu tepelných izolací potrubí , bílá barva, tl.0,35 mm včetně tvarovek a spojovacího materiálu na izolaci pro ocelové potrubí bezešvé DN25, tl. 30 mm</t>
  </si>
  <si>
    <t>693723413</t>
  </si>
  <si>
    <t>K385</t>
  </si>
  <si>
    <t>Nátěry ocelového potrubí do DN50- 2x základní nátěr, včetně odmaštění a přípravy povrchu před nátěrem</t>
  </si>
  <si>
    <t>-1466062432</t>
  </si>
  <si>
    <t>K386</t>
  </si>
  <si>
    <t>Nátěry ocelového potrubí do DN40- 1x základní nátěr, 2x email bílé barvy, včetně odmaštění a přípravy povrchu před nátěrem</t>
  </si>
  <si>
    <t>-1385036776</t>
  </si>
  <si>
    <t>K387</t>
  </si>
  <si>
    <t>Pojízdné lešení lehké, výšky 6 m, montáž a pronájem</t>
  </si>
  <si>
    <t>828171188</t>
  </si>
  <si>
    <t>K388</t>
  </si>
  <si>
    <t>Přesuny hmot</t>
  </si>
  <si>
    <t>1979521716</t>
  </si>
  <si>
    <t>K389</t>
  </si>
  <si>
    <t>Vypuštění stávajícíc otopné soustavy</t>
  </si>
  <si>
    <t>133823157</t>
  </si>
  <si>
    <t>K390</t>
  </si>
  <si>
    <t>Napuštění otopné soustavy, včetně odvzdušnění</t>
  </si>
  <si>
    <t>-1778103649</t>
  </si>
  <si>
    <t>K391</t>
  </si>
  <si>
    <t>Propláchnutí otopné soustavy</t>
  </si>
  <si>
    <t>-655314025</t>
  </si>
  <si>
    <t>K392</t>
  </si>
  <si>
    <t>Provedení topné, tlakové a dilatační zkoušky</t>
  </si>
  <si>
    <t>988286680</t>
  </si>
  <si>
    <t>730.001.6</t>
  </si>
  <si>
    <t>Demontáže</t>
  </si>
  <si>
    <t>K393</t>
  </si>
  <si>
    <t>Demontáž stávajícího ocelového potrubí svařovaného, v kanálech a šachtách, včetně tepelné izolace, konzol, tvarovek, do DN80, včetně rozřezání a likvidace</t>
  </si>
  <si>
    <t>-880684058</t>
  </si>
  <si>
    <t>K394</t>
  </si>
  <si>
    <t>Demontáž stávajícího ocelového potrubí svařovaného, v objektech, včetně tepelné izolace, konzol, tvarovek, do DN40, včetně rozřezání a likvidace</t>
  </si>
  <si>
    <t>402232897</t>
  </si>
  <si>
    <t>K395</t>
  </si>
  <si>
    <t>Zaslepení odbočky pro objekt na páteřním rozvodu z centrální kotelny, ocelové potrubí do DN125, včetně odvzušnění, provedení zkratu a koordinace s provozovatelem centrální kotelny</t>
  </si>
  <si>
    <t>503966049</t>
  </si>
  <si>
    <t>K396</t>
  </si>
  <si>
    <t>Odpojení stávajícího článkového litinového otopného tělesa od stávajících rozvodů z ocelových trub svařovaných</t>
  </si>
  <si>
    <t>-968438621</t>
  </si>
  <si>
    <t>K397</t>
  </si>
  <si>
    <t>Demontáž deskového otpného tělesa do rozměru 33/600/2000, včetně konzol, připojovacích armatur, odpojení od otopné soustavy a likvidace</t>
  </si>
  <si>
    <t>-2125368368</t>
  </si>
  <si>
    <t>K398</t>
  </si>
  <si>
    <t>Demontáž trubkové registru z hladkých trubek do rozměru Ć125- max. 4 ks a délka 2500 mm , včetně konzol, připojovacích armatur, odpojení od otopné soustavy a likvidace</t>
  </si>
  <si>
    <t>1909273423</t>
  </si>
  <si>
    <t>K399</t>
  </si>
  <si>
    <t>Demontáž deskového článkového ocelového otopného tělesa do rozměru 600/200 a počtu článků 25 ks, včetně konzol, připojovacích armatur, odpojení od otopné soustavy a likvidace</t>
  </si>
  <si>
    <t>-1309015351</t>
  </si>
  <si>
    <t>SO 01.Zdroj tepla - Domov mládeže a tělocvična Zdroj tepla</t>
  </si>
  <si>
    <t>001 - Zdroje tepla - primární okruh</t>
  </si>
  <si>
    <t xml:space="preserve">    001.001 - Zařízení</t>
  </si>
  <si>
    <t xml:space="preserve">    001.002 - Oběhová čerpadla</t>
  </si>
  <si>
    <t xml:space="preserve">    001.003 - Armatury</t>
  </si>
  <si>
    <t xml:space="preserve">    001.004 - Potrubí</t>
  </si>
  <si>
    <t xml:space="preserve">    001.005 - Tepelné izolace</t>
  </si>
  <si>
    <t>002 - Zdroje tepla - sekundární okruh</t>
  </si>
  <si>
    <t xml:space="preserve">    002.001 - Zařízení</t>
  </si>
  <si>
    <t xml:space="preserve">    002.002 - Odkouřen kondenzační kotel</t>
  </si>
  <si>
    <t xml:space="preserve">    002.003 - Odkouření tepelná čerpadla</t>
  </si>
  <si>
    <t xml:space="preserve">    002.004 - Oběhová čerpadla</t>
  </si>
  <si>
    <t xml:space="preserve">    002.005 - Armatury</t>
  </si>
  <si>
    <t xml:space="preserve">    002.006 - Potrubí</t>
  </si>
  <si>
    <t xml:space="preserve">    002.007 - Tepelné izolace</t>
  </si>
  <si>
    <t xml:space="preserve">    002.008 - ZTI</t>
  </si>
  <si>
    <t xml:space="preserve">    002.009 - Vzduchotechnika</t>
  </si>
  <si>
    <t xml:space="preserve">    002.010 - Nátěry</t>
  </si>
  <si>
    <t xml:space="preserve">    002.011 - Ostatní</t>
  </si>
  <si>
    <t>001</t>
  </si>
  <si>
    <t>Zdroje tepla - primární okruh</t>
  </si>
  <si>
    <t>001.001</t>
  </si>
  <si>
    <t>Zařízení</t>
  </si>
  <si>
    <t>M182</t>
  </si>
  <si>
    <t>Napojení TČ na primární okruh</t>
  </si>
  <si>
    <t>-643789718</t>
  </si>
  <si>
    <t>M168</t>
  </si>
  <si>
    <t>Pružná připojovací příruba k TČ</t>
  </si>
  <si>
    <t>-110125571</t>
  </si>
  <si>
    <t>M183</t>
  </si>
  <si>
    <t>Expanzní nádoba primárního okruhu tepelných čerpadel země-voda, pro nemrznoucí směs, V=35 l, včetně nastavení tlakových poměrů</t>
  </si>
  <si>
    <t>-1203006032</t>
  </si>
  <si>
    <t>001.002</t>
  </si>
  <si>
    <t>Oběhová čerpadla</t>
  </si>
  <si>
    <t>M184</t>
  </si>
  <si>
    <t>Čerpadlo oběhové primárního okruhu, mokroběžné závitové, s automatickou regulací, Q=4,0m3/h, H=10,0 m, P=193W/230V, otáčky řízeny integrovaným frekvenčním měničem, médium nemrznoucí směs, DN25 včetně šroubení a těsnění</t>
  </si>
  <si>
    <t>2033623328</t>
  </si>
  <si>
    <t>001.003</t>
  </si>
  <si>
    <t>M185</t>
  </si>
  <si>
    <t>Pojistný ventil primárního okruhu tepelného čerpadla země-voda, 3/4"-1", ot. přetlak 0,3 Mpa</t>
  </si>
  <si>
    <t>1264469037</t>
  </si>
  <si>
    <t>M186</t>
  </si>
  <si>
    <t>Vyvažovací ventil závitový DN 40, pro vyvažování, přednastavení, včetně měření tlaku, průtoku a zaregulování</t>
  </si>
  <si>
    <t>-1109981621</t>
  </si>
  <si>
    <t>M109</t>
  </si>
  <si>
    <t>Kohout kulový-voda, DN 50,t=120°C, PN16</t>
  </si>
  <si>
    <t>-1623908520</t>
  </si>
  <si>
    <t>M187</t>
  </si>
  <si>
    <t>Kohout kulový-voda, DN 25, PN16, vypouštěcí se zátkou</t>
  </si>
  <si>
    <t>725044580</t>
  </si>
  <si>
    <t>M188</t>
  </si>
  <si>
    <t>Filtr topenářský, závitový DN 50,120°C, PN16</t>
  </si>
  <si>
    <t>-1583326187</t>
  </si>
  <si>
    <t>M189</t>
  </si>
  <si>
    <t>Klapka zpětná pružinová, závitová, DN 50, 120°C, PN15</t>
  </si>
  <si>
    <t>1703200778</t>
  </si>
  <si>
    <t>M122</t>
  </si>
  <si>
    <t>Třícestný mosazný manometrický kohout</t>
  </si>
  <si>
    <t>1877824347</t>
  </si>
  <si>
    <t>M123</t>
  </si>
  <si>
    <t>Manometr technický 0-4 bar, včetně smyčky</t>
  </si>
  <si>
    <t>-797979142</t>
  </si>
  <si>
    <t>M190</t>
  </si>
  <si>
    <t>Teploměr technický -20 až +40°C, včetně jímky</t>
  </si>
  <si>
    <t>-1907371501</t>
  </si>
  <si>
    <t>M191</t>
  </si>
  <si>
    <t>Servisní armatura s vypouštěním pro expanzní nádobu DN20</t>
  </si>
  <si>
    <t>-547393060</t>
  </si>
  <si>
    <t>001.004</t>
  </si>
  <si>
    <t>M192</t>
  </si>
  <si>
    <t>Potrubí PE 100RC 63x5,8 , včetně tvarovek spojovaných elektrosvařováním</t>
  </si>
  <si>
    <t>-1266911281</t>
  </si>
  <si>
    <t>M193</t>
  </si>
  <si>
    <t>Montáž uzavírací klapky DN50 (dodávka vrty)</t>
  </si>
  <si>
    <t>1971318849</t>
  </si>
  <si>
    <t>M194</t>
  </si>
  <si>
    <t>Potrubí měděné rozměr 54x2,0, včetně tvarovek, spojovacího materiálu</t>
  </si>
  <si>
    <t>-1782228552</t>
  </si>
  <si>
    <t>M195</t>
  </si>
  <si>
    <t>Potrubí měděné rozměr 35x1,5, včetně tvarovek, spojovacího materiálu</t>
  </si>
  <si>
    <t>1964822599</t>
  </si>
  <si>
    <t>M196</t>
  </si>
  <si>
    <t>Mosazné tvarovky pro primární okruh TČ</t>
  </si>
  <si>
    <t>-1282024990</t>
  </si>
  <si>
    <t>001.005</t>
  </si>
  <si>
    <t>M197</t>
  </si>
  <si>
    <t>Tep. Izolace kaučuková, na potrubí chlazení., parotěsná, včetně lepených tvarovek, vniřní pr./tl. 63/19 mm</t>
  </si>
  <si>
    <t>1324263177</t>
  </si>
  <si>
    <t>M198</t>
  </si>
  <si>
    <t>Tep. Izolace kaučuková, na potrubí chlazení., parotěsná, včetně lepených tvarovek, vniřní pr./tl. 54/19 mm</t>
  </si>
  <si>
    <t>313545154</t>
  </si>
  <si>
    <t>M199</t>
  </si>
  <si>
    <t>Tep. Izolace kaučuková, na potrubí chlazení., parotěsná, včetně lepených tvarovek, vniřní pr./tl. 35/19 mm</t>
  </si>
  <si>
    <t>-1581440699</t>
  </si>
  <si>
    <t>M200</t>
  </si>
  <si>
    <t>Tep. Izolace kaučuková tl. 19, armatur, oběhových čerpadel, včetně doplňkového materiálu</t>
  </si>
  <si>
    <t>-958398151</t>
  </si>
  <si>
    <t>M201</t>
  </si>
  <si>
    <t>PVC folie pro povrchovou úpravu tepelných izolací potrubí, bílá barva, tl. 0,35 mm včetně tvarovek a spojovacího materiálu na izolaci tloušťka/rozměr 63/19 mm</t>
  </si>
  <si>
    <t>-1251177407</t>
  </si>
  <si>
    <t>002</t>
  </si>
  <si>
    <t>Zdroje tepla - sekundární okruh</t>
  </si>
  <si>
    <t>002.001</t>
  </si>
  <si>
    <t>M180</t>
  </si>
  <si>
    <t xml:space="preserve">Plynové tepelné čerpadlo země/voda pro vnitřní instalaci,
 topný výkon nominální Qt=40,6 kW při parametrech B0/W35, účinnost využití plynu-161% (B0/W35), maximální výstupní teplota topné vody, tmax=65°C
</t>
  </si>
  <si>
    <t>-1106434985</t>
  </si>
  <si>
    <t>M181</t>
  </si>
  <si>
    <t xml:space="preserve">Digitální regulátor pro řízení kaskády tepelných plynového čerpadel země/voda, napájení 230V/10A, 24VAC, komunikační linka MOD-BUS pro externí řízení nadřazenou regulací a monitoring teplot, stavů a poruch včetně kabeláže, čidel teploty a zprovoznění, včetně digitálního centrálního ovladače pro řízení a diagnostiku zdroje
</t>
  </si>
  <si>
    <t>915967282</t>
  </si>
  <si>
    <t>M165</t>
  </si>
  <si>
    <t>Interface TČ pro řízení systému hybridní kaskády (plynového kotle)</t>
  </si>
  <si>
    <t>-1063635782</t>
  </si>
  <si>
    <t>M166</t>
  </si>
  <si>
    <t>Komunikátor GPRS pro TČ, vč. napájecího zdroje a krátké antény</t>
  </si>
  <si>
    <t>350351893</t>
  </si>
  <si>
    <t>M167</t>
  </si>
  <si>
    <t>Komunikační kabel (CAN-BUS 1*2*20/19AWG+1*,75)</t>
  </si>
  <si>
    <t>-1022964616</t>
  </si>
  <si>
    <t>579997089</t>
  </si>
  <si>
    <t>M169</t>
  </si>
  <si>
    <t>Příslušenství TČ pro vnitřní instalaci (antivibrační podložky, hadice pro odvod kondenzátu atd. )</t>
  </si>
  <si>
    <t>-1440225046</t>
  </si>
  <si>
    <t>M170</t>
  </si>
  <si>
    <t>Uvedení kaskády TČ do provozu</t>
  </si>
  <si>
    <t>-1394253202</t>
  </si>
  <si>
    <t>M171</t>
  </si>
  <si>
    <t xml:space="preserve">Nástěnný plynový kondenzační kotel, oddělené připojení pro odvod spalin a sání spalovacího vzduchu, jmenovitý topný výkon: Qt = 65,5 kW (80/60°C), minimální topný výkon Qmin= 15,6 </t>
  </si>
  <si>
    <t>-1979375368</t>
  </si>
  <si>
    <t>M172</t>
  </si>
  <si>
    <t>Uvedení plynového kotle do provozu, včetně nastavení parametrů</t>
  </si>
  <si>
    <t>858927892</t>
  </si>
  <si>
    <t>M173</t>
  </si>
  <si>
    <t>Akumulační nádrž V=500 l, atyp. připojovací rozměr 4xDN65, návarky pro teploměr, tlakoměr, snímač regulace, odkalení a odvzdušnění, povrchová úprava základním nátěrem, PN 0,6 MPa</t>
  </si>
  <si>
    <t>-1522775176</t>
  </si>
  <si>
    <t>M174</t>
  </si>
  <si>
    <t>Tepelná izolace akumulační nádrže V=500 l</t>
  </si>
  <si>
    <t>-412976546</t>
  </si>
  <si>
    <t>M175</t>
  </si>
  <si>
    <t>Tlaková expanzní nádoba ÚT, V=140 l/0,6 MPa</t>
  </si>
  <si>
    <t>144017829</t>
  </si>
  <si>
    <t>M176</t>
  </si>
  <si>
    <t>Kombinovaný rozdělovač/sběrač, Qmax = 10 m3/h, včetně odvzdušnění, vypouštění, návarků, 2x DN65 2xDN50, 4xDN40, 2xDN25</t>
  </si>
  <si>
    <t>-1818083812</t>
  </si>
  <si>
    <t>M177</t>
  </si>
  <si>
    <t>Systémová tepelná izolace pro rozdělovač/sběrač</t>
  </si>
  <si>
    <t>-1537121708</t>
  </si>
  <si>
    <t>M178</t>
  </si>
  <si>
    <t>Stavitelný stojan pro rozdělovač a sběrač, výšky 420-670</t>
  </si>
  <si>
    <t>-1806776385</t>
  </si>
  <si>
    <t>M179</t>
  </si>
  <si>
    <t>Souprava měřiče tepla přírubového DN50, Qn=15m3/h, včetně kalorimetrického počítadla, fluidikového průtokoměru, jímek a odporových teploměrů, protipřírub a těsnění</t>
  </si>
  <si>
    <t>1630235869</t>
  </si>
  <si>
    <t>002.002</t>
  </si>
  <si>
    <t>Odkouřen kondenzační kotel</t>
  </si>
  <si>
    <t>M150</t>
  </si>
  <si>
    <t>Přechodka spalinovod/komín se zakrytím izolace</t>
  </si>
  <si>
    <t>579958340</t>
  </si>
  <si>
    <t>M151</t>
  </si>
  <si>
    <t>Roura 1080 mm (zkracovatelná)</t>
  </si>
  <si>
    <t>-2079176848</t>
  </si>
  <si>
    <t>M152</t>
  </si>
  <si>
    <t>Dešťový límec / Stěnová rozeta</t>
  </si>
  <si>
    <t>1098712419</t>
  </si>
  <si>
    <t>M153</t>
  </si>
  <si>
    <t>Koleno 90°</t>
  </si>
  <si>
    <t>1958559916</t>
  </si>
  <si>
    <t>M154</t>
  </si>
  <si>
    <t>Zakládací prvek pro mezivzpěry s upínacími hrdly</t>
  </si>
  <si>
    <t>-1961058073</t>
  </si>
  <si>
    <t>M155</t>
  </si>
  <si>
    <t>Stěnová konzola 50-90 mm</t>
  </si>
  <si>
    <t>-1181983012</t>
  </si>
  <si>
    <t>M156</t>
  </si>
  <si>
    <t>Roura - 1080 mm</t>
  </si>
  <si>
    <t>-1000175110</t>
  </si>
  <si>
    <t>M157</t>
  </si>
  <si>
    <t>Komínové ukončení kónické</t>
  </si>
  <si>
    <t>447254949</t>
  </si>
  <si>
    <t>M158</t>
  </si>
  <si>
    <t>Stěnový držák 50-90 mm</t>
  </si>
  <si>
    <t>-2058639701</t>
  </si>
  <si>
    <t>M159</t>
  </si>
  <si>
    <t>Silikonové těsnění pro zemní plyn, max. 200°C</t>
  </si>
  <si>
    <t>273024227</t>
  </si>
  <si>
    <t>M160</t>
  </si>
  <si>
    <t>Nerezová roura DN 113 - 1080 mm (zkracovatelná)</t>
  </si>
  <si>
    <t>1902331244</t>
  </si>
  <si>
    <t>M161</t>
  </si>
  <si>
    <t>Koleno nerez 90°</t>
  </si>
  <si>
    <t>1299495621</t>
  </si>
  <si>
    <t>M162</t>
  </si>
  <si>
    <t>Přechodka kotel/ spalinovod DN113</t>
  </si>
  <si>
    <t>-480264559</t>
  </si>
  <si>
    <t>M163</t>
  </si>
  <si>
    <t>Potrubí PPr DN 110, včetně tvarovek</t>
  </si>
  <si>
    <t>1888893182</t>
  </si>
  <si>
    <t>M164</t>
  </si>
  <si>
    <t>Doplňkový materiál pro instalaci spalinového potrubí TČ a sacího potrubí vzduchu, objímky, kotvící a spojovací materiál</t>
  </si>
  <si>
    <t>-2078981113</t>
  </si>
  <si>
    <t>002.003</t>
  </si>
  <si>
    <t>Odkouření tepelná čerpadla</t>
  </si>
  <si>
    <t>M130</t>
  </si>
  <si>
    <t>1835035895</t>
  </si>
  <si>
    <t>M131</t>
  </si>
  <si>
    <t>-1604608274</t>
  </si>
  <si>
    <t>M132</t>
  </si>
  <si>
    <t>1106765285</t>
  </si>
  <si>
    <t>M133</t>
  </si>
  <si>
    <t>1275813926</t>
  </si>
  <si>
    <t>M134</t>
  </si>
  <si>
    <t>-1844163242</t>
  </si>
  <si>
    <t>M135</t>
  </si>
  <si>
    <t>2129813519</t>
  </si>
  <si>
    <t>M136</t>
  </si>
  <si>
    <t>268211402</t>
  </si>
  <si>
    <t>M137</t>
  </si>
  <si>
    <t>-1095515523</t>
  </si>
  <si>
    <t>M138</t>
  </si>
  <si>
    <t>1377732437</t>
  </si>
  <si>
    <t>M139</t>
  </si>
  <si>
    <t>-886866588</t>
  </si>
  <si>
    <t>M140</t>
  </si>
  <si>
    <t>Nerezová roura DN 130- 1080 mm (zkracovatelná)</t>
  </si>
  <si>
    <t>750543014</t>
  </si>
  <si>
    <t>M141</t>
  </si>
  <si>
    <t>T-kus DN130 - DN80 - šikmý 45°C</t>
  </si>
  <si>
    <t>893440626</t>
  </si>
  <si>
    <t>M142</t>
  </si>
  <si>
    <t>Koncový kus DN130</t>
  </si>
  <si>
    <t>-1676660586</t>
  </si>
  <si>
    <t>M143</t>
  </si>
  <si>
    <t>Nerezová roura DN 80- 1080 mm (zkracovatelná)</t>
  </si>
  <si>
    <t>2033151067</t>
  </si>
  <si>
    <t>M144</t>
  </si>
  <si>
    <t>Zpětná klapka kouřovodu, nerez -DN80</t>
  </si>
  <si>
    <t>1847736558</t>
  </si>
  <si>
    <t>M145</t>
  </si>
  <si>
    <t>Koleno nerez 90° -DN80</t>
  </si>
  <si>
    <t>1473107030</t>
  </si>
  <si>
    <t>M146</t>
  </si>
  <si>
    <t>Přechodka TČ/ spalinovod DN80</t>
  </si>
  <si>
    <t>1574723162</t>
  </si>
  <si>
    <t>M147</t>
  </si>
  <si>
    <t>Potrubí PPr DN 125, včetně tvarovek</t>
  </si>
  <si>
    <t>1713964417</t>
  </si>
  <si>
    <t>M148</t>
  </si>
  <si>
    <t>Potrubí PPr DN 80, včetně tvarovek</t>
  </si>
  <si>
    <t>2100431135</t>
  </si>
  <si>
    <t>M149</t>
  </si>
  <si>
    <t>1728681892</t>
  </si>
  <si>
    <t>002.004</t>
  </si>
  <si>
    <t>M125</t>
  </si>
  <si>
    <t>Čerpadlo oběhové , s automatickou regulací výkonu, Q=3,2 m3/h, H=6m, P=124W/230V, DN25 včetně šroubení a těsnění</t>
  </si>
  <si>
    <t>702780728</t>
  </si>
  <si>
    <t>M126</t>
  </si>
  <si>
    <t>Čerpadlo oběhové závitové, s automatickou regulací výkonu, Q=3,1m3/h, H=4,7m, P=91W/230V, včetně šroubení a těsnění</t>
  </si>
  <si>
    <t>1273767978</t>
  </si>
  <si>
    <t>M127</t>
  </si>
  <si>
    <t>Čerpadlo oběhové závitové, s automatickou regulací výkonu, Q=1,7m3/h, H=3,6m, P=91W/230V, včetně šroubení a těsnění</t>
  </si>
  <si>
    <t>997475982</t>
  </si>
  <si>
    <t>M128</t>
  </si>
  <si>
    <t>Čerpadlo oběhové závitové, s automatickou regulací výkonu, Q=0,7m3/h, H=4,0m, P=45W/230V, včetně šroubení a těsnění</t>
  </si>
  <si>
    <t>-1746651236</t>
  </si>
  <si>
    <t>M129</t>
  </si>
  <si>
    <t>Čerpadlo oběhové závitové, s automatickou regulací výkonu, Q=2,8m3/h, H=4,5m, P=91W/230V, včetně šroubení a těsnění</t>
  </si>
  <si>
    <t>1743462928</t>
  </si>
  <si>
    <t>002.005</t>
  </si>
  <si>
    <t>M104</t>
  </si>
  <si>
    <t>Pojistný ventil ÚT, 3/4"-1", ot. přetlak 0,3 Mpa</t>
  </si>
  <si>
    <t>-1279766997</t>
  </si>
  <si>
    <t>M105</t>
  </si>
  <si>
    <t>Trojcestný směšovací ventil závitový DN32, kvs 16 včetně servopohonu 230V</t>
  </si>
  <si>
    <t>234747948</t>
  </si>
  <si>
    <t>M106</t>
  </si>
  <si>
    <t>Trojcestný směšovací ventil závitový DN25, kvs 10 včetně servopohonu 230V</t>
  </si>
  <si>
    <t>1333440769</t>
  </si>
  <si>
    <t>M107</t>
  </si>
  <si>
    <t>Třícestný přepínací ventil TV/VYT se servopohonem, DN32, kvs16, 230V</t>
  </si>
  <si>
    <t>-1881932713</t>
  </si>
  <si>
    <t>M108</t>
  </si>
  <si>
    <t>Klapka uzavírací mezipřírubová- litina, DN65, PN16/90°C, včetně protipřírub a těsnění</t>
  </si>
  <si>
    <t>-982170493</t>
  </si>
  <si>
    <t>-1135627191</t>
  </si>
  <si>
    <t>M110</t>
  </si>
  <si>
    <t>Kohout kulový-voda, DN 40,t=120°C, PN16</t>
  </si>
  <si>
    <t>-1412477014</t>
  </si>
  <si>
    <t>M111</t>
  </si>
  <si>
    <t>Kohout kulový-voda, DN 25,t=120°C, PN16</t>
  </si>
  <si>
    <t>1452431503</t>
  </si>
  <si>
    <t>M112</t>
  </si>
  <si>
    <t>Servisní armatura s vypouštěním pro expanzní nádobu DN25</t>
  </si>
  <si>
    <t>7651106</t>
  </si>
  <si>
    <t>M113</t>
  </si>
  <si>
    <t>-1431695932</t>
  </si>
  <si>
    <t>M114</t>
  </si>
  <si>
    <t>Filtr topenářský, závitový DN 40,120°C, PN16</t>
  </si>
  <si>
    <t>-358939645</t>
  </si>
  <si>
    <t>M115</t>
  </si>
  <si>
    <t>Filtr topenářský, závitový DN 25,120°C, PN16</t>
  </si>
  <si>
    <t>-1943449212</t>
  </si>
  <si>
    <t>M116</t>
  </si>
  <si>
    <t>Klapka zpětná pružinová celomosazná, závitová, DN 50, 120°C, PN15</t>
  </si>
  <si>
    <t>-1398702875</t>
  </si>
  <si>
    <t>M117</t>
  </si>
  <si>
    <t>Klapka zpětná pružinová celomosazná, závitová, DN 40, 120°C, PN15</t>
  </si>
  <si>
    <t>456561367</t>
  </si>
  <si>
    <t>M118</t>
  </si>
  <si>
    <t>Klapka zpětná pružinová celomosazná, závitová, DN 25, 120°C, PN15</t>
  </si>
  <si>
    <t>1125558907</t>
  </si>
  <si>
    <t>M119</t>
  </si>
  <si>
    <t>Automatický odvzdušňovací ventil DN15, 120°C, PN16</t>
  </si>
  <si>
    <t>-863216919</t>
  </si>
  <si>
    <t>M120</t>
  </si>
  <si>
    <t>Vypouštěcí kohout DN 15, 120°C, PN16</t>
  </si>
  <si>
    <t>753259621</t>
  </si>
  <si>
    <t>M121</t>
  </si>
  <si>
    <t>Teploměr technický 0-120°C, včetně jímky</t>
  </si>
  <si>
    <t>-1671856605</t>
  </si>
  <si>
    <t>1822455793</t>
  </si>
  <si>
    <t>-1687986344</t>
  </si>
  <si>
    <t>M124</t>
  </si>
  <si>
    <t>Šroubení topenářské do rozměru DN 50</t>
  </si>
  <si>
    <t>1545100331</t>
  </si>
  <si>
    <t>002.006</t>
  </si>
  <si>
    <t>M099</t>
  </si>
  <si>
    <t>Potrubí ocelové bezešvé DN25, včetvě tvarovek, spojovacího materiálu, konzol</t>
  </si>
  <si>
    <t>-628426261</t>
  </si>
  <si>
    <t>M100</t>
  </si>
  <si>
    <t>Potrubí ocelové bezešvé DN40, včetvě tvarovek, spojovacího materiálu, konzol</t>
  </si>
  <si>
    <t>1089657360</t>
  </si>
  <si>
    <t>M101</t>
  </si>
  <si>
    <t>Potrubí ocelové bezešvé DN50, včetvě tvarovek, spojovacího materiálu, konzol</t>
  </si>
  <si>
    <t>1874103820</t>
  </si>
  <si>
    <t>M102</t>
  </si>
  <si>
    <t>Potrubí ocelové bezešvé DN65, včetvě tvarovek, spojovacího materiálu, konzol</t>
  </si>
  <si>
    <t>-1947932336</t>
  </si>
  <si>
    <t>M103</t>
  </si>
  <si>
    <t>Příplatek k potrubí ocelovému bezešvému DN50, za připojení trubkového výměníku zásobníkového ohřívače TV</t>
  </si>
  <si>
    <t>124254297</t>
  </si>
  <si>
    <t>002.007</t>
  </si>
  <si>
    <t>M095</t>
  </si>
  <si>
    <t>Tep. izolace z minerálního vlákna, kašírovaná vyztuženou Al folií, vniřní pr./tl. 34/30 mm</t>
  </si>
  <si>
    <t>969525196</t>
  </si>
  <si>
    <t>M096</t>
  </si>
  <si>
    <t>Tep. izolace z minerálního vlákna, kašírovaná vyztuženou Al folií, vniřní pr./tl. 45/40 mm</t>
  </si>
  <si>
    <t>1653191036</t>
  </si>
  <si>
    <t>M097</t>
  </si>
  <si>
    <t>Tep. izolace z minerálního vlákna, kašírovaná vyztuženou Al folií, vniřní pr./tl. 57/50 mm</t>
  </si>
  <si>
    <t>-909477680</t>
  </si>
  <si>
    <t>M098</t>
  </si>
  <si>
    <t>Tep. izolace z minerálního vlákna, kašírovaná vyztuženou Al folií, vniřní pr./tl. 76/60 mm</t>
  </si>
  <si>
    <t>924326035</t>
  </si>
  <si>
    <t>002.008</t>
  </si>
  <si>
    <t>ZTI</t>
  </si>
  <si>
    <t>M075</t>
  </si>
  <si>
    <t>Neutralizační zařízení, Vmax=70l/hod, včetně náplně</t>
  </si>
  <si>
    <t>227662175</t>
  </si>
  <si>
    <t>M076</t>
  </si>
  <si>
    <t>Automatické doplňovací zařízení pro soustavy s tlakovou exp. nádobou, dig. displej, signalizace překročení min. a max. tlaku, kontrolované doplňování, hlášení poruchy, tmax=90°C, pmax=10 bar, DN G 3/4, G 1/2, 230V/50Hz, P=10 W</t>
  </si>
  <si>
    <t>1359044026</t>
  </si>
  <si>
    <t>M077</t>
  </si>
  <si>
    <t>Oddělovací člen pro přímé napojení na rozvody pitné vody doplňování vody (kulový kohout, filtr, vodoměr) DN R 1/2, R 1/2 -příslušenství automatického doplňování</t>
  </si>
  <si>
    <t>1987096205</t>
  </si>
  <si>
    <t>M078</t>
  </si>
  <si>
    <t>Automatický změkčovač kabinetní, s tlakovou Pe nádobou, 10 litrů změkčovací pryskyřice, elektronický ovládací ventil, připojení G ¾“, průtok 0,3-1,2 m3/h, Kapacita 40 m3 x °dH půdorysné rozměry: šířka 350 mm x hloubka 470 mm x výška s víkem 680 mm</t>
  </si>
  <si>
    <t>-1634678001</t>
  </si>
  <si>
    <t>M079</t>
  </si>
  <si>
    <t>Filtr mechanických nečistot , s nerezovou vložkou o jemnosti filtrace min. 100 μm , pro ochranu ovládacího ventilu automatického změkčovacího filtru</t>
  </si>
  <si>
    <t>-368226331</t>
  </si>
  <si>
    <t>M080</t>
  </si>
  <si>
    <t>Bypassový montážní blok ¾“ pro instalaci automatického změkčovacího filtru,s ovládacím kotoučem, směšování zcela změkčené vody se surovou pro dosažení příjemné výstupní tvrdosti</t>
  </si>
  <si>
    <t>-1954909433</t>
  </si>
  <si>
    <t>M081</t>
  </si>
  <si>
    <t>Pár připojovacích hadic -G3/4"</t>
  </si>
  <si>
    <t>-1948579492</t>
  </si>
  <si>
    <t>M082</t>
  </si>
  <si>
    <t>Sůl regenerační tabletovaná, balení pytel 25 kg</t>
  </si>
  <si>
    <t>-406475234</t>
  </si>
  <si>
    <t>M083</t>
  </si>
  <si>
    <t>Trychtýřovitá zápachová uzávěrka pro kondenzačních kotle, spalinové potrubí a přepad od pojistných ventilů, DN32</t>
  </si>
  <si>
    <t>1795783343</t>
  </si>
  <si>
    <t>M084</t>
  </si>
  <si>
    <t>Napojení pružné hadice s odvodem kondenzátu TČ na kanalizační PPr potrubí DN40</t>
  </si>
  <si>
    <t>-2047512559</t>
  </si>
  <si>
    <t>M085</t>
  </si>
  <si>
    <t>Sifon spalinového potrubí DN80, včetně napojení na kanalizační PPr potrubí DN40</t>
  </si>
  <si>
    <t>1396067410</t>
  </si>
  <si>
    <t>M086</t>
  </si>
  <si>
    <t>Napojení pružné hadice s odvodem kondenzátu plynového kondenzačního kotle na kanalizační PPr potrubí DN40</t>
  </si>
  <si>
    <t>1632308622</t>
  </si>
  <si>
    <t>M087</t>
  </si>
  <si>
    <t>Kanalizační potrubí PPr DN40, včetně tvarovek, spojovacího a kotvícího materiálu</t>
  </si>
  <si>
    <t>1027928758</t>
  </si>
  <si>
    <t>M088</t>
  </si>
  <si>
    <t>Kanalizační potrubí PPr DN50, včetně tvarovek, spojovacího a kotvícího materiálu</t>
  </si>
  <si>
    <t>-1769065130</t>
  </si>
  <si>
    <t>M089</t>
  </si>
  <si>
    <t>Tepelně izolační návleky polyethylenové pro PPr kanalizační potrubí DN50, včetně spojovacího a instalačního materiálu</t>
  </si>
  <si>
    <t>2083753184</t>
  </si>
  <si>
    <t>M090</t>
  </si>
  <si>
    <t>Připojení úpravny vody na rozvody studené vody, potrubí Pex/Al/Pex 20x2,0, včetně tvarovek, konzol, spojovacího a instalačního materiálu</t>
  </si>
  <si>
    <t>-205673941</t>
  </si>
  <si>
    <t>M091</t>
  </si>
  <si>
    <t>Propojení úpravny vody s automatickým doplňovacím zařízením, potrubí Pex/Al/Pex 20x2,0, včetně tvarovek, konzol, spojovacího a instalačního materiálu</t>
  </si>
  <si>
    <t>751829627</t>
  </si>
  <si>
    <t>M092</t>
  </si>
  <si>
    <t>Propojení úpravny vody s kombinovaným rozdělovačem,sběračem, potrubí Pex/Al/Pex 20x2,0, včetně tvarovek, konzol, spojovacího a instalačního materiálu</t>
  </si>
  <si>
    <t>-409887831</t>
  </si>
  <si>
    <t>M093</t>
  </si>
  <si>
    <t>Osazení podlahové vpusti, včetně připojení na kanalizační PPr potrubí DN40, koordinace se stavbou- začištění apod.</t>
  </si>
  <si>
    <t>123550296</t>
  </si>
  <si>
    <t>M094</t>
  </si>
  <si>
    <t>Ostatní nespecifikovaný pomocný materiál, tvarovky, armatury, spojovací, kotvící materiál apod.</t>
  </si>
  <si>
    <t>994146636</t>
  </si>
  <si>
    <t>002.009</t>
  </si>
  <si>
    <t>M068</t>
  </si>
  <si>
    <t>Protidešťová žaluzie 250x200, mat. hliník</t>
  </si>
  <si>
    <t>1398681878</t>
  </si>
  <si>
    <t>M069</t>
  </si>
  <si>
    <t>Protidešťová stříška DN 250 ,pozink</t>
  </si>
  <si>
    <t>-2146030775</t>
  </si>
  <si>
    <t>M070</t>
  </si>
  <si>
    <t>Krycí mřížka na potrubí 250x200 , pozink. (pletivo)</t>
  </si>
  <si>
    <t>-462978744</t>
  </si>
  <si>
    <t>M071</t>
  </si>
  <si>
    <t>Krycí mřížka na potrubí průměr 250, pozink. (pletivo)</t>
  </si>
  <si>
    <t>214738265</t>
  </si>
  <si>
    <t>M072</t>
  </si>
  <si>
    <t>Potrubí SPIRO DN250, pozink</t>
  </si>
  <si>
    <t>1298006125</t>
  </si>
  <si>
    <t>M073</t>
  </si>
  <si>
    <t>Potrubí pozink. čtyřhranné včetně tvarovek</t>
  </si>
  <si>
    <t>1669325023</t>
  </si>
  <si>
    <t>M074</t>
  </si>
  <si>
    <t>Spojovací a montážní materiál</t>
  </si>
  <si>
    <t>2021566203</t>
  </si>
  <si>
    <t>002.010</t>
  </si>
  <si>
    <t>Nátěry</t>
  </si>
  <si>
    <t>M066</t>
  </si>
  <si>
    <t>Nátěry syntetické potrubí ocelového do DN 65, barva základní antikorozní 2x</t>
  </si>
  <si>
    <t>-238685576</t>
  </si>
  <si>
    <t>M067</t>
  </si>
  <si>
    <t>Nátěry pomocných konstrukcí, 2x základní barva, 1x email</t>
  </si>
  <si>
    <t>631650077</t>
  </si>
  <si>
    <t>002.011</t>
  </si>
  <si>
    <t>M055</t>
  </si>
  <si>
    <t>Havarijní potrubí pro odvod čpavku, ocelové potrubí bezešvé DN32, včetně napojení na TČ</t>
  </si>
  <si>
    <t>-454139170</t>
  </si>
  <si>
    <t>M056</t>
  </si>
  <si>
    <t>Topná a tlaková zkouška dle ČSN 060310</t>
  </si>
  <si>
    <t>1840835085</t>
  </si>
  <si>
    <t>M057</t>
  </si>
  <si>
    <t>Propláchnutí systému</t>
  </si>
  <si>
    <t>692136629</t>
  </si>
  <si>
    <t>M058</t>
  </si>
  <si>
    <t>1041232664</t>
  </si>
  <si>
    <t>M059</t>
  </si>
  <si>
    <t>Zařízení staveniště</t>
  </si>
  <si>
    <t>-1384412904</t>
  </si>
  <si>
    <t>M060</t>
  </si>
  <si>
    <t>Lešení do výšky 8m</t>
  </si>
  <si>
    <t>1780236727</t>
  </si>
  <si>
    <t>M061</t>
  </si>
  <si>
    <t>Označovací štítky na potrubí</t>
  </si>
  <si>
    <t>-1968759078</t>
  </si>
  <si>
    <t>M062</t>
  </si>
  <si>
    <t>Zaškolení obsluhy, uvedení do provozu</t>
  </si>
  <si>
    <t>843446377</t>
  </si>
  <si>
    <t>M063</t>
  </si>
  <si>
    <t>Návrh provozního řádu kotelny</t>
  </si>
  <si>
    <t>1886336426</t>
  </si>
  <si>
    <t>M064</t>
  </si>
  <si>
    <t>Vyregulování zařízení vytápění, nastavení teplot, průtoků, provozních parametrů, energetický management</t>
  </si>
  <si>
    <t>527292043</t>
  </si>
  <si>
    <t>M065</t>
  </si>
  <si>
    <t>Korekce nastavení provozních parametrů(optimalizace) v rámci první topné sezony včetně dopravy, dálkového přístupu, úpravy sofware</t>
  </si>
  <si>
    <t>66157064</t>
  </si>
  <si>
    <t>SO 01.SOL - Domov mládeže a tělocvična Solární systém</t>
  </si>
  <si>
    <t xml:space="preserve">    SOL - Solární sytém</t>
  </si>
  <si>
    <t>SOL</t>
  </si>
  <si>
    <t>Solární sytém</t>
  </si>
  <si>
    <t>K246</t>
  </si>
  <si>
    <t>Sluneční kolektor plochý,s prizmatickým sklem viz. technická specifikace kolektoru v TZ</t>
  </si>
  <si>
    <t>565142933</t>
  </si>
  <si>
    <t>K247</t>
  </si>
  <si>
    <t>Sada připojovacích dílů pro kolektorové pole o 4 plochých kolektorech instalovaných na stojato</t>
  </si>
  <si>
    <t>-1860395141</t>
  </si>
  <si>
    <t>K248</t>
  </si>
  <si>
    <t>Sada pro uchycení a propojení 4 kolektorů instalovaných na stojato- nosný H-profil, spojovací a instalační materiál</t>
  </si>
  <si>
    <t>-247967960</t>
  </si>
  <si>
    <t>K249</t>
  </si>
  <si>
    <t>Držák trojúhelníkový pro sluneční kolektor instalovaný na stojato, 45°</t>
  </si>
  <si>
    <t>1972678907</t>
  </si>
  <si>
    <t>K250</t>
  </si>
  <si>
    <t>Zavětrovací vzpěra včetně šroubů, rovná střecha</t>
  </si>
  <si>
    <t>1440664827</t>
  </si>
  <si>
    <t>K251</t>
  </si>
  <si>
    <t>Instalační materiál pro ukotvení na nosnou ocelovou konstrukci</t>
  </si>
  <si>
    <t>1230273213</t>
  </si>
  <si>
    <t>K252</t>
  </si>
  <si>
    <t>Odvzdušňovací ventil 3/8" pro solární systémy, 160°C</t>
  </si>
  <si>
    <t>1937595128</t>
  </si>
  <si>
    <t>K253</t>
  </si>
  <si>
    <t>Kulový kohout 3/8" pro solární systémy, 160°C</t>
  </si>
  <si>
    <t>-292485639</t>
  </si>
  <si>
    <t>K254</t>
  </si>
  <si>
    <t>Regulátor průtoku s ukazatelem - 2-12 l/min, 2x3/4“F, 185°C</t>
  </si>
  <si>
    <t>2010641557</t>
  </si>
  <si>
    <t>K255</t>
  </si>
  <si>
    <t>Cu potrubí primárního okruho solárního systému Ć 35x1,5, včetně tvarovek pro primární okruh solárního systému, instalačního a spojovacího materiálu, pevných bodů, kluzných uložení</t>
  </si>
  <si>
    <t>1383706844</t>
  </si>
  <si>
    <t>K256</t>
  </si>
  <si>
    <t>Cu potrubí primárního okruho solárního systému Ć 28x1,5, včetně tvarovek pro primární okruh solárního systému, instalačního a spojovacího materiálu</t>
  </si>
  <si>
    <t>-1622191047</t>
  </si>
  <si>
    <t>K257</t>
  </si>
  <si>
    <t>Cu potrubí primárního okruho solárního systému Ć 18x1,0, včetně tvarovek pro primární okruh solárního systému, instalačního a spojovacího materiálu</t>
  </si>
  <si>
    <t>1974450149</t>
  </si>
  <si>
    <t>K258</t>
  </si>
  <si>
    <t>Tep. Izolace pr. 35 mat. kaučuk tl.19 mm</t>
  </si>
  <si>
    <t>-803569843</t>
  </si>
  <si>
    <t>K259</t>
  </si>
  <si>
    <t>Tep. izolace pr. 35 mat. kaučuk tl.19 mm včetně povrchové úpravy oplechováním</t>
  </si>
  <si>
    <t>244582171</t>
  </si>
  <si>
    <t>K260</t>
  </si>
  <si>
    <t>Tep. izolace pr. 28 mat. kaučuk tl.19 mm včetně povrchové úpravy oplechováním</t>
  </si>
  <si>
    <t>1660723588</t>
  </si>
  <si>
    <t>K261</t>
  </si>
  <si>
    <t>Tep. izolace pr. 18 mat. kaučuk tl.19 mm včetně povrchové úpravy oplechováním</t>
  </si>
  <si>
    <t>93321396</t>
  </si>
  <si>
    <t>K262</t>
  </si>
  <si>
    <t>PVC fólie bílé barvy- povrchová úprava tepelné izolace, tl. 0,3 mm, včetně tvarovek, spojovacího a instalačního materiálu, pro tepelnou izolaci 35x19 mm</t>
  </si>
  <si>
    <t>-753648927</t>
  </si>
  <si>
    <t>K263</t>
  </si>
  <si>
    <t>Teplonosná antikorozní kapalina pro solární systémy na bázi monopropylenglykolu</t>
  </si>
  <si>
    <t>l</t>
  </si>
  <si>
    <t>-1665138331</t>
  </si>
  <si>
    <t>K264</t>
  </si>
  <si>
    <t>Expanzní nádoba 200l, 6 bar, solar</t>
  </si>
  <si>
    <t>-1779122959</t>
  </si>
  <si>
    <t>K265</t>
  </si>
  <si>
    <t>Ventil uzavírací s vypouštěním pro expanzní nádobu 3/4"</t>
  </si>
  <si>
    <t>369358231</t>
  </si>
  <si>
    <t>K266</t>
  </si>
  <si>
    <t>Dvoutrubková solární čerpadlová skupina, včetně oběhového čerpadla s elektronickou regulací výkonu-Q=1,4 m3/h, Hmax=6,5m, P=130W, včetně tlakoměru a teploměrů, pojistného ventilu 6 bar, napouštěcích a vypouštěcích ventilů, uzavíracích ventilů, zpětné kla</t>
  </si>
  <si>
    <t>-1944662813</t>
  </si>
  <si>
    <t>K267</t>
  </si>
  <si>
    <t>Průtokoměr 20-70 l/min, DN20 + 2 tepl.čidla a jímky, včetně připojení do sběrače dat ( kalorimetr ), měření vyrobeného tepla</t>
  </si>
  <si>
    <t>833487711</t>
  </si>
  <si>
    <t>K268</t>
  </si>
  <si>
    <t>Deskový výměník pájený pro ohřev teplé vody, 40 desek, materiál nerez, teplosměnná plocha 2,2 m2, včetně tepelné izolace, rozměr 533x153mm, rozteč 445 mm</t>
  </si>
  <si>
    <t>-1246859932</t>
  </si>
  <si>
    <t>K269</t>
  </si>
  <si>
    <t>Deskový výměník pájený pro regeneraci vrtů, 60 desek, materiál nerez, teplosměnná plocha 1,62 m2, včetně tepelné izolace, rozměr 310x130 mm, rozteč 230mm</t>
  </si>
  <si>
    <t>433964046</t>
  </si>
  <si>
    <t>K270</t>
  </si>
  <si>
    <t>Trojcestný zónový ventil s vratnu pružinou pro solární systémy, vč. servopohonu , DN25, kvs=11, 0-160°C</t>
  </si>
  <si>
    <t>-1981644269</t>
  </si>
  <si>
    <t>K271</t>
  </si>
  <si>
    <t>Kulový kohout 5/4" pro solární systémy, 160°C</t>
  </si>
  <si>
    <t>-1868564957</t>
  </si>
  <si>
    <t>K272</t>
  </si>
  <si>
    <t>Zásobník TV 1500 l, bez trubkového výměníku, smaltovaný vnitřní povrch, magneziová anoda, včetně tepelné izolace s PVC folií, pitná voda</t>
  </si>
  <si>
    <t>-2020228612</t>
  </si>
  <si>
    <t>K273</t>
  </si>
  <si>
    <t>Zásobník TV 750 l, s integrovaným trubkových výměníkem S=3,4 m2, smaltovaný vnitřní povrch, magneziová anoda, včetně tepelné izolace s PVC folií, pitná voda</t>
  </si>
  <si>
    <t>1141482591</t>
  </si>
  <si>
    <t>K274</t>
  </si>
  <si>
    <t>Tlaková expanzní nádoba, V=200 l/1,0 MPa, vnitřní povrchová úprava pro pitnou vodu</t>
  </si>
  <si>
    <t>355690197</t>
  </si>
  <si>
    <t>K275</t>
  </si>
  <si>
    <t>Termostatický směšovací ventil TV, DN25, 20-70°C, pitná voda</t>
  </si>
  <si>
    <t>-2028063064</t>
  </si>
  <si>
    <t>K276</t>
  </si>
  <si>
    <t>Pojistný ventil DN20, ot. přetlak 0,6 MPa, pitná voda</t>
  </si>
  <si>
    <t>-1292225517</t>
  </si>
  <si>
    <t>K277</t>
  </si>
  <si>
    <t>Zpětná klapka, DN50, PN 16, pitná voda</t>
  </si>
  <si>
    <t>-293119507</t>
  </si>
  <si>
    <t>K278</t>
  </si>
  <si>
    <t>Zpětná klapka, DN32, PN 16, pitná voda</t>
  </si>
  <si>
    <t>-580780668</t>
  </si>
  <si>
    <t>K279</t>
  </si>
  <si>
    <t>Zpětná klapka, DN20, PN 16, pitná voda</t>
  </si>
  <si>
    <t>193708704</t>
  </si>
  <si>
    <t>K280</t>
  </si>
  <si>
    <t>Kulový uzávěr DN50, PN 16, pitná voda</t>
  </si>
  <si>
    <t>1043813080</t>
  </si>
  <si>
    <t>K281</t>
  </si>
  <si>
    <t>Kulový uzávěr DN32, PN 16, pitná voda</t>
  </si>
  <si>
    <t>-368517618</t>
  </si>
  <si>
    <t>K282</t>
  </si>
  <si>
    <t>Kulový uzávěr DN20, PN 16, pitná voda</t>
  </si>
  <si>
    <t>1587699491</t>
  </si>
  <si>
    <t>K283</t>
  </si>
  <si>
    <t>Filtr topenářský DN50, PN 16, pitná voda</t>
  </si>
  <si>
    <t>988245063</t>
  </si>
  <si>
    <t>K284</t>
  </si>
  <si>
    <t>Filtr topenářský DN32, PN 16, pitná voda</t>
  </si>
  <si>
    <t>1787672673</t>
  </si>
  <si>
    <t>K285</t>
  </si>
  <si>
    <t>Filtr topenářský DN20, PN 16, pitná voda</t>
  </si>
  <si>
    <t>-476642800</t>
  </si>
  <si>
    <t>K286</t>
  </si>
  <si>
    <t>Kulový kohout s vypouštěním a ochranou proti neodborné manipulaci- obslužná armatura expanzní nádoby, DN20,PN16, pitná voda</t>
  </si>
  <si>
    <t>-943984248</t>
  </si>
  <si>
    <t>K287</t>
  </si>
  <si>
    <t>Ventil zónový pro pitnou vodu, s vratnou pružinou, třícestný, vnitřní závit DN20, včetně servopohonu 230V</t>
  </si>
  <si>
    <t>-1898828899</t>
  </si>
  <si>
    <t>K288</t>
  </si>
  <si>
    <t>Cirkulační čerpadlo termické dezinfekce, vnitřní úprava bronz, P=45W/230V, včetně šroubení a těsnění</t>
  </si>
  <si>
    <t>824930239</t>
  </si>
  <si>
    <t>K289</t>
  </si>
  <si>
    <t>Cirkulační čerpadlo TV s elektronickou regulací výkonu , vnitřní úprava bronz, Q=1,0 m3/h, Hmax=3,7 m, P=32W/230V/50HZ</t>
  </si>
  <si>
    <t>791085650</t>
  </si>
  <si>
    <t>K290</t>
  </si>
  <si>
    <t>Nabíjecí čerpadlo zásobníku TV selektronickou regulací výkonu , vnitřní úprava bronz, Q=1,5 m3/h, Hmax=2,1 m, P=45W/230V/50HZ</t>
  </si>
  <si>
    <t>1299957914</t>
  </si>
  <si>
    <t>K291</t>
  </si>
  <si>
    <t>Potrubí z tenkostěnných ocelových trub nerezových, Ć54x1,5 mm, včetně lisovacích tvarovek, spojovacího a kotvícího materiálu</t>
  </si>
  <si>
    <t>-954553442</t>
  </si>
  <si>
    <t>K292</t>
  </si>
  <si>
    <t>Potrubí z tenkostěnných ocelových trub nerezových, Ć35x1,5 mm, včetně lisovacích tvarovek, spojovacího a kotvícího materiálu</t>
  </si>
  <si>
    <t>-1119712499</t>
  </si>
  <si>
    <t>K293</t>
  </si>
  <si>
    <t>Potrubí z tenkostěnných ocelových trub nerezových, Ć22x1,5 mm, včetně lisovacích tvarovek, spojovacího a kotvícího materiálu</t>
  </si>
  <si>
    <t>491832421</t>
  </si>
  <si>
    <t>K294</t>
  </si>
  <si>
    <t>Potrubí vícevrstvé PEX/Al/PEX, pro pitnou vodu, Ć63x4,5, PN16, včetně lisovacích tvarovek, kotvícího a spojovacího materiálu</t>
  </si>
  <si>
    <t>-2122868196</t>
  </si>
  <si>
    <t>K295</t>
  </si>
  <si>
    <t>Potrubí vícevrstvé PEX/Al/PEX, pro pitnou vodu, Ć50x4,0, PN16, včetně lisovacích tvarovek, kotvícího a spojovacího materiálu</t>
  </si>
  <si>
    <t>-128278739</t>
  </si>
  <si>
    <t>K296</t>
  </si>
  <si>
    <t>Potrubí vícevrstvé PEX/Al/PEX, pro pitnou vodu, Ć40x3,5, PN16, včetně lisovacích tvarovek, kotvícího a spojovacího materiálu</t>
  </si>
  <si>
    <t>-365554154</t>
  </si>
  <si>
    <t>K297</t>
  </si>
  <si>
    <t>Potrubí vícevrstvé PEX/Al/PEX, pro pitnou vodu, Ć26x3,0, PN16, včetně lisovacích tvarovek, kotvícího a spojovacího materiálu</t>
  </si>
  <si>
    <t>913273941</t>
  </si>
  <si>
    <t>K298</t>
  </si>
  <si>
    <t>Tepelně izolační polyethylenový návlek, rozměr vnitřní průměr/tloušťka 63/25 mm</t>
  </si>
  <si>
    <t>-1762936437</t>
  </si>
  <si>
    <t>K299</t>
  </si>
  <si>
    <t>Tepelně izolační polyethylenový návlek, rozměr vnitřní průměr/tloušťka 54/25 mm</t>
  </si>
  <si>
    <t>-500250494</t>
  </si>
  <si>
    <t>K300</t>
  </si>
  <si>
    <t>Tepelně izolační polyethylenový návlek, rozměr vnitřní průměr/tloušťka 50/25 mm</t>
  </si>
  <si>
    <t>-965623756</t>
  </si>
  <si>
    <t>K301</t>
  </si>
  <si>
    <t>Tepelně izolační polyethylenový návlek, rozměr vnitřní průměr/tloušťka 40/25 mm</t>
  </si>
  <si>
    <t>-1829567644</t>
  </si>
  <si>
    <t>K302</t>
  </si>
  <si>
    <t>Tepelně izolační polyethylenový návlek, rozměr vnitřní průměr/tloušťka 35/25 mm</t>
  </si>
  <si>
    <t>230620501</t>
  </si>
  <si>
    <t>K303</t>
  </si>
  <si>
    <t>Tepelně izolační polyethylenový návlek, rozměr vnitřní průměr/tloušťka 26/25 mm</t>
  </si>
  <si>
    <t>-515505204</t>
  </si>
  <si>
    <t>K304</t>
  </si>
  <si>
    <t>Tepelně izolační polyethylenový návlek, rozměr vnitřní průměr/tloušťka 22/25 mm</t>
  </si>
  <si>
    <t>948736361</t>
  </si>
  <si>
    <t>K305</t>
  </si>
  <si>
    <t>Napojení nových rozvodů teplé vody, studené vody a cirkulace na přípojky stávajících odběrných míst- PPr potrubí do DN40, včetně spojovacího materiálu</t>
  </si>
  <si>
    <t>1633587811</t>
  </si>
  <si>
    <t>K306</t>
  </si>
  <si>
    <t>Demontáž stávajících rozvodů ZTI- ocelov potrubí do rozměru DN50, včetně tepelné izolace, konzol, tvarovek a likvidace</t>
  </si>
  <si>
    <t>1455573425</t>
  </si>
  <si>
    <t>K307</t>
  </si>
  <si>
    <t>Propláchnutí nových rozvodů vnitřního vodovodu</t>
  </si>
  <si>
    <t>-216735843</t>
  </si>
  <si>
    <t>K308</t>
  </si>
  <si>
    <t>Tlaková zkouška nových rozvodů vnitřního vodovodu</t>
  </si>
  <si>
    <t>207438819</t>
  </si>
  <si>
    <t>K309</t>
  </si>
  <si>
    <t>1951040415</t>
  </si>
  <si>
    <t>K310</t>
  </si>
  <si>
    <t>Tlaková a topná zkouška</t>
  </si>
  <si>
    <t>-1799869031</t>
  </si>
  <si>
    <t>K311</t>
  </si>
  <si>
    <t>-1757522976</t>
  </si>
  <si>
    <t>K312</t>
  </si>
  <si>
    <t>Zaškolení obsluhy a uvedení do provozu</t>
  </si>
  <si>
    <t>776292191</t>
  </si>
  <si>
    <t>K313</t>
  </si>
  <si>
    <t>Pronájem jeřábu a transport kolektorů na střechu</t>
  </si>
  <si>
    <t>-168491422</t>
  </si>
  <si>
    <t>K314</t>
  </si>
  <si>
    <t>Koordinace se stavební částí- vedení primárního okruhu solárního systému ve fasádním zateplovacím systémem</t>
  </si>
  <si>
    <t>-851677960</t>
  </si>
  <si>
    <t>K315</t>
  </si>
  <si>
    <t>-1895760378</t>
  </si>
  <si>
    <t>SO 01.VRTY - Domov mládeže a tělocvična Vrty</t>
  </si>
  <si>
    <t>K316</t>
  </si>
  <si>
    <t>Prohlídka staveniště stanovení parametrů zakázky</t>
  </si>
  <si>
    <t>soubor
so</t>
  </si>
  <si>
    <t>1880304973</t>
  </si>
  <si>
    <t>K317</t>
  </si>
  <si>
    <t>Hlášení prací na OBÚ</t>
  </si>
  <si>
    <t>-1734916161</t>
  </si>
  <si>
    <t>K318</t>
  </si>
  <si>
    <t>Doprava vrtných souprav a ostatních vozidel</t>
  </si>
  <si>
    <t>722650041</t>
  </si>
  <si>
    <t>K319</t>
  </si>
  <si>
    <t>Doprava materiálu</t>
  </si>
  <si>
    <t>-1766271165</t>
  </si>
  <si>
    <t>K320</t>
  </si>
  <si>
    <t>Doprava osob</t>
  </si>
  <si>
    <t>-1503650718</t>
  </si>
  <si>
    <t>K321</t>
  </si>
  <si>
    <t>Ustavení vrtných souprav, zřízení a likvidace dočasných nájezdů a komunikací</t>
  </si>
  <si>
    <t>193628220</t>
  </si>
  <si>
    <t>K322</t>
  </si>
  <si>
    <t>Zařízení staveniště ( wc, oplocení, sklad materiálu, buňkoviště, označení stavby, přípojky, záchytné jímky…)</t>
  </si>
  <si>
    <t>-758282253</t>
  </si>
  <si>
    <t>K323</t>
  </si>
  <si>
    <t>Spotřeba energií ( voda, elektrika )</t>
  </si>
  <si>
    <t>-25878412</t>
  </si>
  <si>
    <t>K324</t>
  </si>
  <si>
    <t>Vrtání rotačně příklepovou technologií se vzduchovým výplachem o průměru 140mm</t>
  </si>
  <si>
    <t>bm</t>
  </si>
  <si>
    <t>-1605571507</t>
  </si>
  <si>
    <t>K325</t>
  </si>
  <si>
    <t>Pažení nezpevněných hornin, nutné zvětšení vrtného průměru</t>
  </si>
  <si>
    <t>710490138</t>
  </si>
  <si>
    <t>K326</t>
  </si>
  <si>
    <t>Osazení geotermální vertikální sondy</t>
  </si>
  <si>
    <t>-1562867837</t>
  </si>
  <si>
    <t>K327</t>
  </si>
  <si>
    <t>Geotermální vertikální sonda ( GVS ) PE - RC 4x32x2,9 ( dvě smyčky na vrt ) délka 60m</t>
  </si>
  <si>
    <t>-314692974</t>
  </si>
  <si>
    <t>K328</t>
  </si>
  <si>
    <t>Závaží pro zavedení sondy do vrtu</t>
  </si>
  <si>
    <t>-1054148977</t>
  </si>
  <si>
    <t>K329</t>
  </si>
  <si>
    <t>Injektážní potrubí d 25mm délka 60m</t>
  </si>
  <si>
    <t>-1916597599</t>
  </si>
  <si>
    <t>M330</t>
  </si>
  <si>
    <t>Tlaková injektáž od počvy k ústí vrtu pomocí injektážního potrubí</t>
  </si>
  <si>
    <t>-1844459580</t>
  </si>
  <si>
    <t>M331</t>
  </si>
  <si>
    <t>Bentonitocementová směs o min. vodivosti 0,6W/mK ( např. dle VDI4640/2 bentonit/cem./voda 25/25/50% )</t>
  </si>
  <si>
    <t>-1901721879</t>
  </si>
  <si>
    <t>M332</t>
  </si>
  <si>
    <t>TRT test - zkouška tepelné vodivosti hornin včetně základního vyhodnocení na jednom vystrojeném pilotním vrtu</t>
  </si>
  <si>
    <t>1092207079</t>
  </si>
  <si>
    <t>M333</t>
  </si>
  <si>
    <t>Teplotní profily vrtu – měření tepelného gradientu vrtu</t>
  </si>
  <si>
    <t>1944794547</t>
  </si>
  <si>
    <t>M334</t>
  </si>
  <si>
    <t>Aktualizace dimenzování potřebné hloubky vrtů podle energetických požadavků na vytápění/chlazení a výsledků TRTtestu, závěrečná zpráva</t>
  </si>
  <si>
    <t>-246060297</t>
  </si>
  <si>
    <t>M335</t>
  </si>
  <si>
    <t>Tlaková a průtočná zkouška na vrtu před a po injektáži vrtu</t>
  </si>
  <si>
    <t>-1541226497</t>
  </si>
  <si>
    <t>M336</t>
  </si>
  <si>
    <t>Geodetické zaměření vrtů před zahájením a po dokončení vrtných prací</t>
  </si>
  <si>
    <t>bodů</t>
  </si>
  <si>
    <t>272578845</t>
  </si>
  <si>
    <t>M337</t>
  </si>
  <si>
    <t>Závěrečná technická zpráva vrtných prací (kompletní dokladová část díla nutná k získání kolaudačního souhlasu stavby)</t>
  </si>
  <si>
    <t>-198178788</t>
  </si>
  <si>
    <t>M339</t>
  </si>
  <si>
    <t>Sled a řízení prací technikem</t>
  </si>
  <si>
    <t>-159178482</t>
  </si>
  <si>
    <t>M342</t>
  </si>
  <si>
    <t>Zpracování veškeré potřebné dílenské dokumentace, prováděcího/realizačního projektu a další dokumentace primárního okruhu TČ</t>
  </si>
  <si>
    <t>-257794189</t>
  </si>
  <si>
    <t>M020</t>
  </si>
  <si>
    <t xml:space="preserve">"Redukce počtu větví vrtů - přímá (snížení počtu okruhů)
• redukce 2 x Ø 32 → 1 x Ø 40mm, PE 100 RC, PN16
• 2 x elektrospojka d 32mm
• 1 x elektrospojka d 40mm
"
</t>
  </si>
  <si>
    <t>996888349</t>
  </si>
  <si>
    <t>M021</t>
  </si>
  <si>
    <t xml:space="preserve">"Potrubí pro horizontální vedení ( HV - vedení od vrtů k jímce ) PE-RC (včetně prořezu 10%) 
• Ø 40 x 3,7 mm, PN 16"
</t>
  </si>
  <si>
    <t>-2125876150</t>
  </si>
  <si>
    <t>M022</t>
  </si>
  <si>
    <t>Elektrospojka: Ø 40mm, PE 100</t>
  </si>
  <si>
    <t>-871589405</t>
  </si>
  <si>
    <t>M023</t>
  </si>
  <si>
    <t xml:space="preserve">" Plně vystrojená jímka - vývody 7/7 vodotěsná• 1 x rozdělovač kulové kohouty DN25 - 7 vývodů
• 1 x sběrač výstupy 5/4´´ - 7 vývodů 
• 14 x průtokový regulátor 
• 2 x odvzdušňovací ventil
• 2 x napouštěcí / vypouštěcí kohout
• 14 x vývod z jímky – potrubí Ø 40mm
• 2 x vývod z jímky – potrubí Ø 63mm 
• 2 x uzavírací klapka DN 63"
</t>
  </si>
  <si>
    <t>955107598</t>
  </si>
  <si>
    <t>M024</t>
  </si>
  <si>
    <t xml:space="preserve">"Potrubí pro páteřní vedení ( PV - vedení od šachty do vytápěných objektů) 
• Ø 63 x 5,8mm, PE 100, PN 10"
</t>
  </si>
  <si>
    <t>402602792</t>
  </si>
  <si>
    <t>M025</t>
  </si>
  <si>
    <t>Elektrospojka: Ø 63mm, PE 100</t>
  </si>
  <si>
    <t>-812561670</t>
  </si>
  <si>
    <t>M026</t>
  </si>
  <si>
    <t>Elektrokoleno 90° : Ø 63mm, PE 100</t>
  </si>
  <si>
    <t>325511549</t>
  </si>
  <si>
    <t>M027</t>
  </si>
  <si>
    <t>Kaučuková izolace (chladírenská): Ø 63 x 13mm</t>
  </si>
  <si>
    <t>613624729</t>
  </si>
  <si>
    <t>M028</t>
  </si>
  <si>
    <t>Chránička izolace: na izolaci Ø 63 x13mm</t>
  </si>
  <si>
    <t>615168975</t>
  </si>
  <si>
    <t>M029</t>
  </si>
  <si>
    <t>Ukončení v technické místnosti : 2 ks uzavírací klapky na páteřním vedení a montáž (podrobnosti provedení dle požadavků navazující části stavby - kotelna TČ)</t>
  </si>
  <si>
    <t>370713593</t>
  </si>
  <si>
    <t>M030</t>
  </si>
  <si>
    <t xml:space="preserve">"Protažení potrubí do objektu
(vodotěsná a plynotěsná úprava a prostupy zdí dle projektu jsou v rámci stavební připravenosti)"
</t>
  </si>
  <si>
    <t>-99085610</t>
  </si>
  <si>
    <t>M031</t>
  </si>
  <si>
    <t xml:space="preserve">"Nemrznoucí kapalina koncentrát (pouze orig. atestovaná teplosměnná kapalina)
teplosměnná antikorozní kapalina, uvažováno ethanol-voda příp. upřesnit dle požadavků topenáře
"
</t>
  </si>
  <si>
    <t>1989931793</t>
  </si>
  <si>
    <t>M032</t>
  </si>
  <si>
    <t>Montážní práce - pokládka potrubí a svařování potrubí</t>
  </si>
  <si>
    <t>-1479424377</t>
  </si>
  <si>
    <t>M033</t>
  </si>
  <si>
    <t>Doprava materiálu a osob na lokalitu</t>
  </si>
  <si>
    <t>1205404631</t>
  </si>
  <si>
    <t>M034</t>
  </si>
  <si>
    <t>Osazení sběrné jímky na betonovou podkladní desku</t>
  </si>
  <si>
    <t>1580877936</t>
  </si>
  <si>
    <t>M035</t>
  </si>
  <si>
    <t>Tlaková zkouška celého systému po zapojení</t>
  </si>
  <si>
    <t>-661583949</t>
  </si>
  <si>
    <t>M036</t>
  </si>
  <si>
    <t>Plnění celého systému vč. sběrných jímek a páteřního vedení nemrznoucí kapalinou</t>
  </si>
  <si>
    <t>587591364</t>
  </si>
  <si>
    <t>M037</t>
  </si>
  <si>
    <t>Sejmutí drnu tl. do 10cm s přemístěním do 50 m</t>
  </si>
  <si>
    <t>1928575048</t>
  </si>
  <si>
    <t>M038</t>
  </si>
  <si>
    <t>Rozebrání dlažby betonové</t>
  </si>
  <si>
    <t>-473740479</t>
  </si>
  <si>
    <t>M039</t>
  </si>
  <si>
    <t>Hloubení rýh, šířky do 60 cm, v hor. 3 do 100 m3 (výkopové práce pro uložení potrubí)</t>
  </si>
  <si>
    <t>-868527887</t>
  </si>
  <si>
    <t>M040</t>
  </si>
  <si>
    <t>Hloubení rýh, šířky do 200 cm, v hor. 3 do 100 m3 (výkopové práce pro sběrnou jímku)</t>
  </si>
  <si>
    <t>-1343588605</t>
  </si>
  <si>
    <t>M041</t>
  </si>
  <si>
    <t>Příplatek za lepivost - hloubení rýh 60 cm v hor. 3</t>
  </si>
  <si>
    <t>1469874898</t>
  </si>
  <si>
    <t>M042</t>
  </si>
  <si>
    <t>Vodorovné přemístění výkopku z hor. 1-4 do 50 m</t>
  </si>
  <si>
    <t>-310229947</t>
  </si>
  <si>
    <t>M043</t>
  </si>
  <si>
    <t>Odvoz a likvidace nezhutnitelných zemin z výkopu (20%)</t>
  </si>
  <si>
    <t>%</t>
  </si>
  <si>
    <t>1647620247</t>
  </si>
  <si>
    <t>M044</t>
  </si>
  <si>
    <t>Písek kopaný (podsyp potrubí 0,1m pod a zásyp 0,3 m nad)</t>
  </si>
  <si>
    <t>149611989</t>
  </si>
  <si>
    <t>M045</t>
  </si>
  <si>
    <t>Zásyp jam, rýh, šachet se zhutněním</t>
  </si>
  <si>
    <t>-515859535</t>
  </si>
  <si>
    <t>M046</t>
  </si>
  <si>
    <t>Přesun hmot pro zemní úpravy</t>
  </si>
  <si>
    <t>-1422352163</t>
  </si>
  <si>
    <t>M047</t>
  </si>
  <si>
    <t>Kladení dlažby do lože z písku</t>
  </si>
  <si>
    <t>-842114116</t>
  </si>
  <si>
    <t>M048</t>
  </si>
  <si>
    <t>Rekonstrukce travnaté plochy (plošná úprava terénu, zalolžení trávníku, hnojení)</t>
  </si>
  <si>
    <t>-836026886</t>
  </si>
  <si>
    <t>M049</t>
  </si>
  <si>
    <t>Geodetické zaměření primárního okruhu</t>
  </si>
  <si>
    <t>-1660750</t>
  </si>
  <si>
    <t>M050</t>
  </si>
  <si>
    <t>Závěrečná technická zpráva primárního okruhu (kompletní dokladová část díla nutná k získání kolaudačního souhlasu )</t>
  </si>
  <si>
    <t>-791065017</t>
  </si>
  <si>
    <t>M051</t>
  </si>
  <si>
    <t>Dopravní náklady technického dozoru realizace dopojení vrtů</t>
  </si>
  <si>
    <t>-1347364824</t>
  </si>
  <si>
    <t>M052</t>
  </si>
  <si>
    <t>163616987</t>
  </si>
  <si>
    <t>M054</t>
  </si>
  <si>
    <t>-19402687</t>
  </si>
  <si>
    <t>SO 01.VZT - Tělocvična VZT</t>
  </si>
  <si>
    <t>K203</t>
  </si>
  <si>
    <t xml:space="preserve">VZT jednotka kompaktní, horizontální provedení pro přívod a odvod vzduchu Vp=2700m3/h/dpext=300 Pa,Vo=2700 m3/h/dpext=300 Pa, ventilátory s EC motory, rotační rekuperační výměník - teplotní účinnost dle EN 308 - 84 %, zabudovaný řídicí systém včetně teplotních čidel, s rozhraním pro komunikaci s nadřazeným systémem, 2x uzavírací klapka těsná se servopohonem - rozměr 700x400, 4xpružná manžeta - rozměr 700x400, filtr přívod EU7/odvod EU5, opláštění protihluková izolace z minerální vlny, akustické a další parametry viz. TZ, rozměry viz. výkresová dokumentace
</t>
  </si>
  <si>
    <t>-104159667</t>
  </si>
  <si>
    <t>M204</t>
  </si>
  <si>
    <t>Směšovací uzel (třícestný ventil, oběhové čerpadlo, přepouštěcí ventil, pružné připojení, teploměry, uzavírací a vypouštěcí armatury) - příslušenství VZT jednotky</t>
  </si>
  <si>
    <t>572687238</t>
  </si>
  <si>
    <t>M205</t>
  </si>
  <si>
    <t>Čidlo zplodin hoření (detektor kouře do vzduchotechnického potrubí) - příslušenství VZT jednotky</t>
  </si>
  <si>
    <t>167746474</t>
  </si>
  <si>
    <t>M206</t>
  </si>
  <si>
    <t>Uvedení VZT jednotky do provozu včetně nastavení parametrů</t>
  </si>
  <si>
    <t>271204607</t>
  </si>
  <si>
    <t>M207</t>
  </si>
  <si>
    <t>Tlumič hluku 630x400x1500, 3 kulisy š.100mm, průtočná mezera 110mm s náběhovými a odtokovými hranami, parametry viz. TZ</t>
  </si>
  <si>
    <t>-970429785</t>
  </si>
  <si>
    <t>M208</t>
  </si>
  <si>
    <t>Tlumič hluku 630x400x1000, 3 kulisy š.100mm, průtočná mezera 110mm s náběhovými a odtokovými hranami, parametry viz. TZ</t>
  </si>
  <si>
    <t>-1300787258</t>
  </si>
  <si>
    <t>M209</t>
  </si>
  <si>
    <t>Dýza hliníková s dlouhým dosahem, ruční nastavení odklon až 30°, DN 315, včetně adaptéru pro připojení na kruhové potrubí a krycího rámečku, průměr otvoru dýzy 174 mm, průtok 675 m3/h při dp=50 Pa</t>
  </si>
  <si>
    <t>422878445</t>
  </si>
  <si>
    <t>M210</t>
  </si>
  <si>
    <t>Vyústka odvodní 1025x125mm, na kruhové potrubí, bez regulace, jednořadá</t>
  </si>
  <si>
    <t>1497523406</t>
  </si>
  <si>
    <t>M211</t>
  </si>
  <si>
    <t>Žaluzie protidešťová, hliníková, 800x400 (š x v) mm,včetně pozedního rámu</t>
  </si>
  <si>
    <t>1721860117</t>
  </si>
  <si>
    <t>M212</t>
  </si>
  <si>
    <t>Výfukový oblouk 135° s pletivem</t>
  </si>
  <si>
    <t>1279953210</t>
  </si>
  <si>
    <t>K221</t>
  </si>
  <si>
    <t>Oblouk kruhový segmentový Ø 450mm 90°</t>
  </si>
  <si>
    <t>-2057843649</t>
  </si>
  <si>
    <t>K222</t>
  </si>
  <si>
    <t>Oblouk kruhový segmentový Ø 450mm 60°</t>
  </si>
  <si>
    <t>-1787282595</t>
  </si>
  <si>
    <t>K223</t>
  </si>
  <si>
    <t>Oblouk kruhový segmentový Ø 450mm 30°</t>
  </si>
  <si>
    <t>-596730896</t>
  </si>
  <si>
    <t>K224</t>
  </si>
  <si>
    <t>Záslep kruhový vnitřní Ø 450</t>
  </si>
  <si>
    <t>-378749176</t>
  </si>
  <si>
    <t>K225</t>
  </si>
  <si>
    <t>Záslep kruhový vnitřní Ø 315</t>
  </si>
  <si>
    <t>2006836385</t>
  </si>
  <si>
    <t>K226</t>
  </si>
  <si>
    <t>Redukce osová vni-vni Ø 450/Ø400</t>
  </si>
  <si>
    <t>816948342</t>
  </si>
  <si>
    <t>K227</t>
  </si>
  <si>
    <t>Redukce osová vni-vni Ø 400/Ø355</t>
  </si>
  <si>
    <t>-56946900</t>
  </si>
  <si>
    <t>K228</t>
  </si>
  <si>
    <t>Redukce osová vni-vni Ø 355/Ø315</t>
  </si>
  <si>
    <t>915838223</t>
  </si>
  <si>
    <t>K229</t>
  </si>
  <si>
    <t>Odbočka kruhová 90° Ø450-Ø315</t>
  </si>
  <si>
    <t>-1762844856</t>
  </si>
  <si>
    <t>K230</t>
  </si>
  <si>
    <t>Odbočka kruhová 90° Ø400-Ø315</t>
  </si>
  <si>
    <t>-1486111672</t>
  </si>
  <si>
    <t>K231</t>
  </si>
  <si>
    <t>Odbočka kruhová 90° Ø355-Ø315</t>
  </si>
  <si>
    <t>377323232</t>
  </si>
  <si>
    <t>K232</t>
  </si>
  <si>
    <t>Odbočka kruhová 90° Ø315-Ø315</t>
  </si>
  <si>
    <t>-1701450897</t>
  </si>
  <si>
    <t>K233</t>
  </si>
  <si>
    <t>Kruhové potrubí Ø 450 mm</t>
  </si>
  <si>
    <t>1530701983</t>
  </si>
  <si>
    <t>K234</t>
  </si>
  <si>
    <t>Kruhové potrubí Ø 400 mm</t>
  </si>
  <si>
    <t>351386306</t>
  </si>
  <si>
    <t>K235</t>
  </si>
  <si>
    <t>Kruhové potrubí Ø 355 mm</t>
  </si>
  <si>
    <t>-833747890</t>
  </si>
  <si>
    <t>K236</t>
  </si>
  <si>
    <t>Kruhové potrubí Ø 315 mm</t>
  </si>
  <si>
    <t>-1190261874</t>
  </si>
  <si>
    <t>K237</t>
  </si>
  <si>
    <t>Vsuvky, objímky, těsnící a montážní materiál</t>
  </si>
  <si>
    <t>129384496</t>
  </si>
  <si>
    <t>K238</t>
  </si>
  <si>
    <t>Potrubí pozink. sk. I včetně tvarovek</t>
  </si>
  <si>
    <t>662124674</t>
  </si>
  <si>
    <t>K239</t>
  </si>
  <si>
    <t>Spojovací, těsnící a montážní materiál</t>
  </si>
  <si>
    <t>1379040233</t>
  </si>
  <si>
    <t>K240</t>
  </si>
  <si>
    <t>Závěsy, konzole na VZT potrubí popis viz. výkresová dokumentace</t>
  </si>
  <si>
    <t>-1235217758</t>
  </si>
  <si>
    <t>K241</t>
  </si>
  <si>
    <t>Tepelná izolace tl. 40 mm s Al polepem, včetně těsnících pásek, trnů a dalšího příslušentsví</t>
  </si>
  <si>
    <t>1464244757</t>
  </si>
  <si>
    <t>K242</t>
  </si>
  <si>
    <t>579741487</t>
  </si>
  <si>
    <t>K243</t>
  </si>
  <si>
    <t>Lešení do výšky 8 m</t>
  </si>
  <si>
    <t>2097950250</t>
  </si>
  <si>
    <t>K244</t>
  </si>
  <si>
    <t>Zkoušky zařízení, uvedení do provozu</t>
  </si>
  <si>
    <t>-477354299</t>
  </si>
  <si>
    <t>K245</t>
  </si>
  <si>
    <t>Projektová dokumentace skutečného stavu</t>
  </si>
  <si>
    <t>-611154321</t>
  </si>
  <si>
    <t>SO 02 - Snížení energetické náročnosti svařovny SOU Hubálov</t>
  </si>
  <si>
    <t>SO 02.1 - Svařovna</t>
  </si>
  <si>
    <t xml:space="preserve">    4 - Vodorovné konstrukce</t>
  </si>
  <si>
    <t xml:space="preserve">    722 - Zdravotechnika - vnitřní vodovod</t>
  </si>
  <si>
    <t xml:space="preserve">    725 - Zdravotechnika - zařizovací předměty</t>
  </si>
  <si>
    <t xml:space="preserve">    740 - Elektromontáže </t>
  </si>
  <si>
    <t xml:space="preserve">    763 - Konstrukce suché výstavby</t>
  </si>
  <si>
    <t xml:space="preserve">    765 - Krytina skládaná</t>
  </si>
  <si>
    <t>M - Práce a dodávky M</t>
  </si>
  <si>
    <t xml:space="preserve">    23-M - Montáže potrubí</t>
  </si>
  <si>
    <t>OST - Ostatní</t>
  </si>
  <si>
    <t>113106161</t>
  </si>
  <si>
    <t>Rozebrání dlažeb a dílců vozovek a ploch s přemístěním hmot na skládku na vzdálenost do 3 m nebo s naložením na dopravní prostředek, s jakoukoliv výplní spár ručně z drobných kostek nebo odseků s ložem z kameniva</t>
  </si>
  <si>
    <t>-367588318</t>
  </si>
  <si>
    <t>"pro úpravu nájezdu - pro zpětné použití"</t>
  </si>
  <si>
    <t>6*4,75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</si>
  <si>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</si>
  <si>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</si>
  <si>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-2126623291</t>
  </si>
  <si>
    <t>"pro nový základ jednotky VZT"</t>
  </si>
  <si>
    <t>3,5*2,5</t>
  </si>
  <si>
    <t>"plynovod"</t>
  </si>
  <si>
    <t>50*0,6</t>
  </si>
  <si>
    <t>"přípojka vody"</t>
  </si>
  <si>
    <t>11*0,6</t>
  </si>
  <si>
    <t>"kanalizace"</t>
  </si>
  <si>
    <t>52*0,8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</si>
  <si>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</si>
  <si>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</si>
  <si>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-1108555693</t>
  </si>
  <si>
    <t>"pro nájezd v místě obrubníků a palisád"</t>
  </si>
  <si>
    <t>(6+7)*0,5</t>
  </si>
  <si>
    <t>121101101</t>
  </si>
  <si>
    <t>Sejmutí ornice nebo lesní půdy s vodorovným přemístěním na hromady v místě upotřebení nebo na dočasné či trvalé skládky se složením, na vzdálenost do 50 m</t>
  </si>
  <si>
    <t>20613335</t>
  </si>
  <si>
    <t xml:space="preserve">"pro plynovod v pracovním pruhu 2 m" </t>
  </si>
  <si>
    <t>(105-50)*2*0,1</t>
  </si>
  <si>
    <t>130001101</t>
  </si>
  <si>
    <t>Příplatek k cenám hloubených vykopávek za ztížení vykopávky v blízkosti podzemního vedení nebo výbušnin pro jakoukoliv třídu horniny</t>
  </si>
  <si>
    <t>-521891986</t>
  </si>
  <si>
    <t>"křížení sítí" 10</t>
  </si>
  <si>
    <t>131201101</t>
  </si>
  <si>
    <t>Hloubení nezapažených jam a zářezů s urovnáním dna do předepsaného profilu a spádu v hornině tř. 3 do 100 m3</t>
  </si>
  <si>
    <t>-226305465</t>
  </si>
  <si>
    <t>"pro nový základ jednotky VZT (po odstraněných vrchních vrstvách)"</t>
  </si>
  <si>
    <t>3,5*2,5*0,25</t>
  </si>
  <si>
    <t>"starovací a cílové jámy pro protlak"</t>
  </si>
  <si>
    <t>4*2*1*1,5</t>
  </si>
  <si>
    <t>132201101</t>
  </si>
  <si>
    <t>Hloubení zapažených i nezapažených rýh šířky do 600 mm s urovnáním dna do předepsaného profilu a spádu v hornině tř. 3 do 100 m3</t>
  </si>
  <si>
    <t>-637497749</t>
  </si>
  <si>
    <t>105*0,6*0,9</t>
  </si>
  <si>
    <t>11*0,6*1</t>
  </si>
  <si>
    <t>132201109</t>
  </si>
  <si>
    <t>Hloubení zapažených i nezapažených rýh šířky do 600 mm s urovnáním dna do předepsaného profilu a spádu v hornině tř. 3 Příplatek k cenám za lepivost horniny tř. 3</t>
  </si>
  <si>
    <t>-849916619</t>
  </si>
  <si>
    <t>"předpoklad 50% objemu"</t>
  </si>
  <si>
    <t>63,3*50/100</t>
  </si>
  <si>
    <t>132201201</t>
  </si>
  <si>
    <t>Hloubení zapažených i nezapažených rýh šířky přes 600 do 2 000 mm s urovnáním dna do předepsaného profilu a spádu v hornině tř. 3 do 100 m3</t>
  </si>
  <si>
    <t>1955424952</t>
  </si>
  <si>
    <t>52*0,8*1,2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</si>
  <si>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</si>
  <si>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</si>
  <si>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-908857376</t>
  </si>
  <si>
    <t>49,92*50/100</t>
  </si>
  <si>
    <t>139711101</t>
  </si>
  <si>
    <t>Vykopávka v uzavřených prostorách s naložením výkopku na dopravní prostředek v hornině tř. 1 až 4</t>
  </si>
  <si>
    <t>301453164</t>
  </si>
  <si>
    <t>"pro základy vestavby (denní místnosti)"</t>
  </si>
  <si>
    <t>(3+5,65+0,5+4,6)*0,5*0,9</t>
  </si>
  <si>
    <t>"pro vniřní kanalizace"</t>
  </si>
  <si>
    <t>13,5*0,6*0,5</t>
  </si>
  <si>
    <t>141720015</t>
  </si>
  <si>
    <t>Neřízený zemní protlak v hornině tř. 3 a 4 vnějšího průměru protlaku přes 90 do 110 mm</t>
  </si>
  <si>
    <t>379204919</t>
  </si>
  <si>
    <t>"pro plynovod"</t>
  </si>
  <si>
    <t>2*2</t>
  </si>
  <si>
    <t>151101101</t>
  </si>
  <si>
    <t>Zřízení pažení a rozepření stěn rýh pro podzemní vedení pro všechny šířky rýhy příložné pro jakoukoliv mezerovitost, hloubky do 2 m</t>
  </si>
  <si>
    <t>677342068</t>
  </si>
  <si>
    <t>"kanalizace 50% plochy pažení"</t>
  </si>
  <si>
    <t>2*52*1,2/2</t>
  </si>
  <si>
    <t>151101111</t>
  </si>
  <si>
    <t>Odstranění pažení a rozepření stěn rýh pro podzemní vedení s uložením materiálu na vzdálenost do 3 m od kraje výkopu příložné, hloubky do 2 m</t>
  </si>
  <si>
    <t>-1909044255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</si>
  <si>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</si>
  <si>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</si>
  <si>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-2139094928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</si>
  <si>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</si>
  <si>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</si>
  <si>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-1841618359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</si>
  <si>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</si>
  <si>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</si>
  <si>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-1750403667</t>
  </si>
  <si>
    <t>"materiál pro lože a obsyp potrubí v rámci staveniště"</t>
  </si>
  <si>
    <t>11,93+31,357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</si>
  <si>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</si>
  <si>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</si>
  <si>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313889585</t>
  </si>
  <si>
    <t>"z jam a uzavřených prostor"</t>
  </si>
  <si>
    <t>2,188+10,238</t>
  </si>
  <si>
    <t>"přebytečný výkopek z přípojek"</t>
  </si>
  <si>
    <t>"výkopy minus zásypy"</t>
  </si>
  <si>
    <t>(63,3+49,92)-71,54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</si>
  <si>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</si>
  <si>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</si>
  <si>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-882594813</t>
  </si>
  <si>
    <t>54,106*15</t>
  </si>
  <si>
    <t>167101101</t>
  </si>
  <si>
    <t>Nakládání, skládání a překládání neulehlého výkopku nebo sypaniny nakládání, množství do 100 m3, z hornin tř. 1 až 4</t>
  </si>
  <si>
    <t>1789893749</t>
  </si>
  <si>
    <t>171201201</t>
  </si>
  <si>
    <t>Uložení sypaniny na skládky</t>
  </si>
  <si>
    <t>-1469508228</t>
  </si>
  <si>
    <t>171201211</t>
  </si>
  <si>
    <t>Poplatek za uložení stavebního odpadu na skládce (skládkovné) zeminy a kameniva zatříděného do Katalogu odpadů pod kódem 170 504</t>
  </si>
  <si>
    <t>-328481108</t>
  </si>
  <si>
    <t>54,106*2</t>
  </si>
  <si>
    <t>174101101</t>
  </si>
  <si>
    <t>Zásyp sypaninou z jakékoliv horniny s uložením výkopku ve vrstvách se zhutněním jam, šachet, rýh nebo kolem objektů v těchto vykopávkách</t>
  </si>
  <si>
    <t>-766255060</t>
  </si>
  <si>
    <t>105*0,6*(0,9-0,1-0,2)</t>
  </si>
  <si>
    <t>11*0,6*(1-0,1-0,2)</t>
  </si>
  <si>
    <t>52*0,8*(1,2-0,1-0,2-0,2)</t>
  </si>
  <si>
    <t>"starovací jámy pro protlak"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</si>
  <si>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</si>
  <si>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</si>
  <si>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-263529780</t>
  </si>
  <si>
    <t>105*0,6*0,2</t>
  </si>
  <si>
    <t>11*0,6*0,2</t>
  </si>
  <si>
    <t>"kanalizace venkovní"</t>
  </si>
  <si>
    <t>52*0,8*0,4</t>
  </si>
  <si>
    <t>-52*3,14*0,2*0,2/4</t>
  </si>
  <si>
    <t>"kanalizace vnitřní"</t>
  </si>
  <si>
    <t>13,5*0,6*0,3</t>
  </si>
  <si>
    <t>583373100</t>
  </si>
  <si>
    <t>štěrkopísek frakce 0-4 třída B</t>
  </si>
  <si>
    <t>-121154139</t>
  </si>
  <si>
    <t>31,357*2 'Přepočtené koeficientem množství</t>
  </si>
  <si>
    <t>-1719177939</t>
  </si>
  <si>
    <t>(105-50)*2</t>
  </si>
  <si>
    <t>181301101</t>
  </si>
  <si>
    <t>Rozprostření a urovnání ornice v rovině nebo ve svahu sklonu do 1:5 při souvislé ploše do 500 m2, tl. vrstvy do 100 mm</t>
  </si>
  <si>
    <t>911041188</t>
  </si>
  <si>
    <t>-1632191338</t>
  </si>
  <si>
    <t>-1534928139</t>
  </si>
  <si>
    <t>110*0,015 'Přepočtené koeficientem množství</t>
  </si>
  <si>
    <t>215901101</t>
  </si>
  <si>
    <t>Zhutnění podloží pod násypy z rostlé horniny tř. 1 až 4 z hornin soudružných do 92 % PS a nesoudržných sypkých relativní ulehlosti I(d) do 0,8</t>
  </si>
  <si>
    <t>524408577</t>
  </si>
  <si>
    <t>271532211</t>
  </si>
  <si>
    <t>Podsyp pod základové konstrukce se zhutněním a urovnáním povrchu z kameniva hrubého, frakce 32 - 63 mm</t>
  </si>
  <si>
    <t>-1859283993</t>
  </si>
  <si>
    <t>3,5*2,5*0,3</t>
  </si>
  <si>
    <t>273313611</t>
  </si>
  <si>
    <t>Základy z betonu prostého desky z betonu kamenem neprokládaného tř. C 16/20</t>
  </si>
  <si>
    <t>-776050315</t>
  </si>
  <si>
    <t>"přístavba"</t>
  </si>
  <si>
    <t>11,9*4,97*0,2</t>
  </si>
  <si>
    <t>273321511</t>
  </si>
  <si>
    <t>Základy z betonu železového (bez výztuže) desky z betonu bez zvýšených nároků na prostředí tř. C 25/30</t>
  </si>
  <si>
    <t>-578134713</t>
  </si>
  <si>
    <t>"pro nový základ jednotky VZT venku"</t>
  </si>
  <si>
    <t>3,5*2,5*0,2*1,035</t>
  </si>
  <si>
    <t>"pro nový základ jednotky VZT uvnitř - nabetonování"</t>
  </si>
  <si>
    <t>2,2*2,2*0,15</t>
  </si>
  <si>
    <t>273351121</t>
  </si>
  <si>
    <t>Bednění základů desek zřízení</t>
  </si>
  <si>
    <t>-1456118922</t>
  </si>
  <si>
    <t>(2*11,9+4,97)*(0,2+0,1)</t>
  </si>
  <si>
    <t>3*2,2*0,15</t>
  </si>
  <si>
    <t>273351122</t>
  </si>
  <si>
    <t>Bednění základů desek odstranění</t>
  </si>
  <si>
    <t>1905200842</t>
  </si>
  <si>
    <t>273362021</t>
  </si>
  <si>
    <t>Výztuž základů desek ze svařovaných sítí z drátů typu KARI</t>
  </si>
  <si>
    <t>1622031427</t>
  </si>
  <si>
    <t>"přístavba - 6/150/150"</t>
  </si>
  <si>
    <t>11,9*4,97*1,2*3,03/1000</t>
  </si>
  <si>
    <t>"pro nový základ jednotky VZT - 2x8/100/100"</t>
  </si>
  <si>
    <t>2*3,5*2,5*1,2*7,9/1000</t>
  </si>
  <si>
    <t>2*2,2*2,2*1,2*7,9/1000</t>
  </si>
  <si>
    <t>274313711</t>
  </si>
  <si>
    <t>Základy z betonu prostého pasy betonu kamenem neprokládaného tř. C 20/25</t>
  </si>
  <si>
    <t>-373625358</t>
  </si>
  <si>
    <t>"pro vestavbu (denní místnosti)"</t>
  </si>
  <si>
    <t>(3+5,65+0,5+4,6)*0,5*0,9*1,035</t>
  </si>
  <si>
    <t>310237241</t>
  </si>
  <si>
    <t>Zazdívka otvorů ve zdivu nadzákladovém cihlami pálenými plochy přes 0,09 m2 do 0,25 m2, ve zdi tl. do 300 mm</t>
  </si>
  <si>
    <t>-612678333</t>
  </si>
  <si>
    <t>"otvory pro VZT" 8</t>
  </si>
  <si>
    <t>310237261</t>
  </si>
  <si>
    <t>Zazdívka otvorů ve zdivu nadzákladovém cihlami pálenými plochy přes 0,09 m2 do 0,25 m2, ve zdi tl. přes 450 do 600 mm</t>
  </si>
  <si>
    <t>-2127292257</t>
  </si>
  <si>
    <t>"otvory pro VZT" 4</t>
  </si>
  <si>
    <t>310239211</t>
  </si>
  <si>
    <t>Zazdívka otvorů ve zdivu nadzákladovém cihlami pálenými plochy přes 1 m2 do 4 m2 na maltu vápenocementovou</t>
  </si>
  <si>
    <t>-497013326</t>
  </si>
  <si>
    <t>"zazdívka otvoru po luxferách s vynecháním otvorů pro nová okna"</t>
  </si>
  <si>
    <t>3,9*2*0,5</t>
  </si>
  <si>
    <t>-2*1,2*1,2*0,5</t>
  </si>
  <si>
    <t>311235131</t>
  </si>
  <si>
    <t>Zdivo jednovrstvé z cihel děrovaných broušených na celoplošnou tenkovrstvou maltu, pevnost cihel do P10, tl. zdiva 240 mm</t>
  </si>
  <si>
    <t>-1129312227</t>
  </si>
  <si>
    <t xml:space="preserve">"vestavba" </t>
  </si>
  <si>
    <t>(3,08+6,02+4,78)*3</t>
  </si>
  <si>
    <t>-2*0,9*2</t>
  </si>
  <si>
    <t>311235151</t>
  </si>
  <si>
    <t>Zdivo jednovrstvé z cihel děrovaných broušených na celoplošnou tenkovrstvou maltu, pevnost cihel do P10, tl. zdiva 300 mm</t>
  </si>
  <si>
    <t>-816165506</t>
  </si>
  <si>
    <t>11,9*3,25+11,9*2,75</t>
  </si>
  <si>
    <t>2*4,37*(2,75+3,25)/2</t>
  </si>
  <si>
    <t>-1*2,1-0,9*2,1</t>
  </si>
  <si>
    <t>-0,9*1,2-2*1,5*1,5</t>
  </si>
  <si>
    <t>317121151</t>
  </si>
  <si>
    <t>Montáž překladů ze železobetonových prefabrikátů dodatečně do připravených rýh, světlosti otvoru do 1050 mm</t>
  </si>
  <si>
    <t>1031155898</t>
  </si>
  <si>
    <t>59321140-R</t>
  </si>
  <si>
    <t>překlad železobetonový 1200/140/215/P</t>
  </si>
  <si>
    <t>-258342052</t>
  </si>
  <si>
    <t>317121251</t>
  </si>
  <si>
    <t>Montáž překladů ze železobetonových prefabrikátů dodatečně do připravených rýh, světlosti otvoru přes 1050 do 1800 mm</t>
  </si>
  <si>
    <t>2026244617</t>
  </si>
  <si>
    <t>"1.np"</t>
  </si>
  <si>
    <t>6*3+2*2</t>
  </si>
  <si>
    <t>"2.np"</t>
  </si>
  <si>
    <t>59321141-R</t>
  </si>
  <si>
    <t>překlad železobetonový 1500/140/215/P</t>
  </si>
  <si>
    <t>-1301453410</t>
  </si>
  <si>
    <t>6*3</t>
  </si>
  <si>
    <t>59321142-R</t>
  </si>
  <si>
    <t>překlad železobetonový 1800/140/215/P</t>
  </si>
  <si>
    <t>1444154820</t>
  </si>
  <si>
    <t>317168012</t>
  </si>
  <si>
    <t>Překlady keramické ploché osazené do maltového lože, výšky překladu 71 mm šířky 115 mm, délky 1250 mm</t>
  </si>
  <si>
    <t>1584128995</t>
  </si>
  <si>
    <t>"nové zdivo" 7</t>
  </si>
  <si>
    <t>317168052</t>
  </si>
  <si>
    <t>Překlady keramické vysoké osazené do maltového lože, šířky překladu 70 mm výšky 238 mm, délky 1250 mm</t>
  </si>
  <si>
    <t>-1983463469</t>
  </si>
  <si>
    <t>3*4+2*3</t>
  </si>
  <si>
    <t>317168054</t>
  </si>
  <si>
    <t>Překlady keramické vysoké osazené do maltového lože, šířky překladu 70 mm výšky 238 mm, délky 1750 mm</t>
  </si>
  <si>
    <t>-1137809742</t>
  </si>
  <si>
    <t>2*4</t>
  </si>
  <si>
    <t>317234410</t>
  </si>
  <si>
    <t>Vyzdívka mezi nosníky cihlami pálenými na maltu cementovou</t>
  </si>
  <si>
    <t>1317334275</t>
  </si>
  <si>
    <t>"nové překlady vč.uklínování, okna ozn. 04"</t>
  </si>
  <si>
    <t>2*1,5*0,5*(0,14+0,06)</t>
  </si>
  <si>
    <t>"výšková úprava dveří a vrat"</t>
  </si>
  <si>
    <t>(1,5+2,5)*0,5*(0,14+0,06)</t>
  </si>
  <si>
    <t>317944323</t>
  </si>
  <si>
    <t>Válcované nosníky dodatečně osazované do připravených otvorů bez zazdění hlav č. 14 až 22</t>
  </si>
  <si>
    <t>-1974939243</t>
  </si>
  <si>
    <t>(3*2,5+3*1,5)*14,3/1000</t>
  </si>
  <si>
    <t>"překlady pro otvory pro VZT v obvodové stěně"</t>
  </si>
  <si>
    <t>4*3*1,2*14,3/1000</t>
  </si>
  <si>
    <t>"překlady pro otvory pro VZT ve stáv. stěně tl. 300 mm"</t>
  </si>
  <si>
    <t>2*2*1,2*14,3/1000</t>
  </si>
  <si>
    <t>317998110</t>
  </si>
  <si>
    <t>Izolace tepelná mezi překlady z pěnového polystyrénu výšky 24 cm, tloušťky do 30 mm</t>
  </si>
  <si>
    <t>57830293</t>
  </si>
  <si>
    <t>3*1,25+2*1,75</t>
  </si>
  <si>
    <t>317998111</t>
  </si>
  <si>
    <t>Izolace tepelná mezi překlady z pěnového polystyrénu výšky 24 cm, tloušťky přes 30 do 50 mm</t>
  </si>
  <si>
    <t>681974784</t>
  </si>
  <si>
    <t>2*1,25</t>
  </si>
  <si>
    <t>331231115</t>
  </si>
  <si>
    <t>Pilíře volně stojící z cihel pálených čtyřhranné až osmihranné (průřezu čtverce, T nebo kříže) pravoúhlé pod omítku nebo režné, bez spárování z cihel plných dl. 290 mm P 7 až P 15 M I, na maltu ze suché směsi 5 MPa</t>
  </si>
  <si>
    <t>-1884660495</t>
  </si>
  <si>
    <t>"pro úpravu sekčních vrat"</t>
  </si>
  <si>
    <t>0,5*0,5*3,2</t>
  </si>
  <si>
    <t>339921131</t>
  </si>
  <si>
    <t>Osazování palisád betonových v řadě se zabetonováním výšky palisády do 500 mm</t>
  </si>
  <si>
    <t>447869400</t>
  </si>
  <si>
    <t>2*5+2*6</t>
  </si>
  <si>
    <t>592284070</t>
  </si>
  <si>
    <t>palisáda tyčová hranatá betonová přírodní 11x11x40</t>
  </si>
  <si>
    <t>-1961878580</t>
  </si>
  <si>
    <t>22*1/0,11*1,02/2</t>
  </si>
  <si>
    <t>592284080</t>
  </si>
  <si>
    <t>palisáda tyčová hranatá betonová přírodní 11x11x60 cm</t>
  </si>
  <si>
    <t>-603713216</t>
  </si>
  <si>
    <t>340237212</t>
  </si>
  <si>
    <t>Zazdívka otvorů v příčkách nebo stěnách cihlami plnými pálenými plochy přes 0,09 m2 do 0,25 m2, tloušťky přes 100 mm</t>
  </si>
  <si>
    <t>-1221600042</t>
  </si>
  <si>
    <t>"otvory pro VZT" 6</t>
  </si>
  <si>
    <t>342244201</t>
  </si>
  <si>
    <t>Příčky jednoduché z cihel děrovaných broušených, na tenkovrstvou maltu, pevnost cihel do P15, tl. příčky 80 mm</t>
  </si>
  <si>
    <t>-342544327</t>
  </si>
  <si>
    <t>(4,37+6,2+2*1,6+3*2,44)*3</t>
  </si>
  <si>
    <t>-(0,8+6*0,7)*2</t>
  </si>
  <si>
    <t>1145709084</t>
  </si>
  <si>
    <t>"nové příčky (VZT, svařovna)"</t>
  </si>
  <si>
    <t>2,75*3,25</t>
  </si>
  <si>
    <t>2,5*2,25</t>
  </si>
  <si>
    <t>346244381</t>
  </si>
  <si>
    <t>Plentování ocelových válcovaných nosníků jednostranné cihlami na maltu, výška stojiny do 200 mm</t>
  </si>
  <si>
    <t>789740418</t>
  </si>
  <si>
    <t>4*1,5*0,14</t>
  </si>
  <si>
    <t>8*2*1,2*0,14</t>
  </si>
  <si>
    <t>Vodorovné konstrukce</t>
  </si>
  <si>
    <t>411322525</t>
  </si>
  <si>
    <t>Stropy z betonu železového (bez výztuže) trámových, žebrových, kazetových nebo vložkových z tvárnic nebo z hraněných či zaoblených vln zabudovaného plechového bednění tř. C 20/25</t>
  </si>
  <si>
    <t>-1490033872</t>
  </si>
  <si>
    <t>"strop nad vestavbou"</t>
  </si>
  <si>
    <t>40,1*0,08</t>
  </si>
  <si>
    <t>411354239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</si>
  <si>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40 mm, tl. plechu 1,00 mm</t>
  </si>
  <si>
    <t>-1539220509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</si>
  <si>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</si>
  <si>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</si>
  <si>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1306676356</t>
  </si>
  <si>
    <t>"150/150/8"</t>
  </si>
  <si>
    <t>40,1*1,2*5,4/1000</t>
  </si>
  <si>
    <t>413941123</t>
  </si>
  <si>
    <t>Osazování ocelových válcovaných nosníků ve stropech I nebo IE nebo U nebo UE nebo L č. 14 až 22 nebo výšky do 220 mm</t>
  </si>
  <si>
    <t>1811149302</t>
  </si>
  <si>
    <t>"strop vestavby"</t>
  </si>
  <si>
    <t>(5*3,5+2*4,9+2*5+2*5,1)*26,2/1000</t>
  </si>
  <si>
    <t>130107220</t>
  </si>
  <si>
    <t>ocel profilová IPN 200 jakost 11 375</t>
  </si>
  <si>
    <t>-1017576696</t>
  </si>
  <si>
    <t>1,245*1,05 'Přepočtené koeficientem množství</t>
  </si>
  <si>
    <t>417238233</t>
  </si>
  <si>
    <t>Obezdívka ztužujícího věnce keramickými věncovkami bez tepelné izolace jednostranná, výška věnce přes 210 do 250 mm</t>
  </si>
  <si>
    <t>1111579101</t>
  </si>
  <si>
    <t>"přístavba z vnější strany"</t>
  </si>
  <si>
    <t>(2*11,9+4,37+4,97)</t>
  </si>
  <si>
    <t>417238234</t>
  </si>
  <si>
    <t>Obezdívka ztužujícího věnce keramickými věncovkami bez tepelné izolace jednostranná, výška věnce přes 250 do 290 mm</t>
  </si>
  <si>
    <t>-576482877</t>
  </si>
  <si>
    <t>"nadezdívka nad věncem (obezívka pozednice"</t>
  </si>
  <si>
    <t>2*11,9+4,97</t>
  </si>
  <si>
    <t>417321414</t>
  </si>
  <si>
    <t>Ztužující pásy a věnce z betonu železového (bez výztuže) tř. C 20/25</t>
  </si>
  <si>
    <t>303813493</t>
  </si>
  <si>
    <t>(3,08+6,02+4,78)*0,25*0,25</t>
  </si>
  <si>
    <t>(2*11,9+2*4,37)*0,23*0,25</t>
  </si>
  <si>
    <t>417351115</t>
  </si>
  <si>
    <t>Bednění bočnic ztužujících pásů a věnců včetně vzpěr zřízení</t>
  </si>
  <si>
    <t>-976216752</t>
  </si>
  <si>
    <t>2*(3,08+6,02+4,78)*0,25</t>
  </si>
  <si>
    <t>"přístavba z vnitřní strany"</t>
  </si>
  <si>
    <t>(2*11,9+2*4,37)*0,25</t>
  </si>
  <si>
    <t>417351116</t>
  </si>
  <si>
    <t>Bednění bočnic ztužujících pásů a věnců včetně vzpěr odstranění</t>
  </si>
  <si>
    <t>1088031852</t>
  </si>
  <si>
    <t>417361821</t>
  </si>
  <si>
    <t>Výztuž ztužujících pásů a věnců z betonářské oceli 10 505 (R) nebo BSt 500</t>
  </si>
  <si>
    <t>53920554</t>
  </si>
  <si>
    <t>"75 kg/m3"</t>
  </si>
  <si>
    <t>2,739*0,075</t>
  </si>
  <si>
    <t>451573111</t>
  </si>
  <si>
    <t>Lože pod potrubí, stoky a drobné objekty v otevřeném výkopu z písku a štěrkopísku do 63 mm</t>
  </si>
  <si>
    <t>-924443276</t>
  </si>
  <si>
    <t>105*0,6*0,1</t>
  </si>
  <si>
    <t>11*0,6*0,1</t>
  </si>
  <si>
    <t>52*0,8*0,1</t>
  </si>
  <si>
    <t>13,5*0,6*0,1</t>
  </si>
  <si>
    <t>564851111</t>
  </si>
  <si>
    <t>Podklad ze štěrkodrti ŠD s rozprostřením a zhutněním, po zhutnění tl. 150 mm</t>
  </si>
  <si>
    <t>-681907591</t>
  </si>
  <si>
    <t>"pod zámkovou dlažbu 2xŠD 0/63 mm, tl. 0-300 mm"</t>
  </si>
  <si>
    <t>2*6*7/2</t>
  </si>
  <si>
    <t>"pod žulovou dlažbu 2xŠD 0/63 mm, tl. 0-300 mm"</t>
  </si>
  <si>
    <t>2*6*4,5/2</t>
  </si>
  <si>
    <t>566901231</t>
  </si>
  <si>
    <t>Vyspravení podkladu po překopech inženýrských sítí plochy přes 15 m2 s rozprostřením a zhutněním štěrkodrtí tl. 100 mm</t>
  </si>
  <si>
    <t>-1629577374</t>
  </si>
  <si>
    <t>566901241</t>
  </si>
  <si>
    <t>Vyspravení podkladu po překopech inženýrských sítí plochy přes 15 m2 s rozprostřením a zhutněním kamenivem hrubým drceným tl. 100 mm</t>
  </si>
  <si>
    <t>-266302457</t>
  </si>
  <si>
    <t>581124115</t>
  </si>
  <si>
    <t>Kryt z prostého betonu komunikací pro pěší tl. 150 mm</t>
  </si>
  <si>
    <t>1978427833</t>
  </si>
  <si>
    <t>"vyspravení povrchu po plynovodu"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</si>
  <si>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</si>
  <si>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</si>
  <si>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1419925809</t>
  </si>
  <si>
    <t>"provedení ze stáv.materiálu"</t>
  </si>
  <si>
    <t>6*4,5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</si>
  <si>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</si>
  <si>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</si>
  <si>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-2120818414</t>
  </si>
  <si>
    <t>6*7</t>
  </si>
  <si>
    <t>59245020</t>
  </si>
  <si>
    <t>dlažba skladebná betonová 20x10x8 cm přírodní</t>
  </si>
  <si>
    <t>1861261358</t>
  </si>
  <si>
    <t>42*1,03 'Přepočtené koeficientem množství</t>
  </si>
  <si>
    <t>612131101</t>
  </si>
  <si>
    <t>Podkladní a spojovací vrstva vnitřních omítaných ploch cementový postřik nanášený ručně celoplošně stěn</t>
  </si>
  <si>
    <t>595435074</t>
  </si>
  <si>
    <t>75,88+218,34</t>
  </si>
  <si>
    <t>2034503805</t>
  </si>
  <si>
    <t xml:space="preserve">"pro plynovodní potrubí uložené v drážce zdiva" </t>
  </si>
  <si>
    <t>11*0,1</t>
  </si>
  <si>
    <t>612321111</t>
  </si>
  <si>
    <t>Omítka vápenocementová vnitřních ploch nanášená ručně jednovrstvá, tloušťky do 10 mm hrubá zatřená svislých konstrukcí stěn</t>
  </si>
  <si>
    <t>1714758812</t>
  </si>
  <si>
    <t>"pod obklady" 75,88</t>
  </si>
  <si>
    <t>-116547951</t>
  </si>
  <si>
    <t>"vestavba denní místnost"</t>
  </si>
  <si>
    <t>(4,32+3,08+5,77+4,78)*2,5</t>
  </si>
  <si>
    <t>(3,08+0,25+4,78+1,45)*3</t>
  </si>
  <si>
    <t>2*2,75*3</t>
  </si>
  <si>
    <t>2*2,5*2</t>
  </si>
  <si>
    <t>3,9*2</t>
  </si>
  <si>
    <t>-2*1,2*1,2+2*(3*1,2*0,3)</t>
  </si>
  <si>
    <t>"1.01"</t>
  </si>
  <si>
    <t>2*(6,2+1,83)*2,75</t>
  </si>
  <si>
    <t>-(0,7+0,8+0,9)*2</t>
  </si>
  <si>
    <t>-1*2,1+(1+2*2,1)*0,2</t>
  </si>
  <si>
    <t>-1,5*1,5+(3*1,5)*0,2</t>
  </si>
  <si>
    <t>"1.02"</t>
  </si>
  <si>
    <t>2*(1,6+1,83)*2,75</t>
  </si>
  <si>
    <t>-(0,7+2*0,8)*2</t>
  </si>
  <si>
    <t>-0,9*1,2+(0,9+2*1,2)*0,2</t>
  </si>
  <si>
    <t>"1.03"</t>
  </si>
  <si>
    <t>2*(3,4+4,37)*2,75</t>
  </si>
  <si>
    <t>-0,8*2</t>
  </si>
  <si>
    <t>-1,5*1,5+3*1,5*0,2</t>
  </si>
  <si>
    <t>"1.04"</t>
  </si>
  <si>
    <t>2*(1,6+1,74)*(2,75-2,1)</t>
  </si>
  <si>
    <t>"1.05"</t>
  </si>
  <si>
    <t>2*(1,2+2,44)*(2,75-2,1)</t>
  </si>
  <si>
    <t>"1.06"</t>
  </si>
  <si>
    <t>2*(1,86+2,44)*(2,75-2,1)</t>
  </si>
  <si>
    <t>"1.07"</t>
  </si>
  <si>
    <t>2*(1,64+2,44)*(2,75-2,1)</t>
  </si>
  <si>
    <t>"1.08"</t>
  </si>
  <si>
    <t>"1.09"</t>
  </si>
  <si>
    <t>2*(1,6+0,8)*(2,75-2,1)</t>
  </si>
  <si>
    <t>612321191</t>
  </si>
  <si>
    <t>Omítka vápenocementová vnitřních ploch nanášená ručně Příplatek k cenám za každých dalších i započatých 5 mm tloušťky omítky přes 10 mm stěn</t>
  </si>
  <si>
    <t>1812873117</t>
  </si>
  <si>
    <t>-1592360157</t>
  </si>
  <si>
    <t>612325213</t>
  </si>
  <si>
    <t>Vápenocementová nebo vápenná omítka jednotlivých malých ploch hladká na stěnách, plochy jednotlivě přes 0,25 do 1 m2</t>
  </si>
  <si>
    <t>385999464</t>
  </si>
  <si>
    <t>"vyomítnutí plynové niky" 1</t>
  </si>
  <si>
    <t>612325215</t>
  </si>
  <si>
    <t>Vápenocementová nebo vápenná omítka jednotlivých malých ploch hladká na stěnách, plochy jednotlivě přes 1,0 do 4 m2</t>
  </si>
  <si>
    <t>822897907</t>
  </si>
  <si>
    <t>"pilíř pod KZS" 1</t>
  </si>
  <si>
    <t>-1070386185</t>
  </si>
  <si>
    <t>"prostupy plyn" 5</t>
  </si>
  <si>
    <t>612325222</t>
  </si>
  <si>
    <t>Vápenocementová nebo vápenná omítka jednotlivých malých ploch štuková na stěnách, plochy jednotlivě přes 0,09 do 0,25 m2</t>
  </si>
  <si>
    <t>3287774</t>
  </si>
  <si>
    <t xml:space="preserve">"v místech nových překladů (oboustranně)" </t>
  </si>
  <si>
    <t>5*2</t>
  </si>
  <si>
    <t>612325223</t>
  </si>
  <si>
    <t>Vápenocementová nebo vápenná omítka jednotlivých malých ploch štuková na stěnách, plochy jednotlivě přes 0,25 do 1 m2</t>
  </si>
  <si>
    <t>-1190410647</t>
  </si>
  <si>
    <t xml:space="preserve">"v místech nových překladů" </t>
  </si>
  <si>
    <t>"kolem prostupů VZT"</t>
  </si>
  <si>
    <t>4+8+6</t>
  </si>
  <si>
    <t>800252236</t>
  </si>
  <si>
    <t>"pilíř" 1</t>
  </si>
  <si>
    <t>-1140391781</t>
  </si>
  <si>
    <t>"kolem oken ozn. 04 pod KZS"</t>
  </si>
  <si>
    <t>2*(1,2+2*1,5)*0,19</t>
  </si>
  <si>
    <t>"kolem nových dveří pod KZS"</t>
  </si>
  <si>
    <t>2*0,8*0,19</t>
  </si>
  <si>
    <t>612325302</t>
  </si>
  <si>
    <t>Vápenocementová nebo vápenná omítka ostění nebo nadpraží štuková</t>
  </si>
  <si>
    <t>-354274893</t>
  </si>
  <si>
    <t>"kolem oken ozn. 04"</t>
  </si>
  <si>
    <t>2*(1,2+2*1,5)*0,3</t>
  </si>
  <si>
    <t>2*0,8*0,3</t>
  </si>
  <si>
    <t>639986096</t>
  </si>
  <si>
    <t>"po výměně stáv. oken z vnitřní strany"</t>
  </si>
  <si>
    <t>2*(0,9+2*1,06)</t>
  </si>
  <si>
    <t>15*(1,66+2*2,42)</t>
  </si>
  <si>
    <t>"po výměně a doplnění dveří ve stáv.zdivu"</t>
  </si>
  <si>
    <t>5*2*(0,9+2*1,97)</t>
  </si>
  <si>
    <t>"otvory pro VZT ve stáv. stěnách"</t>
  </si>
  <si>
    <t>5*4*0,7</t>
  </si>
  <si>
    <t>621131121</t>
  </si>
  <si>
    <t>Podkladní a spojovací vrstva vnějších omítaných ploch penetrace akrylát-silikonová nanášená ručně podhledů</t>
  </si>
  <si>
    <t>1408394048</t>
  </si>
  <si>
    <t xml:space="preserve">"podbití střechy přístavby" </t>
  </si>
  <si>
    <t>2*12,16*0,4</t>
  </si>
  <si>
    <t>"římsa jihozápadní pohled"</t>
  </si>
  <si>
    <t>24,671*0,4</t>
  </si>
  <si>
    <t>621142001</t>
  </si>
  <si>
    <t>Potažení vnějších ploch pletivem v ploše nebo pruzích, na plném podkladu sklovláknitým vtlačením do tmelu podhledů</t>
  </si>
  <si>
    <t>-13498555</t>
  </si>
  <si>
    <t>621531011</t>
  </si>
  <si>
    <t>Omítka tenkovrstvá silikonová vnějších ploch probarvená, včetně penetrace podkladu zrnitá, tloušťky 1,5 mm podhledů</t>
  </si>
  <si>
    <t>-162717337</t>
  </si>
  <si>
    <t>-856893985</t>
  </si>
  <si>
    <t>(11,9+24,671+23,93+24,65)*0,2</t>
  </si>
  <si>
    <t>(11,9+17,94+0,16+4,97)*0,2</t>
  </si>
  <si>
    <t>-1528993059</t>
  </si>
  <si>
    <t>397,105+53,895</t>
  </si>
  <si>
    <t>136,85*0,19</t>
  </si>
  <si>
    <t>622142001</t>
  </si>
  <si>
    <t>Potažení vnějších ploch pletivem v ploše nebo pruzích, na plném podkladu sklovláknitým vtlačením do tmelu stěn</t>
  </si>
  <si>
    <t>-676444200</t>
  </si>
  <si>
    <t>"nezateplované plochy (jihovýchodní pohled)"</t>
  </si>
  <si>
    <t>(2*2,1+2,2+2,75+0,5+2*0,15)*3</t>
  </si>
  <si>
    <t>-2*1*2+2*(1+2*2)*0,2</t>
  </si>
  <si>
    <t>657297199</t>
  </si>
  <si>
    <t>24,8*4,68+12,2*2,988</t>
  </si>
  <si>
    <t>-8*1,66*2,42-0,9*1,2-2*1,5*1,5-1*2,1</t>
  </si>
  <si>
    <t>12,09*3,6+24,6*3,6</t>
  </si>
  <si>
    <t>-7*1,66*2,42-0,9*1,06</t>
  </si>
  <si>
    <t>24,1*4,7+9*2,94/2</t>
  </si>
  <si>
    <t>-0,9*1,06-2*1*2,1-3,4*3,2</t>
  </si>
  <si>
    <t>23,4*4,7+10*2,94/2</t>
  </si>
  <si>
    <t>-1,88*2,25-2,47*2,13-1*2,1-2*1,2*1,5-2*1,2*1,2</t>
  </si>
  <si>
    <t>"odpočet části KZS z minerální vaty"</t>
  </si>
  <si>
    <t>-(9*4-3*1,57*2,57)</t>
  </si>
  <si>
    <t>-6*5</t>
  </si>
  <si>
    <t>283759520</t>
  </si>
  <si>
    <t>deska EPS 70 fasádní λ=0,039 tl 160mm</t>
  </si>
  <si>
    <t>-1385987435</t>
  </si>
  <si>
    <t>378,89*1,02 'Přepočtené koeficientem množství</t>
  </si>
  <si>
    <t>Montáž kontaktního zateplení vnějšího ostění, nadpraží nebo parapetu z polystyrenových desek hloubky špalet do 200 mm, tloušťky desek do 40 mm</t>
  </si>
  <si>
    <t>918319644</t>
  </si>
  <si>
    <t>"ostění a nadpraží (EPS 70 F tl. 30 mm)"</t>
  </si>
  <si>
    <t>1*(0,9+2*1,2)</t>
  </si>
  <si>
    <t>2*(1,2+2*1,2)</t>
  </si>
  <si>
    <t>"okna ozn. 04"</t>
  </si>
  <si>
    <t>2*(1,2+2*1,5)</t>
  </si>
  <si>
    <t>"okna ozn. 05"</t>
  </si>
  <si>
    <t>2*(1,5+2*1,5)</t>
  </si>
  <si>
    <t>2*(1,66+2*2,42)</t>
  </si>
  <si>
    <t>"dveře"</t>
  </si>
  <si>
    <t>6*(1+2*2,1)</t>
  </si>
  <si>
    <t>1,88+2*2,25</t>
  </si>
  <si>
    <t>2,47+2*2,13</t>
  </si>
  <si>
    <t>"vrata"</t>
  </si>
  <si>
    <t>3,8+2*3,2</t>
  </si>
  <si>
    <t>"parapety (šedý EPS tl. 30 mm)"</t>
  </si>
  <si>
    <t>2*0,9+0,9+2*1,2+2*1,2+2*1,5+15*1,66</t>
  </si>
  <si>
    <t>245150950</t>
  </si>
  <si>
    <t>101,45*0,19*1,1</t>
  </si>
  <si>
    <t>283760310</t>
  </si>
  <si>
    <t>deska EPS grafitová fasadní  λ=0,032  tl 30mm</t>
  </si>
  <si>
    <t>-1067673809</t>
  </si>
  <si>
    <t>35,4*0,19*1,1</t>
  </si>
  <si>
    <t>622221031</t>
  </si>
  <si>
    <t>Montáž kontaktního zateplení z desek z minerální vlny s podélnou orientací vláken na vnější stěny, tloušťky desek přes 120 do 160 mm</t>
  </si>
  <si>
    <t>374603944</t>
  </si>
  <si>
    <t>"část KZS z minerální vaty"</t>
  </si>
  <si>
    <t>(9*4)-(3*1,57*2,57)</t>
  </si>
  <si>
    <t>6*5</t>
  </si>
  <si>
    <t>631515380</t>
  </si>
  <si>
    <t>deska tepelně izolační minerální kontaktních fasád podélné vlákno λ=0,036-0,037 tl 160mm</t>
  </si>
  <si>
    <t>1039090157</t>
  </si>
  <si>
    <t>53,895*1,02 'Přepočtené koeficientem množství</t>
  </si>
  <si>
    <t>726444311</t>
  </si>
  <si>
    <t>622251105</t>
  </si>
  <si>
    <t>Montáž kontaktního zateplení Příplatek k cenám za zápustnou montáž kotev s použitím tepelněizolačních zátek na vnější stěny z minerální vlny</t>
  </si>
  <si>
    <t>561738009</t>
  </si>
  <si>
    <t>846628596</t>
  </si>
  <si>
    <t>11,9+24,671+23,93+2*0,16+24,65</t>
  </si>
  <si>
    <t>0,16+11,9+17,94+0,16+4,97</t>
  </si>
  <si>
    <t>-4*1-1,88-2,47-3,8</t>
  </si>
  <si>
    <t>590516530</t>
  </si>
  <si>
    <t>lišta soklová Al s okapničkou zakládací U 16cm 0,95/200cm</t>
  </si>
  <si>
    <t>402881203</t>
  </si>
  <si>
    <t>108,451*1,05 'Přepočtené koeficientem množství</t>
  </si>
  <si>
    <t>-1087685438</t>
  </si>
  <si>
    <t>"připojovací - dle výkazu zateplení ostění a nadpraží"</t>
  </si>
  <si>
    <t>101,45</t>
  </si>
  <si>
    <t>"parapetní - dle výkazu zateplení parapetu"</t>
  </si>
  <si>
    <t>35,4</t>
  </si>
  <si>
    <t>"rohové"</t>
  </si>
  <si>
    <t>101,45+35,4+150</t>
  </si>
  <si>
    <t>"nadokenní"</t>
  </si>
  <si>
    <t>35,4+6*1+2,88+2,47+3,8</t>
  </si>
  <si>
    <t>"dilatační stěnový"</t>
  </si>
  <si>
    <t>4*5</t>
  </si>
  <si>
    <t>87601994</t>
  </si>
  <si>
    <t>101,45*1,05 'Přepočtené koeficientem množství</t>
  </si>
  <si>
    <t>1502248029</t>
  </si>
  <si>
    <t>35,4*1,05 'Přepočtené koeficientem množství</t>
  </si>
  <si>
    <t>-782945408</t>
  </si>
  <si>
    <t>286,85*1,05 'Přepočtené koeficientem množství</t>
  </si>
  <si>
    <t>1575977430</t>
  </si>
  <si>
    <t>50,55*1,05 'Přepočtené koeficientem množství</t>
  </si>
  <si>
    <t>590515000</t>
  </si>
  <si>
    <t>profil dilatační stěnový</t>
  </si>
  <si>
    <t>940609708</t>
  </si>
  <si>
    <t>20*1,05 'Přepočtené koeficientem množství</t>
  </si>
  <si>
    <t>1897203832</t>
  </si>
  <si>
    <t>"lokální opravy podkladu pod KZS"</t>
  </si>
  <si>
    <t>378,89+53,895</t>
  </si>
  <si>
    <t>27,85</t>
  </si>
  <si>
    <t>1828545010</t>
  </si>
  <si>
    <t>-1929205106</t>
  </si>
  <si>
    <t>24,024*2</t>
  </si>
  <si>
    <t>-1971256856</t>
  </si>
  <si>
    <t>"plocha KZS tl. 160 mm"</t>
  </si>
  <si>
    <t>101,45*(0,19+0,16)</t>
  </si>
  <si>
    <t>-1190176285</t>
  </si>
  <si>
    <t>2*0,9*1,06</t>
  </si>
  <si>
    <t>1*0,9*1,2</t>
  </si>
  <si>
    <t>2*1,2*1,2</t>
  </si>
  <si>
    <t>2*1,2*1,5</t>
  </si>
  <si>
    <t>15*1,66*2,42</t>
  </si>
  <si>
    <t>6*1*2,1</t>
  </si>
  <si>
    <t>1,88*2,25</t>
  </si>
  <si>
    <t>2,47*2,13</t>
  </si>
  <si>
    <t>3,8*3,2</t>
  </si>
  <si>
    <t>-922203530</t>
  </si>
  <si>
    <t>24,024</t>
  </si>
  <si>
    <t>631311124</t>
  </si>
  <si>
    <t>Mazanina z betonu prostého bez zvýšených nároků na prostředí tl. přes 80 do 120 mm tř. C 16/20</t>
  </si>
  <si>
    <t>-1594309640</t>
  </si>
  <si>
    <t>"podlaha přístavba"</t>
  </si>
  <si>
    <t>(11,2+3+17,02+3,3+2,9+4,5+4+2,9+1,5)*0,1</t>
  </si>
  <si>
    <t>-973847981</t>
  </si>
  <si>
    <t>"dobetonávka podlahy v místě nového zdiva vestavby"</t>
  </si>
  <si>
    <t>2*(3+5,65+0,5+4,6)*0,1*0,25</t>
  </si>
  <si>
    <t>631311137</t>
  </si>
  <si>
    <t>Mazanina z betonu prostého bez zvýšených nároků na prostředí tl. přes 120 do 240 mm tř. C 30/37</t>
  </si>
  <si>
    <t>711001378</t>
  </si>
  <si>
    <t>"kovárna a střední část"</t>
  </si>
  <si>
    <t>(170+130+26,2+15+14,6+8)*0,16</t>
  </si>
  <si>
    <t>1331597776</t>
  </si>
  <si>
    <t>"kanalizace v podlaze"</t>
  </si>
  <si>
    <t>2*0,3*0,25</t>
  </si>
  <si>
    <t>631319173</t>
  </si>
  <si>
    <t>Příplatek k cenám mazanin za stržení povrchu spodní vrstvy mazaniny latí před vložením výztuže nebo pletiva pro tl. obou vrstev mazaniny přes 80 do 120 mm</t>
  </si>
  <si>
    <t>-1490099242</t>
  </si>
  <si>
    <t>631319175</t>
  </si>
  <si>
    <t>Příplatek k cenám mazanin za stržení povrchu spodní vrstvy mazaniny latí před vložením výztuže nebo pletiva pro tl. obou vrstev mazaniny přes 120 do 240 mm</t>
  </si>
  <si>
    <t>404342182</t>
  </si>
  <si>
    <t>631319204</t>
  </si>
  <si>
    <t>Příplatek k cenám betonových mazanin za vyztužení ocelovými vlákny (drátkobeton) objemové vyztužení 30 kg/m3</t>
  </si>
  <si>
    <t>1727893680</t>
  </si>
  <si>
    <t>631362021</t>
  </si>
  <si>
    <t>Výztuž mazanin ze svařovaných sítí z drátů typu KARI</t>
  </si>
  <si>
    <t>-815807573</t>
  </si>
  <si>
    <t>(11,2+3+17,02+3,3+2,9+4,5+4+2,9+1,5)*1,2*1,98/1000</t>
  </si>
  <si>
    <t>"2x 6/100/100"</t>
  </si>
  <si>
    <t>2*(170+130+26,2+15+14,6+8)*1,2*4,44/1000</t>
  </si>
  <si>
    <t>1074110536</t>
  </si>
  <si>
    <t>"pod parapety ozn. 02, 04, 05"</t>
  </si>
  <si>
    <t>(0,9+2*1,2)*0,3</t>
  </si>
  <si>
    <t>2*1,2*0,5</t>
  </si>
  <si>
    <t>632450124</t>
  </si>
  <si>
    <t>Potěr cementový vyrovnávací ze suchých směsí v pásu o průměrné (střední) tl. přes 40 do 50 mm</t>
  </si>
  <si>
    <t>1431818321</t>
  </si>
  <si>
    <t>"vyrovnání štítů po ubourání""</t>
  </si>
  <si>
    <t>2*6*0,15</t>
  </si>
  <si>
    <t>632481213</t>
  </si>
  <si>
    <t>Separační vrstva k oddělení podlahových vrstev z polyetylénové fólie</t>
  </si>
  <si>
    <t>715310135</t>
  </si>
  <si>
    <t>(11,2+3+17,02+3,3+2,9+4,5+4+2,9+1,5)</t>
  </si>
  <si>
    <t>(170+130+26,2+15+14,6+8)</t>
  </si>
  <si>
    <t>633121112</t>
  </si>
  <si>
    <t>Povrchová úprava vsypovou směsí průmyslových betonových podlah středně těžký provoz s přísadou korundu, tl. 3 mm</t>
  </si>
  <si>
    <t>677730907</t>
  </si>
  <si>
    <t>634111114</t>
  </si>
  <si>
    <t>Obvodová dilatace mezi stěnou a mazaninou pružnou těsnicí páskou výšky 100 mm</t>
  </si>
  <si>
    <t>1428059283</t>
  </si>
  <si>
    <t>2*(6,2+1,83)</t>
  </si>
  <si>
    <t>2*(1,6+1,83)</t>
  </si>
  <si>
    <t>2*(3,4+4,37)</t>
  </si>
  <si>
    <t>2*(1,6+1,74)</t>
  </si>
  <si>
    <t>2*(1,2+2,44)</t>
  </si>
  <si>
    <t>2*(1,86+2,44)</t>
  </si>
  <si>
    <t>2*(1,64+2,44)</t>
  </si>
  <si>
    <t>2*(1,6+0,8)</t>
  </si>
  <si>
    <t>634111116</t>
  </si>
  <si>
    <t>Obvodová dilatace mezi stěnou a mazaninou pružnou těsnicí páskou výšky 150 mm</t>
  </si>
  <si>
    <t>153738021</t>
  </si>
  <si>
    <t>2*(23,671+6,566)</t>
  </si>
  <si>
    <t>2*(18,8+8,5)</t>
  </si>
  <si>
    <t>2*(5,77+4,78)</t>
  </si>
  <si>
    <t>2*(4,32+3,08)</t>
  </si>
  <si>
    <t>2*(5,2+2,75)</t>
  </si>
  <si>
    <t>2*(2,8+2,75)</t>
  </si>
  <si>
    <t>634661111</t>
  </si>
  <si>
    <t>Výplň dilatačních spar mazanin silikonovým tmelem, šířka spáry do 5 mm</t>
  </si>
  <si>
    <t>-792495335</t>
  </si>
  <si>
    <t>634911114</t>
  </si>
  <si>
    <t>Řezání dilatačních nebo smršťovacích spár v čerstvé betonové mazanině nebo potěru šířky do 5 mm, hloubky přes 50 do 80 mm</t>
  </si>
  <si>
    <t>-1489524643</t>
  </si>
  <si>
    <t>23,671+5*6,566</t>
  </si>
  <si>
    <t>637211111</t>
  </si>
  <si>
    <t>Okapový chodník z dlaždic betonových se zalitím spár cementovou maltou do cementové malty MC-10, tl. dlaždic 40 mm</t>
  </si>
  <si>
    <t>2077047174</t>
  </si>
  <si>
    <t>"u přístavby"</t>
  </si>
  <si>
    <t>6*0,5</t>
  </si>
  <si>
    <t>642942611</t>
  </si>
  <si>
    <t>Osazování zárubní nebo rámů kovových dveřních lisovaných nebo z úhelníků bez dveřních křídel, na montážní pěnu, plochy otvoru do 2,5 m2</t>
  </si>
  <si>
    <t>1682486946</t>
  </si>
  <si>
    <t>8+2+2</t>
  </si>
  <si>
    <t>553311150</t>
  </si>
  <si>
    <t>zárubeň ocelová pro běžné zdění hranatý profil 110 700 L/P</t>
  </si>
  <si>
    <t>819377934</t>
  </si>
  <si>
    <t>553311170</t>
  </si>
  <si>
    <t>zárubeň ocelová pro běžné zdění hranatý profil 110 800 L/P</t>
  </si>
  <si>
    <t>-119264294</t>
  </si>
  <si>
    <t>553311300</t>
  </si>
  <si>
    <t>zárubeň ocelová pro běžné zdění hranatý profil 125 800 L/P</t>
  </si>
  <si>
    <t>-2059255517</t>
  </si>
  <si>
    <t>553311320</t>
  </si>
  <si>
    <t>zárubeň ocelová pro běžné zdění hranatý profil 125 900 L/P</t>
  </si>
  <si>
    <t>-457459925</t>
  </si>
  <si>
    <t>642944121</t>
  </si>
  <si>
    <t>Osazení ocelových dveřních zárubní lisovaných nebo z úhelníků dodatečně s vybetonováním prahu, plochy do 2,5 m2</t>
  </si>
  <si>
    <t>-418018918</t>
  </si>
  <si>
    <t>"do stáv.zdiva" 4</t>
  </si>
  <si>
    <t>1490854627</t>
  </si>
  <si>
    <t>871275211</t>
  </si>
  <si>
    <t>Kanalizační potrubí z tvrdého PVC v otevřeném výkopu ve sklonu do 20 %, hladkého plnostěnného jednovrstvého, tuhost třídy SN 4 DN 125</t>
  </si>
  <si>
    <t>-1242146937</t>
  </si>
  <si>
    <t>6,5+1,2</t>
  </si>
  <si>
    <t>871355211</t>
  </si>
  <si>
    <t>Kanalizační potrubí z tvrdého PVC v otevřeném výkopu ve sklonu do 20 %, hladkého plnostěnného jednovrstvého, tuhost třídy SN 4 DN 200</t>
  </si>
  <si>
    <t>750802293</t>
  </si>
  <si>
    <t>877315211</t>
  </si>
  <si>
    <t>Montáž tvarovek na kanalizačním potrubí z trub z plastu z tvrdého PVC nebo z polypropylenu v otevřeném výkopu jednoosých DN 160</t>
  </si>
  <si>
    <t>1576713342</t>
  </si>
  <si>
    <t>"redukce pro napojení do šachty" 2</t>
  </si>
  <si>
    <t>"vložka" 1</t>
  </si>
  <si>
    <t>286115060</t>
  </si>
  <si>
    <t>redukce kanalizační PVC 160/125</t>
  </si>
  <si>
    <t>-108746748</t>
  </si>
  <si>
    <t>2866180-R</t>
  </si>
  <si>
    <t>vložka pro napojení kanalizace do šachty DN 200</t>
  </si>
  <si>
    <t>-662983157</t>
  </si>
  <si>
    <t>877355211</t>
  </si>
  <si>
    <t>Montáž tvarovek na kanalizačním potrubí z trub z plastu z tvrdého PVC nebo z polypropylenu v otevřeném výkopu jednoosých DN 200</t>
  </si>
  <si>
    <t>-370536360</t>
  </si>
  <si>
    <t>286115080</t>
  </si>
  <si>
    <t>redukce kanalizační PVC 200/160</t>
  </si>
  <si>
    <t>-1471916672</t>
  </si>
  <si>
    <t>879181111</t>
  </si>
  <si>
    <t>Montáž napojení vodovodní přípojky v otevřeném výkopu ve sklonu přes 20 % DN 40</t>
  </si>
  <si>
    <t>-109637508</t>
  </si>
  <si>
    <t>"napojení vodovodní přípojky v šachtě" 1</t>
  </si>
  <si>
    <t>892271111</t>
  </si>
  <si>
    <t>Tlakové zkoušky vodou na potrubí DN 100 nebo 125</t>
  </si>
  <si>
    <t>-1615217935</t>
  </si>
  <si>
    <t>892351111</t>
  </si>
  <si>
    <t>Tlakové zkoušky vodou na potrubí DN 150 nebo 200</t>
  </si>
  <si>
    <t>-1580909530</t>
  </si>
  <si>
    <t>892372111</t>
  </si>
  <si>
    <t>Tlakové zkoušky vodou zabezpečení konců potrubí při tlakových zkouškách DN do 300</t>
  </si>
  <si>
    <t>190109699</t>
  </si>
  <si>
    <t>894812207</t>
  </si>
  <si>
    <t>Revizní a čistící šachta z polypropylenu PP pro hladké trouby DN 425 šachtové dno (DN šachty / DN trubního vedení) DN 425/200 s přítokem tvaru T</t>
  </si>
  <si>
    <t>1037474115</t>
  </si>
  <si>
    <t>894812231</t>
  </si>
  <si>
    <t>Revizní a čistící šachta z polypropylenu PP pro hladké trouby DN 425 roura šachtová korugovaná bez hrdla, světlé hloubky 1500 mm</t>
  </si>
  <si>
    <t>-503021358</t>
  </si>
  <si>
    <t>894812249</t>
  </si>
  <si>
    <t>Revizní a čistící šachta z polypropylenu PP pro hladké trouby DN 425 roura šachtová korugovaná Příplatek k cenám 2231 - 2242 za uříznutí šachtové roury</t>
  </si>
  <si>
    <t>2011695674</t>
  </si>
  <si>
    <t>894812251</t>
  </si>
  <si>
    <t>Revizní a čistící šachta z polypropylenu PP pro hladké trouby DN 425 poklop betonový (pro zatížení) s betonovým konusem (7 t)</t>
  </si>
  <si>
    <t>-1133777780</t>
  </si>
  <si>
    <t>899721111</t>
  </si>
  <si>
    <t>Signalizační vodič na potrubí DN do 150 mm</t>
  </si>
  <si>
    <t>-1901701479</t>
  </si>
  <si>
    <t>105+3,8</t>
  </si>
  <si>
    <t>899722112</t>
  </si>
  <si>
    <t>Krytí potrubí z plastů výstražnou fólií z PVC šířky 25 cm</t>
  </si>
  <si>
    <t>-494784332</t>
  </si>
  <si>
    <t>"plynovod" 105</t>
  </si>
  <si>
    <t>"přípojka vody" 11</t>
  </si>
  <si>
    <t>916131113</t>
  </si>
  <si>
    <t>Osazení silničního obrubníku betonového se zřízením lože, s vyplněním a zatřením spár cementovou maltou ležatého s boční opěrou z betonu prostého tř. C 12/15, do lože z betonu prostého téže značky</t>
  </si>
  <si>
    <t>88578053</t>
  </si>
  <si>
    <t>7+4,5</t>
  </si>
  <si>
    <t>59217023</t>
  </si>
  <si>
    <t>obrubník betonový chodníkový 100x15x25cm</t>
  </si>
  <si>
    <t>-549452804</t>
  </si>
  <si>
    <t>Lože pod obrubníky, krajníky nebo obruby z dlažebních kostek z betonu prostého tř. C 16/20</t>
  </si>
  <si>
    <t>1683140273</t>
  </si>
  <si>
    <t>"pod obrubníky a palisády" 1,5</t>
  </si>
  <si>
    <t>919735123</t>
  </si>
  <si>
    <t>Řezání stávajícího betonového krytu nebo podkladu hloubky přes 100 do 150 mm</t>
  </si>
  <si>
    <t>-1445866984</t>
  </si>
  <si>
    <t>3,5+2*2,5</t>
  </si>
  <si>
    <t>2*(7+6)</t>
  </si>
  <si>
    <t>2*52</t>
  </si>
  <si>
    <t>2*50</t>
  </si>
  <si>
    <t>2*11</t>
  </si>
  <si>
    <t>2004695933</t>
  </si>
  <si>
    <t>(24,8+2*0,9)*5</t>
  </si>
  <si>
    <t>12,2*3</t>
  </si>
  <si>
    <t>2,2*3,75</t>
  </si>
  <si>
    <t>(24,6+2*0,9)*4</t>
  </si>
  <si>
    <t>12,09*3,75</t>
  </si>
  <si>
    <t>24,1*5</t>
  </si>
  <si>
    <t>9/2*3</t>
  </si>
  <si>
    <t>(23,4+2*0,9)*5</t>
  </si>
  <si>
    <t>10/2*3</t>
  </si>
  <si>
    <t>-575302435</t>
  </si>
  <si>
    <t>612,038*90</t>
  </si>
  <si>
    <t>941211811</t>
  </si>
  <si>
    <t>Demontáž lešení řadového rámového lehkého pracovního s provozním zatížením tř. 3 do 200 kg/m2 šířky tř. SW06 přes 0,6 do 0,9 m, výšky do 10 m</t>
  </si>
  <si>
    <t>-639114910</t>
  </si>
  <si>
    <t>1497634089</t>
  </si>
  <si>
    <t>-661497067</t>
  </si>
  <si>
    <t>-1998917976</t>
  </si>
  <si>
    <t>946113113</t>
  </si>
  <si>
    <t>Montáž pojízdných věží trubkových nebo dílcových s maximálním zatížením podlahy do 200 kg/m2 o půdorysné ploše přes 5 m2, výšky přes 2,5 m do 3,5 m</t>
  </si>
  <si>
    <t>-1673186059</t>
  </si>
  <si>
    <t>"pro střední část (2 sady)" 2</t>
  </si>
  <si>
    <t>946113213</t>
  </si>
  <si>
    <t>Montáž pojízdných věží trubkových nebo dílcových s maximálním zatížením podlahy do 200 kg/m2 Příplatek za první a každý další den použití pojízdného lešení k ceně -3113</t>
  </si>
  <si>
    <t>1693395140</t>
  </si>
  <si>
    <t>2*30</t>
  </si>
  <si>
    <t>946113813</t>
  </si>
  <si>
    <t>Demontáž pojízdných věží trubkových nebo dílcových s maximálním zatížením podlahy do 200 kg/m2 o půdorysné ploše přes 5 m2, výšky přes 2,5 m do 3,5 m</t>
  </si>
  <si>
    <t>404780290</t>
  </si>
  <si>
    <t>224962148</t>
  </si>
  <si>
    <t>"vestavba (denní místnost)"</t>
  </si>
  <si>
    <t>15+26,2</t>
  </si>
  <si>
    <t>11,2+3+17,02+3,3+2,9+4,5+4+2,9+1,5</t>
  </si>
  <si>
    <t>949101112</t>
  </si>
  <si>
    <t>Lešení pomocné pracovní pro objekty pozemních staveb pro zatížení do 150 kg/m2, o výšce lešeňové podlahy přes 1,9 do 3,5 m</t>
  </si>
  <si>
    <t>2142209028</t>
  </si>
  <si>
    <t>"kovárna, svařovna"</t>
  </si>
  <si>
    <t>170+94+65</t>
  </si>
  <si>
    <t>952901221</t>
  </si>
  <si>
    <t>Vyčištění budov nebo objektů před předáním do užívání průmyslových budov a objektů výrobních, skladovacích, garáží, dílen nebo hal apod. s nespalnou podlahou-zametení podlahy, umytí dlažeb nebo keramických podlah v přilehlých místnostech, chodbách a schodištích, umytí obkladů, schodů, vyčištění a umytí oken a dveří s rámy a zárubněmi, umytí a vyčištění jiných zasklených a natíraných ploch a zařizovacích předmětů jakékoliv výšky podlaží</t>
  </si>
  <si>
    <t>554332523</t>
  </si>
  <si>
    <t>953943112</t>
  </si>
  <si>
    <t>Osazování drobných kovových předmětů výrobků ostatních jinde neuvedených do vynechaných či vysekaných kapes zdiva, se zajištěním polohy se zalitím maltou cementovou, hmotnosti přes 1 do 5 kg/kus</t>
  </si>
  <si>
    <t>-290588703</t>
  </si>
  <si>
    <t>"PHP do přístavby" 1</t>
  </si>
  <si>
    <t>44932112</t>
  </si>
  <si>
    <t>přístroj hasicí ruční práškový PG 4 LE</t>
  </si>
  <si>
    <t>-575732403</t>
  </si>
  <si>
    <t>953961113</t>
  </si>
  <si>
    <t>Kotvy chemické s vyvrtáním otvoru do betonu, železobetonu nebo tvrdého kamene tmel, velikost M 12, hloubka 110 mm</t>
  </si>
  <si>
    <t>-1858554734</t>
  </si>
  <si>
    <t>"kotvení pozednice á 1,5 m"</t>
  </si>
  <si>
    <t>2*8</t>
  </si>
  <si>
    <t>953965124</t>
  </si>
  <si>
    <t>Kotvy chemické s vyvrtáním otvoru kotevní šrouby pro chemické kotvy, velikost M 12, délka 300 mm</t>
  </si>
  <si>
    <t>-193537360</t>
  </si>
  <si>
    <t>962032230</t>
  </si>
  <si>
    <t>Bourání zdiva nadzákladového z cihel nebo tvárnic z cihel pálených nebo vápenopískových, na maltu vápennou nebo vápenocementovou, objemu do 1 m3</t>
  </si>
  <si>
    <t>1869738530</t>
  </si>
  <si>
    <t>"ubourání štítu"</t>
  </si>
  <si>
    <t>5,15/2*1,16*0,15</t>
  </si>
  <si>
    <t>1,82*0,93*0,15</t>
  </si>
  <si>
    <t>2*1,65*0,85*0,15</t>
  </si>
  <si>
    <t>1939658147</t>
  </si>
  <si>
    <t>2,95*0,33*1,8</t>
  </si>
  <si>
    <t>2,05*0,17*1,5</t>
  </si>
  <si>
    <t>(4,57+3,16)*0,17*3</t>
  </si>
  <si>
    <t>-2138269010</t>
  </si>
  <si>
    <t>964011211</t>
  </si>
  <si>
    <t>Vybourání železobetonových prefabrikovaných překladů uložených ve zdivu, délky do 3 m, hmotnosti do 50 kg/m</t>
  </si>
  <si>
    <t>-1271891968</t>
  </si>
  <si>
    <t>(1,5+2,5)*0,5*0,2</t>
  </si>
  <si>
    <t>965042231</t>
  </si>
  <si>
    <t>Bourání mazanin betonových nebo z litého asfaltu tl. přes 100 mm, plochy do 4 m2</t>
  </si>
  <si>
    <t>421461234</t>
  </si>
  <si>
    <t>(3+5,65+0,5+4,6)*0,5*0,25</t>
  </si>
  <si>
    <t>965049112</t>
  </si>
  <si>
    <t>Bourání mazanin Příplatek k cenám za bourání mazanin betonových se svařovanou sítí, tl. přes 100 mm</t>
  </si>
  <si>
    <t>203755761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</si>
  <si>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</si>
  <si>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</si>
  <si>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-1654141592</t>
  </si>
  <si>
    <t>"začištění po hrubém vybourání otvorů"</t>
  </si>
  <si>
    <t>4*0,5*1,5</t>
  </si>
  <si>
    <t>2*0,8*0,521</t>
  </si>
  <si>
    <t>2*2*2,1*0,25</t>
  </si>
  <si>
    <t>2*2*2,1*0,1</t>
  </si>
  <si>
    <t>968062246</t>
  </si>
  <si>
    <t>Vybourání dřevěných rámů oken s křídly, dveřních zárubní, vrat, stěn, ostění nebo obkladů rámů oken s křídly jednoduchých, plochy do 4 m2</t>
  </si>
  <si>
    <t>177774529</t>
  </si>
  <si>
    <t>7*1,66*2,42</t>
  </si>
  <si>
    <t>968062559</t>
  </si>
  <si>
    <t>Vybourání dřevěných rámů oken s křídly, dveřních zárubní, vrat, stěn, ostění nebo obkladů vrat, plochy přes 5 m2</t>
  </si>
  <si>
    <t>-26805826</t>
  </si>
  <si>
    <t>968072244</t>
  </si>
  <si>
    <t>Vybourání kovových rámů oken s křídly, dveřních zárubní, vrat, stěn, ostění nebo obkladů okenních rámů s křídly jednoduchých, plochy do 1 m2</t>
  </si>
  <si>
    <t>2034739683</t>
  </si>
  <si>
    <t>968072246</t>
  </si>
  <si>
    <t>Vybourání kovových rámů oken s křídly, dveřních zárubní, vrat, stěn, ostění nebo obkladů okenních rámů s křídly jednoduchých, plochy do 4 m2</t>
  </si>
  <si>
    <t>635410055</t>
  </si>
  <si>
    <t>8*1,66*2,42</t>
  </si>
  <si>
    <t>-1095913871</t>
  </si>
  <si>
    <t>968072558</t>
  </si>
  <si>
    <t>Vybourání kovových rámů oken s křídly, dveřních zárubní, vrat, stěn, ostění nebo obkladů vrat, mimo posuvných a skládacích, plochy do 5 m2</t>
  </si>
  <si>
    <t>-1423410908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</si>
  <si>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</si>
  <si>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</si>
  <si>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2091142038</t>
  </si>
  <si>
    <t>"pro plynovodní potrubí" 2</t>
  </si>
  <si>
    <t>439654734</t>
  </si>
  <si>
    <t>"pro plynovodní potrubí" 1</t>
  </si>
  <si>
    <t>971033531</t>
  </si>
  <si>
    <t>Vybourání otvorů ve zdivu základovém nebo nadzákladovém z cihel, tvárnic, příčkovek z cihel pálených na maltu vápennou nebo vápenocementovou plochy do 1 m2, tl. do 150 mm</t>
  </si>
  <si>
    <t>172405883</t>
  </si>
  <si>
    <t>"otvory pro VZT (6 ks)"</t>
  </si>
  <si>
    <t>6*0,7*0,7</t>
  </si>
  <si>
    <t>971033541</t>
  </si>
  <si>
    <t>Vybourání otvorů ve zdivu základovém nebo nadzákladovém z cihel, tvárnic, příčkovek z cihel pálených na maltu vápennou nebo vápenocementovou plochy do 1 m2, tl. do 300 mm</t>
  </si>
  <si>
    <t>2005465674</t>
  </si>
  <si>
    <t>"pro plynovou niku v obvodovém zdivu"</t>
  </si>
  <si>
    <t>0,6*0,6*0,3</t>
  </si>
  <si>
    <t>"otvory pro VZT ve vnitřních stěnách tl. 300 mm (8 ks)"</t>
  </si>
  <si>
    <t>8*0,7*0,7*0,3</t>
  </si>
  <si>
    <t>971033561</t>
  </si>
  <si>
    <t>Vybourání otvorů ve zdivu základovém nebo nadzákladovém z cihel, tvárnic, příčkovek z cihel pálených na maltu vápennou nebo vápenocementovou plochy do 1 m2, tl. do 600 mm</t>
  </si>
  <si>
    <t>-1235023456</t>
  </si>
  <si>
    <t>"parapet"</t>
  </si>
  <si>
    <t>1*0,8*0,521</t>
  </si>
  <si>
    <t>"otvory pro VZT v obvodových stěnách (4 ks)"</t>
  </si>
  <si>
    <t>4*0,7*0,7*0,521</t>
  </si>
  <si>
    <t>971033621</t>
  </si>
  <si>
    <t>Vybourání otvorů ve zdivu základovém nebo nadzákladovém z cihel, tvárnic, příčkovek z cihel pálených na maltu vápennou nebo vápenocementovou plochy do 4 m2, tl. do 100 mm</t>
  </si>
  <si>
    <t>320505908</t>
  </si>
  <si>
    <t>"pro nové dveře"</t>
  </si>
  <si>
    <t>2*1*2,1</t>
  </si>
  <si>
    <t>971033641</t>
  </si>
  <si>
    <t>Vybourání otvorů ve zdivu základovém nebo nadzákladovém z cihel, tvárnic, příčkovek z cihel pálených na maltu vápennou nebo vápenocementovou plochy do 4 m2, tl. do 300 mm</t>
  </si>
  <si>
    <t>1875845188</t>
  </si>
  <si>
    <t>"pro nové dveře do dílny"</t>
  </si>
  <si>
    <t>0,9*2,1*0,25</t>
  </si>
  <si>
    <t>1,3*2,2*0,25</t>
  </si>
  <si>
    <t>971033651</t>
  </si>
  <si>
    <t>Vybourání otvorů ve zdivu základovém nebo nadzákladovém z cihel, tvárnic, příčkovek z cihel pálených na maltu vápennou nebo vápenocementovou plochy do 4 m2, tl. do 600 mm</t>
  </si>
  <si>
    <t>1496981635</t>
  </si>
  <si>
    <t>"nová okna ozn. 4"</t>
  </si>
  <si>
    <t>2*1,2*1,5*0,5</t>
  </si>
  <si>
    <t>973031812</t>
  </si>
  <si>
    <t>Vysekání výklenků nebo kapes ve zdivu z cihel na maltu vápennou nebo vápenocementovou kapes pro zavázání nových příček, tl. do 100 mm</t>
  </si>
  <si>
    <t>1002293432</t>
  </si>
  <si>
    <t>-1843709254</t>
  </si>
  <si>
    <t>2,25+2*3,25</t>
  </si>
  <si>
    <t>857311829</t>
  </si>
  <si>
    <t>2,75+3,25</t>
  </si>
  <si>
    <t>"vestavba"</t>
  </si>
  <si>
    <t>3*2,75</t>
  </si>
  <si>
    <t>973031826</t>
  </si>
  <si>
    <t>Vysekání výklenků nebo kapes ve zdivu z cihel na maltu vápennou nebo vápenocementovou kapes pro zavázání nových zdí, tl. do 600 mm</t>
  </si>
  <si>
    <t>460905982</t>
  </si>
  <si>
    <t>2*2+3,25</t>
  </si>
  <si>
    <t>79936627</t>
  </si>
  <si>
    <t>"pro plynovodní potrubí uložené v drážce zdiva" 11</t>
  </si>
  <si>
    <t>974031664</t>
  </si>
  <si>
    <t>Vysekání rýh ve zdivu cihelném na maltu vápennou nebo vápenocementovou pro vtahování nosníků do zdí, před vybouráním otvoru do hl. 150 mm, při v. nosníku do 150 mm</t>
  </si>
  <si>
    <t>2120388242</t>
  </si>
  <si>
    <t>3*2,5+3*1,5</t>
  </si>
  <si>
    <t>974031666</t>
  </si>
  <si>
    <t>Vysekání rýh ve zdivu cihelném na maltu vápennou nebo vápenocementovou pro vtahování nosníků do zdí, před vybouráním otvoru do hl. 150 mm, při v. nosníku do 250 mm</t>
  </si>
  <si>
    <t>-815064919</t>
  </si>
  <si>
    <t>"pro RZP překlady"</t>
  </si>
  <si>
    <t>(6+2)*3*1,5</t>
  </si>
  <si>
    <t>2*2*1,8</t>
  </si>
  <si>
    <t>2*1,2</t>
  </si>
  <si>
    <t>974042587</t>
  </si>
  <si>
    <t>Vysekání rýh v betonové nebo jiné monolitické dlažbě s betonovým podkladem do hl. 250 mm a šířky do 300 mm</t>
  </si>
  <si>
    <t>1260146807</t>
  </si>
  <si>
    <t>"pro kanalizaci" 2</t>
  </si>
  <si>
    <t>976047231</t>
  </si>
  <si>
    <t>Vybourání betonových nebo železobetonových dvířek, ventilací, obrub, krycích desek krycích desek, ukončujících horní plochu zdiva, tl. do 100 mm</t>
  </si>
  <si>
    <t>397342577</t>
  </si>
  <si>
    <t>"bourané štíty"</t>
  </si>
  <si>
    <t>5,15+2*1,82+2*1,65</t>
  </si>
  <si>
    <t>977151127</t>
  </si>
  <si>
    <t>Jádrové vrty diamantovými korunkami do stavebních materiálů (železobetonu, betonu, cihel, obkladů, dlažeb, kamene) průměru přes 225 do 250 mm</t>
  </si>
  <si>
    <t>-460565637</t>
  </si>
  <si>
    <t>"pro napojení kanalizace do šachty" 0,15</t>
  </si>
  <si>
    <t>977311114</t>
  </si>
  <si>
    <t>Řezání stávajících betonových mazanin bez vyztužení hloubky přes 150 do 200 mm</t>
  </si>
  <si>
    <t>383139939</t>
  </si>
  <si>
    <t>2*(3+5,65+0,5+4,6)</t>
  </si>
  <si>
    <t>978012191</t>
  </si>
  <si>
    <t>Otlučení vápenných nebo vápenocementových omítek vnitřních ploch stropů rákosovaných, v rozsahu přes 50 do 100 %</t>
  </si>
  <si>
    <t>961156974</t>
  </si>
  <si>
    <t>"přístavba "</t>
  </si>
  <si>
    <t>11,2+3+17,02</t>
  </si>
  <si>
    <t>"kovárna"</t>
  </si>
  <si>
    <t>"střední část"</t>
  </si>
  <si>
    <t>23,65*(5,25+2*1,75)</t>
  </si>
  <si>
    <t>1300520781</t>
  </si>
  <si>
    <t>1696369528</t>
  </si>
  <si>
    <t>978059541</t>
  </si>
  <si>
    <t>Odsekání obkladů stěn včetně otlučení podkladní omítky až na zdivo z obkládaček vnitřních, z jakýchkoliv materiálů, plochy přes 1 m2</t>
  </si>
  <si>
    <t>-194375558</t>
  </si>
  <si>
    <t>979071121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</si>
  <si>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</si>
  <si>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-312084040</t>
  </si>
  <si>
    <t>"dlažební kostky pro opětovné použití" 30</t>
  </si>
  <si>
    <t>981011316</t>
  </si>
  <si>
    <t>Demolice budov postupným rozebíráním z cihel, kamene, smíšeného nebo hrázděného zdiva, tvárnic na maltu vápennou nebo vápenocementovou s podílem konstrukcí přes 30 do 35 %</t>
  </si>
  <si>
    <t>326984600</t>
  </si>
  <si>
    <t>"demolice stávajícího přístavku"</t>
  </si>
  <si>
    <t>11,9*4,97*3,5</t>
  </si>
  <si>
    <t>997013112</t>
  </si>
  <si>
    <t>Vnitrostaveništní doprava suti a vybouraných hmot vodorovně do 50 m svisle s použitím mechanizace pro budovy a haly výšky přes 6 do 9 m</t>
  </si>
  <si>
    <t>-1408328182</t>
  </si>
  <si>
    <t>-445531187</t>
  </si>
  <si>
    <t>-569840135</t>
  </si>
  <si>
    <t>284,319*24 'Přepočtené koeficientem množství</t>
  </si>
  <si>
    <t>997013821</t>
  </si>
  <si>
    <t>Poplatek za uložení stavebního odpadu na skládce (skládkovné) ze stavebních materiálů obsahujících azbest zatříděných do Katalogu odpadů pod kódem 170 605</t>
  </si>
  <si>
    <t>2064657539</t>
  </si>
  <si>
    <t>284,319*0,02 'Přepočtené koeficientem množství</t>
  </si>
  <si>
    <t>9970138-R</t>
  </si>
  <si>
    <t>Poplatek za uložení vytříděného stavebního odpadu na skládce (skládkovné)</t>
  </si>
  <si>
    <t>598042795</t>
  </si>
  <si>
    <t>284,319*0,98 'Přepočtené koeficientem množství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</si>
  <si>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</si>
  <si>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</si>
  <si>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-494612268</t>
  </si>
  <si>
    <t>711111001</t>
  </si>
  <si>
    <t>Provedení izolace proti zemní vlhkosti natěradly a tmely za studena na ploše vodorovné V nátěrem penetračním</t>
  </si>
  <si>
    <t>-49654663</t>
  </si>
  <si>
    <t>11,9*4,97</t>
  </si>
  <si>
    <t>"základy vestavby"</t>
  </si>
  <si>
    <t>(3,08+6,02+4,78)*1</t>
  </si>
  <si>
    <t>1620423341</t>
  </si>
  <si>
    <t>73,023*0,0003 'Přepočtené koeficientem množství</t>
  </si>
  <si>
    <t>711112001</t>
  </si>
  <si>
    <t>Provedení izolace proti zemní vlhkosti natěradly a tmely za studena na ploše svislé S nátěrem penetračním</t>
  </si>
  <si>
    <t>-228413142</t>
  </si>
  <si>
    <t>(2*11,9+4,97)*0,5</t>
  </si>
  <si>
    <t>-1926365708</t>
  </si>
  <si>
    <t>14,385*0,00035 'Přepočtené koeficientem množství</t>
  </si>
  <si>
    <t>711141559</t>
  </si>
  <si>
    <t>Provedení izolace proti zemní vlhkosti pásy přitavením NAIP na ploše vodorovné V</t>
  </si>
  <si>
    <t>1145098187</t>
  </si>
  <si>
    <t>628522640</t>
  </si>
  <si>
    <t>pásy s modifikovaným asfaltem vložka skelná tkanina minerální posyp</t>
  </si>
  <si>
    <t>-964976654</t>
  </si>
  <si>
    <t>73,023*1,15 'Přepočtené koeficientem množství</t>
  </si>
  <si>
    <t>711745567</t>
  </si>
  <si>
    <t>Provedení detailů pásy přitavením spojů obrácených nebo zpětných se zesílením rš 500 mm NAIP</t>
  </si>
  <si>
    <t>-634843292</t>
  </si>
  <si>
    <t>"přístavba - zpětný spoj"</t>
  </si>
  <si>
    <t>(2*11,9+4,97)</t>
  </si>
  <si>
    <t>806245041</t>
  </si>
  <si>
    <t>28,77*0,6 'Přepočtené koeficientem množství</t>
  </si>
  <si>
    <t>-1462585345</t>
  </si>
  <si>
    <t>713121121</t>
  </si>
  <si>
    <t>Montáž tepelné izolace podlah rohožemi, pásy, deskami, dílci, bloky (izolační materiál ve specifikaci) kladenými volně dvouvrstvá</t>
  </si>
  <si>
    <t>168002543</t>
  </si>
  <si>
    <t>283758180</t>
  </si>
  <si>
    <t>deska EPS pro aplikace bez zatížení tl 70mm</t>
  </si>
  <si>
    <t>948861772</t>
  </si>
  <si>
    <t>414,12*2,04 'Přepočtené koeficientem množství</t>
  </si>
  <si>
    <t>713151111</t>
  </si>
  <si>
    <t>Montáž tepelné izolace střech šikmých rohožemi, pásy, deskami (izolační materiál ve specifikaci) kladenými volně mezi krokve</t>
  </si>
  <si>
    <t>-2046523022</t>
  </si>
  <si>
    <t>"přístavba - tl. 260-100=160 mm +10% na vyplnění kolem pozednic"</t>
  </si>
  <si>
    <t>(11,2+3+17,02)*1,1</t>
  </si>
  <si>
    <t>(3,3+2,9+4,5+4+2,9+1,5)*1,1</t>
  </si>
  <si>
    <t>"kovárna, svařovna, střední část - tl. 240-100=140 mm + 10% na vyplnění prostor"</t>
  </si>
  <si>
    <t>(170+94+65)*1,1</t>
  </si>
  <si>
    <t>23,65*(5,25+2*1,75)*1,1</t>
  </si>
  <si>
    <t>"minus světlíky"</t>
  </si>
  <si>
    <t>-(6+6+10)*1,26</t>
  </si>
  <si>
    <t>63141192</t>
  </si>
  <si>
    <t>deska tepelně izolační minerální do šikmých střech a stěn  λ=0,036-0,037 tl 140mm</t>
  </si>
  <si>
    <t>-1699082117</t>
  </si>
  <si>
    <t>561,811*1,02 'Přepočtené koeficientem množství</t>
  </si>
  <si>
    <t>63141194</t>
  </si>
  <si>
    <t>deska tepelně izolační minerální do šikmých střech a stěn  λ=0,036-0,037 tl 160mm</t>
  </si>
  <si>
    <t>-1120434652</t>
  </si>
  <si>
    <t>55,352*1,02 'Přepočtené koeficientem množství</t>
  </si>
  <si>
    <t>-1014768831</t>
  </si>
  <si>
    <t>721173402</t>
  </si>
  <si>
    <t>Potrubí z plastových trub PVC SN4 svodné (ležaté) DN 125</t>
  </si>
  <si>
    <t>-367151439</t>
  </si>
  <si>
    <t>11,5+2</t>
  </si>
  <si>
    <t>721174042</t>
  </si>
  <si>
    <t>Potrubí z plastových trub polypropylenové připojovací DN 40</t>
  </si>
  <si>
    <t>1077331134</t>
  </si>
  <si>
    <t>721174043</t>
  </si>
  <si>
    <t>Potrubí z plastových trub polypropylenové připojovací DN 50</t>
  </si>
  <si>
    <t>1703378956</t>
  </si>
  <si>
    <t>721174045</t>
  </si>
  <si>
    <t>Potrubí z plastových trub polypropylenové připojovací DN 110</t>
  </si>
  <si>
    <t>-1876441195</t>
  </si>
  <si>
    <t>721174063</t>
  </si>
  <si>
    <t>Potrubí z plastových trub polypropylenové větrací DN 110</t>
  </si>
  <si>
    <t>-1501045</t>
  </si>
  <si>
    <t>721194104</t>
  </si>
  <si>
    <t>Vyměření přípojek na potrubí vyvedení a upevnění odpadních výpustek DN 40</t>
  </si>
  <si>
    <t>-1450292533</t>
  </si>
  <si>
    <t>721194105</t>
  </si>
  <si>
    <t>Vyměření přípojek na potrubí vyvedení a upevnění odpadních výpustek DN 50</t>
  </si>
  <si>
    <t>-1721101266</t>
  </si>
  <si>
    <t>2+8+1+1</t>
  </si>
  <si>
    <t>721194109</t>
  </si>
  <si>
    <t>Vyměření přípojek na potrubí vyvedení a upevnění odpadních výpustek DN 100</t>
  </si>
  <si>
    <t>649135362</t>
  </si>
  <si>
    <t>721273153</t>
  </si>
  <si>
    <t xml:space="preserve">Ventilační hlavice z polypropylenu (PP) DN 110 </t>
  </si>
  <si>
    <t>-1228453524</t>
  </si>
  <si>
    <t>721274121</t>
  </si>
  <si>
    <t>Ventily přivzdušňovací odpadních potrubí vnitřní od DN 32 do DN 50</t>
  </si>
  <si>
    <t>317502759</t>
  </si>
  <si>
    <t>721290111</t>
  </si>
  <si>
    <t>Zkouška těsnosti kanalizace v objektech vodou do DN 125</t>
  </si>
  <si>
    <t>596819392</t>
  </si>
  <si>
    <t>13,5+19+32+1+4</t>
  </si>
  <si>
    <t>1767630750</t>
  </si>
  <si>
    <t>722</t>
  </si>
  <si>
    <t>Zdravotechnika - vnitřní vodovod</t>
  </si>
  <si>
    <t>722174002</t>
  </si>
  <si>
    <t>Potrubí z plastových trubek z polypropylenu (PPR) svařovaných polyfuzně PN 16 (SDR 7,4) D 20 x 2,8</t>
  </si>
  <si>
    <t>1200958398</t>
  </si>
  <si>
    <t>"SV" 24</t>
  </si>
  <si>
    <t>"TV" 7,1</t>
  </si>
  <si>
    <t>722174003</t>
  </si>
  <si>
    <t>Potrubí z plastových trubek z polypropylenu (PPR) svařovaných polyfuzně PN 16 (SDR 7,4) D 25 x 3,5</t>
  </si>
  <si>
    <t>-729764520</t>
  </si>
  <si>
    <t>"SV" 45</t>
  </si>
  <si>
    <t>722174087</t>
  </si>
  <si>
    <t>Potrubí z plastových trubek z polyetylenu svařovaných na tupo D do 50</t>
  </si>
  <si>
    <t>-318467272</t>
  </si>
  <si>
    <t>"přípojka z vodovodní šachty D40" 12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</si>
  <si>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</si>
  <si>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</si>
  <si>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185675626</t>
  </si>
  <si>
    <t>"SV" 24+45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</si>
  <si>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</si>
  <si>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</si>
  <si>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-1415126950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</si>
  <si>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</si>
  <si>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</si>
  <si>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-658153219</t>
  </si>
  <si>
    <t>722190401</t>
  </si>
  <si>
    <t>Zřízení přípojek na potrubí vyvedení a upevnění výpustek do DN 25</t>
  </si>
  <si>
    <t>542365909</t>
  </si>
  <si>
    <t>722220111</t>
  </si>
  <si>
    <t>Armatury s jedním závitem nástěnky pro výtokový ventil G 1/2</t>
  </si>
  <si>
    <t>576857514</t>
  </si>
  <si>
    <t>2+2+5</t>
  </si>
  <si>
    <t>722220112</t>
  </si>
  <si>
    <t>Armatury s jedním závitem nástěnky pro výtokový ventil G 3/4</t>
  </si>
  <si>
    <t>1620372386</t>
  </si>
  <si>
    <t>722220121</t>
  </si>
  <si>
    <t>Armatury s jedním závitem nástěnky pro baterii G 1/2</t>
  </si>
  <si>
    <t>pár</t>
  </si>
  <si>
    <t>468182254</t>
  </si>
  <si>
    <t>722224116</t>
  </si>
  <si>
    <t>Armatury s jedním závitem kohouty plnicí a vypouštěcí PN 10 G 3/4</t>
  </si>
  <si>
    <t>1840596416</t>
  </si>
  <si>
    <t>722225324-R</t>
  </si>
  <si>
    <t>Armatury s jedním závitem přechodová šroubení krátká s vnitřním závitem D 32 x R 3/4</t>
  </si>
  <si>
    <t>-1513630851</t>
  </si>
  <si>
    <t>722225326-R</t>
  </si>
  <si>
    <t>Armatury s jedním závitem přechodová šroubení krátká s vnitřním závitem D 40 x R 1 1/4</t>
  </si>
  <si>
    <t>-1835726817</t>
  </si>
  <si>
    <t>722240124</t>
  </si>
  <si>
    <t>Armatury z plastických hmot kohouty (PPR) kulové DN 32</t>
  </si>
  <si>
    <t>-2050775600</t>
  </si>
  <si>
    <t>722290215</t>
  </si>
  <si>
    <t>Zkoušky, proplach a desinfekce vodovodního potrubí zkoušky těsnosti vodovodního potrubí hrdlového nebo přírubového do DN 100</t>
  </si>
  <si>
    <t>-1520101161</t>
  </si>
  <si>
    <t>31,1+45+12</t>
  </si>
  <si>
    <t>722290226</t>
  </si>
  <si>
    <t>Zkoušky, proplach a desinfekce vodovodního potrubí zkoušky těsnosti vodovodního potrubí závitového do DN 50</t>
  </si>
  <si>
    <t>1350461761</t>
  </si>
  <si>
    <t>998722102</t>
  </si>
  <si>
    <t>Přesun hmot pro vnitřní vodovod stanovený z hmotnosti přesunovaného materiálu vodorovná dopravní vzdálenost do 50 m v objektech výšky přes 6 do 12 m</t>
  </si>
  <si>
    <t>2086404660</t>
  </si>
  <si>
    <t>-1981397820</t>
  </si>
  <si>
    <t>14+7,5+4,5+3+2,8+0,5</t>
  </si>
  <si>
    <t>-1779509608</t>
  </si>
  <si>
    <t>"chránička v obvodové zdi" 1</t>
  </si>
  <si>
    <t>723150369</t>
  </si>
  <si>
    <t>Potrubí z ocelových trubek hladkých chráničky D 89/3,6</t>
  </si>
  <si>
    <t>-1863749797</t>
  </si>
  <si>
    <t xml:space="preserve">"chránička v protlaku" </t>
  </si>
  <si>
    <t>7231509-R</t>
  </si>
  <si>
    <t>D+M vystřeďovací kroužky pro uložení potrubí do chráničky v protlaku</t>
  </si>
  <si>
    <t>1781872118</t>
  </si>
  <si>
    <t>723190254</t>
  </si>
  <si>
    <t>Přípojky plynovodní ke strojům a zařízením z trubek vyvedení a upevnění plynovodních výpustek na potrubí přes 25 do DN 50</t>
  </si>
  <si>
    <t>172622613</t>
  </si>
  <si>
    <t>7232202-R</t>
  </si>
  <si>
    <t>Šroubení přechodové DN 50/ DN 20</t>
  </si>
  <si>
    <t>310100711</t>
  </si>
  <si>
    <t>-1021206795</t>
  </si>
  <si>
    <t>"KK DN 20" 1</t>
  </si>
  <si>
    <t>-46748613</t>
  </si>
  <si>
    <t>725</t>
  </si>
  <si>
    <t>Zdravotechnika - zařizovací předměty</t>
  </si>
  <si>
    <t>725112182</t>
  </si>
  <si>
    <t>Zařízení záchodů kombi klozety s úspornou armaturou odpad svislý</t>
  </si>
  <si>
    <t>-1819909384</t>
  </si>
  <si>
    <t>725121501</t>
  </si>
  <si>
    <t>Pisoárové záchodky keramické bez splachovací nádrže urinál bez odsávání bez otvoru pro ventil</t>
  </si>
  <si>
    <t>991837044</t>
  </si>
  <si>
    <t>725210821</t>
  </si>
  <si>
    <t>Demontáž umyvadel bez výtokových armatur umyvadel</t>
  </si>
  <si>
    <t>241203040</t>
  </si>
  <si>
    <t>725211602</t>
  </si>
  <si>
    <t>Umyvadla keramická bez výtokových armatur se zápachovou uzávěrkou připevněná na stěnu šrouby bílá bez sloupu nebo krytu na sifon 550 mm</t>
  </si>
  <si>
    <t>438699578</t>
  </si>
  <si>
    <t>725211603</t>
  </si>
  <si>
    <t>Umyvadla keramická bez výtokových armatur se zápachovou uzávěrkou připevněná na stěnu šrouby bílá bez sloupu nebo krytu na sifon 600 mm</t>
  </si>
  <si>
    <t>83584646</t>
  </si>
  <si>
    <t>725241111</t>
  </si>
  <si>
    <t>Sprchové vaničky, boxy, kouty a zástěny sprchové vaničky akrylátové čtvercové 800x800 mm</t>
  </si>
  <si>
    <t>-150091352</t>
  </si>
  <si>
    <t>725244522</t>
  </si>
  <si>
    <t>Sprchové dveře a zástěny zástěny sprchové rohové čtvercové/obdélníkové rámové se skleněnou výplní tl. 4 a 5 mm dveře posuvné dvoudílné, vstup z rohu, na vaničku 800x800 mm</t>
  </si>
  <si>
    <t>1768863437</t>
  </si>
  <si>
    <t>725531101</t>
  </si>
  <si>
    <t>Elektrické ohřívače zásobníkové beztlakové přepadové objem nádrže (příkon) 5 l (2,0 kW)</t>
  </si>
  <si>
    <t>-556416000</t>
  </si>
  <si>
    <t>725539202</t>
  </si>
  <si>
    <t>Elektrické ohřívače zásobníkové montáž tlakových ohřívačů závěsných (svislých nebo vodorovných) přes 15 do 50 l</t>
  </si>
  <si>
    <t>-334233650</t>
  </si>
  <si>
    <t>54132222-R</t>
  </si>
  <si>
    <t>ohřívač vody elektrický závěsný svislý 20 l</t>
  </si>
  <si>
    <t>1913428714</t>
  </si>
  <si>
    <t>725813111</t>
  </si>
  <si>
    <t>Ventily rohové bez připojovací trubičky nebo flexi hadičky G 1/2</t>
  </si>
  <si>
    <t>-421766963</t>
  </si>
  <si>
    <t>2+2+2*8+4+1</t>
  </si>
  <si>
    <t>725820802</t>
  </si>
  <si>
    <t>Demontáž baterií stojánkových do 1 otvoru</t>
  </si>
  <si>
    <t>-1985803159</t>
  </si>
  <si>
    <t>725821312</t>
  </si>
  <si>
    <t>Baterie dřezové nástěnné pákové s otáčivým kulatým ústím a délkou ramínka 300 mm</t>
  </si>
  <si>
    <t>294540703</t>
  </si>
  <si>
    <t>"pro výlevku" 1</t>
  </si>
  <si>
    <t>725822611</t>
  </si>
  <si>
    <t>Baterie umyvadlové stojánkové pákové bez výpusti</t>
  </si>
  <si>
    <t>963641689</t>
  </si>
  <si>
    <t>725841311</t>
  </si>
  <si>
    <t>Baterie sprchové nástěnné pákové</t>
  </si>
  <si>
    <t>645769287</t>
  </si>
  <si>
    <t>725850800</t>
  </si>
  <si>
    <t>Demontáž odpadních ventilů všech připojovacích dimenzí</t>
  </si>
  <si>
    <t>-1053303705</t>
  </si>
  <si>
    <t>998725102</t>
  </si>
  <si>
    <t>Přesun hmot pro zařizovací předměty stanovený z hmotnosti přesunovaného materiálu vodorovná dopravní vzdálenost do 50 m v objektech výšky přes 6 do 12 m</t>
  </si>
  <si>
    <t>176102114</t>
  </si>
  <si>
    <t>740</t>
  </si>
  <si>
    <t xml:space="preserve">Elektromontáže </t>
  </si>
  <si>
    <t>K143</t>
  </si>
  <si>
    <t>A Svítidlo 2.4 ft 6400/840, IP54</t>
  </si>
  <si>
    <t>1000374952</t>
  </si>
  <si>
    <t>K144</t>
  </si>
  <si>
    <t>B Svítidlo 2.5ft PC Al 8000/840, IP66</t>
  </si>
  <si>
    <t>-1763854934</t>
  </si>
  <si>
    <t>K145</t>
  </si>
  <si>
    <t>C Svítidlo 1500/840, LED, sensor, IP54</t>
  </si>
  <si>
    <t>290984526</t>
  </si>
  <si>
    <t>K146</t>
  </si>
  <si>
    <t>D Svítidlo 1500/840, LED,</t>
  </si>
  <si>
    <t>1692241546</t>
  </si>
  <si>
    <t>1971667209</t>
  </si>
  <si>
    <t>K148</t>
  </si>
  <si>
    <t>Střídavý přepínač, řazení č. 6, 10A/250VAC, těsné prov.</t>
  </si>
  <si>
    <t>-870642702</t>
  </si>
  <si>
    <t>306</t>
  </si>
  <si>
    <t>K149</t>
  </si>
  <si>
    <t>Sériový přep.střídavý, 10A/250VAC, těsné prov.</t>
  </si>
  <si>
    <t>1050129359</t>
  </si>
  <si>
    <t>307</t>
  </si>
  <si>
    <t>K150</t>
  </si>
  <si>
    <t>Jednopólový spínač, řazení č. 1, 10A/250VAC</t>
  </si>
  <si>
    <t>-290896825</t>
  </si>
  <si>
    <t>308</t>
  </si>
  <si>
    <t>K151</t>
  </si>
  <si>
    <t>Střídavý přepínač, řazení č. 6, 10A/250VAC</t>
  </si>
  <si>
    <t>1160921649</t>
  </si>
  <si>
    <t>309</t>
  </si>
  <si>
    <t>K152</t>
  </si>
  <si>
    <t>Křížový přepínač, řazení č. 7, 10A/250VAC</t>
  </si>
  <si>
    <t>528062928</t>
  </si>
  <si>
    <t>310</t>
  </si>
  <si>
    <t>K153</t>
  </si>
  <si>
    <t>Spínač tlačítkový se signal.doutn., 10A/250VAC</t>
  </si>
  <si>
    <t>-1748934219</t>
  </si>
  <si>
    <t>311</t>
  </si>
  <si>
    <t>K154</t>
  </si>
  <si>
    <t>Přípojka pro boiler, 230V/16A, pod om.</t>
  </si>
  <si>
    <t>-1454183786</t>
  </si>
  <si>
    <t>312</t>
  </si>
  <si>
    <t>K155</t>
  </si>
  <si>
    <t>Časový spínač do instal.krab.</t>
  </si>
  <si>
    <t>-2027487443</t>
  </si>
  <si>
    <t>313</t>
  </si>
  <si>
    <t>K156</t>
  </si>
  <si>
    <t>Pomocné relé do instal.krab.</t>
  </si>
  <si>
    <t>84468521</t>
  </si>
  <si>
    <t>314</t>
  </si>
  <si>
    <t>K157</t>
  </si>
  <si>
    <t>Zásuvka dvojnásobná, 2x2P+PE, 16A/250VAC,</t>
  </si>
  <si>
    <t>-621324201</t>
  </si>
  <si>
    <t>315</t>
  </si>
  <si>
    <t>K158</t>
  </si>
  <si>
    <t>Zásuvka jednonásobná, 2P+PE, 16A/250VAC,</t>
  </si>
  <si>
    <t>478958276</t>
  </si>
  <si>
    <t>316</t>
  </si>
  <si>
    <t>-685262007</t>
  </si>
  <si>
    <t>317</t>
  </si>
  <si>
    <t>K160</t>
  </si>
  <si>
    <t>Zásuvka průmyslová 400V/32A</t>
  </si>
  <si>
    <t>-1768725114</t>
  </si>
  <si>
    <t>318</t>
  </si>
  <si>
    <t>K161</t>
  </si>
  <si>
    <t>Spinač vačkový ve skříni 400V/10A</t>
  </si>
  <si>
    <t>-840534548</t>
  </si>
  <si>
    <t>319</t>
  </si>
  <si>
    <t>K162</t>
  </si>
  <si>
    <t>Spinač vačkový ve skříni 400V/16A</t>
  </si>
  <si>
    <t>956690742</t>
  </si>
  <si>
    <t>320</t>
  </si>
  <si>
    <t>K163</t>
  </si>
  <si>
    <t>Spinač vačkový ve skříni 400V/32A</t>
  </si>
  <si>
    <t>-1676318022</t>
  </si>
  <si>
    <t>321</t>
  </si>
  <si>
    <t>K164</t>
  </si>
  <si>
    <t>Zásuvk.skříň Mi 78238, 2x230V/16A,2x400V/32A</t>
  </si>
  <si>
    <t>-718642</t>
  </si>
  <si>
    <t>322</t>
  </si>
  <si>
    <t>K165</t>
  </si>
  <si>
    <t>Napájecí zdroj pro pisoáry ZAC1/50, 50VA</t>
  </si>
  <si>
    <t>-1245065191</t>
  </si>
  <si>
    <t>323</t>
  </si>
  <si>
    <t>K166</t>
  </si>
  <si>
    <t>Elektroinstal.krabice přístrojová, KO68</t>
  </si>
  <si>
    <t>1386754753</t>
  </si>
  <si>
    <t>324</t>
  </si>
  <si>
    <t>K167</t>
  </si>
  <si>
    <t>Elektroinstal.krabice vč.svork.,KR68</t>
  </si>
  <si>
    <t>-1174311143</t>
  </si>
  <si>
    <t>325</t>
  </si>
  <si>
    <t>K168</t>
  </si>
  <si>
    <t>Elektroinstal.krabice vč.svork.,těsné provedení</t>
  </si>
  <si>
    <t>-728654105</t>
  </si>
  <si>
    <t>326</t>
  </si>
  <si>
    <t>-395127648</t>
  </si>
  <si>
    <t>327</t>
  </si>
  <si>
    <t>425956598</t>
  </si>
  <si>
    <t>328</t>
  </si>
  <si>
    <t>K171</t>
  </si>
  <si>
    <t>Kabel CYKY-O 3x1,5mm2</t>
  </si>
  <si>
    <t>-1456828253</t>
  </si>
  <si>
    <t>329</t>
  </si>
  <si>
    <t>-769470027</t>
  </si>
  <si>
    <t>330</t>
  </si>
  <si>
    <t>575266804</t>
  </si>
  <si>
    <t>331</t>
  </si>
  <si>
    <t>K175</t>
  </si>
  <si>
    <t>Kabel CYKY-J 5x4mm2</t>
  </si>
  <si>
    <t>-1291275847</t>
  </si>
  <si>
    <t>332</t>
  </si>
  <si>
    <t>K176</t>
  </si>
  <si>
    <t>Kabel CYKY-J 5x6mm2</t>
  </si>
  <si>
    <t>-618993537</t>
  </si>
  <si>
    <t>333</t>
  </si>
  <si>
    <t>K177</t>
  </si>
  <si>
    <t>Kabel CYKY-J 5x10mm2</t>
  </si>
  <si>
    <t>-480059438</t>
  </si>
  <si>
    <t>334</t>
  </si>
  <si>
    <t>K178</t>
  </si>
  <si>
    <t>Kabel CYKY-J 5x16mm2</t>
  </si>
  <si>
    <t>-927658518</t>
  </si>
  <si>
    <t>335</t>
  </si>
  <si>
    <t>K179</t>
  </si>
  <si>
    <t>Kabel AYKY 4B 35mm2</t>
  </si>
  <si>
    <t>-1064822232</t>
  </si>
  <si>
    <t>336</t>
  </si>
  <si>
    <t>K180</t>
  </si>
  <si>
    <t>Kabel AYKY 4Bx50mm2</t>
  </si>
  <si>
    <t>886580636</t>
  </si>
  <si>
    <t>337</t>
  </si>
  <si>
    <t>K181</t>
  </si>
  <si>
    <t>Kabel AYKY 3x240+120mm2</t>
  </si>
  <si>
    <t>2016814375</t>
  </si>
  <si>
    <t>338</t>
  </si>
  <si>
    <t>K182</t>
  </si>
  <si>
    <t>Vodič CMSM 5Cx1,5 mm2</t>
  </si>
  <si>
    <t>120981162</t>
  </si>
  <si>
    <t>339</t>
  </si>
  <si>
    <t>K183</t>
  </si>
  <si>
    <t>Vodič CMSM 5Cx4 mm2</t>
  </si>
  <si>
    <t>198592974</t>
  </si>
  <si>
    <t>K203.1</t>
  </si>
  <si>
    <t>Vodič UTP cat 5.CMSM 5Cx4 mm2</t>
  </si>
  <si>
    <t>-310250901</t>
  </si>
  <si>
    <t>341</t>
  </si>
  <si>
    <t>-2073413518</t>
  </si>
  <si>
    <t>342</t>
  </si>
  <si>
    <t>K185</t>
  </si>
  <si>
    <t>Kabelový drát. rošt 100x300mm</t>
  </si>
  <si>
    <t>1195879522</t>
  </si>
  <si>
    <t>343</t>
  </si>
  <si>
    <t>K186</t>
  </si>
  <si>
    <t>Kabelový žlab plech."C" 100x100mm</t>
  </si>
  <si>
    <t>89120325</t>
  </si>
  <si>
    <t>344</t>
  </si>
  <si>
    <t>K187</t>
  </si>
  <si>
    <t>Trubka ochranná PVC pr.16mm</t>
  </si>
  <si>
    <t>-1542684965</t>
  </si>
  <si>
    <t>345</t>
  </si>
  <si>
    <t>K188</t>
  </si>
  <si>
    <t>Trubka ochranná PVC pr.29mm</t>
  </si>
  <si>
    <t>-1981418286</t>
  </si>
  <si>
    <t>346</t>
  </si>
  <si>
    <t>1452632846</t>
  </si>
  <si>
    <t>347</t>
  </si>
  <si>
    <t>K190</t>
  </si>
  <si>
    <t>Ukončení vodiče v rozvaděči do pr. 16 mm2</t>
  </si>
  <si>
    <t>1897160457</t>
  </si>
  <si>
    <t>348</t>
  </si>
  <si>
    <t>K191</t>
  </si>
  <si>
    <t>Rozvaděč R1</t>
  </si>
  <si>
    <t>623968249</t>
  </si>
  <si>
    <t>349</t>
  </si>
  <si>
    <t>K192</t>
  </si>
  <si>
    <t>Rozvaděč R2</t>
  </si>
  <si>
    <t>2009706956</t>
  </si>
  <si>
    <t>350</t>
  </si>
  <si>
    <t>K193</t>
  </si>
  <si>
    <t>Rozvaděč R3</t>
  </si>
  <si>
    <t>-567626996</t>
  </si>
  <si>
    <t>351</t>
  </si>
  <si>
    <t>1375624107</t>
  </si>
  <si>
    <t>352</t>
  </si>
  <si>
    <t>-1338471867</t>
  </si>
  <si>
    <t>353</t>
  </si>
  <si>
    <t>K194</t>
  </si>
  <si>
    <t>Ukončení vodiče v rozvaděči do pr. 50 mm2</t>
  </si>
  <si>
    <t>-1813045220</t>
  </si>
  <si>
    <t>354</t>
  </si>
  <si>
    <t>K195</t>
  </si>
  <si>
    <t>Kabelová spojka pro celoplst.kab. do 4x240mm2</t>
  </si>
  <si>
    <t>-1941971832</t>
  </si>
  <si>
    <t>355</t>
  </si>
  <si>
    <t>K196</t>
  </si>
  <si>
    <t>1206522092</t>
  </si>
  <si>
    <t>356</t>
  </si>
  <si>
    <t>497930929</t>
  </si>
  <si>
    <t>357</t>
  </si>
  <si>
    <t>K198</t>
  </si>
  <si>
    <t>Demontáž a montáž svodů jím.vedení hromosv.</t>
  </si>
  <si>
    <t>1446024809</t>
  </si>
  <si>
    <t>358</t>
  </si>
  <si>
    <t>K199</t>
  </si>
  <si>
    <t>1831980328</t>
  </si>
  <si>
    <t>359</t>
  </si>
  <si>
    <t>235236783</t>
  </si>
  <si>
    <t>360</t>
  </si>
  <si>
    <t>-251478438</t>
  </si>
  <si>
    <t>361</t>
  </si>
  <si>
    <t>K202</t>
  </si>
  <si>
    <t>794926274</t>
  </si>
  <si>
    <t>362</t>
  </si>
  <si>
    <t>762082130</t>
  </si>
  <si>
    <t>Práce společné pro tesařské konstrukce profilování zhlaví trámů a ozdobných konců jednoduché seříznutí jedním řezem, plochy přes 160 do 320 cm2</t>
  </si>
  <si>
    <t>-1207242288</t>
  </si>
  <si>
    <t>363</t>
  </si>
  <si>
    <t>1961498373</t>
  </si>
  <si>
    <t>2,249+0,644</t>
  </si>
  <si>
    <t>364</t>
  </si>
  <si>
    <t>762332131</t>
  </si>
  <si>
    <t>Montáž vázaných konstrukcí krovů střech pultových, sedlových, valbových, stanových čtvercového nebo obdélníkového půdorysu, z řeziva hraněného průřezové plochy do 120 cm2</t>
  </si>
  <si>
    <t>-1646010310</t>
  </si>
  <si>
    <t>"pomocný materiál pro obednění podhledu 10/12"</t>
  </si>
  <si>
    <t>2*12,5+5,8</t>
  </si>
  <si>
    <t>365</t>
  </si>
  <si>
    <t>762332132</t>
  </si>
  <si>
    <t>Montáž vázaných konstrukcí krovů střech pultových, sedlových, valbových, stanových čtvercového nebo obdélníkového půdorysu, z řeziva hraněného průřezové plochy přes 120 do 224 cm2</t>
  </si>
  <si>
    <t>1755957016</t>
  </si>
  <si>
    <t>"pozednice 12/14"</t>
  </si>
  <si>
    <t>2*12</t>
  </si>
  <si>
    <t>"krokev 10/18"</t>
  </si>
  <si>
    <t>13*5,6</t>
  </si>
  <si>
    <t>366</t>
  </si>
  <si>
    <t>-127988676</t>
  </si>
  <si>
    <t>"pomocný materiál pro obednění podhledu 10/15"</t>
  </si>
  <si>
    <t>(2*12,5+5,8)*0,1*0,12*1,08</t>
  </si>
  <si>
    <t>2*12*0,12*0,14*1,08</t>
  </si>
  <si>
    <t>13*5,6*0,1*0,18*1,08</t>
  </si>
  <si>
    <t>367</t>
  </si>
  <si>
    <t>-167951016</t>
  </si>
  <si>
    <t>"vzpěry"</t>
  </si>
  <si>
    <t>2*25*1</t>
  </si>
  <si>
    <t>368</t>
  </si>
  <si>
    <t>605121300</t>
  </si>
  <si>
    <t>-670300247</t>
  </si>
  <si>
    <t>"vzpěry 9/13 cm"</t>
  </si>
  <si>
    <t>2*25*1*0,09*0,13*1,1</t>
  </si>
  <si>
    <t>369</t>
  </si>
  <si>
    <t>762341027</t>
  </si>
  <si>
    <t>Bednění a laťování bednění střech rovných sklonu do 60 st. s vyřezáním otvorů z dřevoštěpkových desek šroubovaných na krokve 25 mm na pero a drážku, tloušťky desky</t>
  </si>
  <si>
    <t>-1396027384</t>
  </si>
  <si>
    <t>"střecha přístavku" 74</t>
  </si>
  <si>
    <t>370</t>
  </si>
  <si>
    <t>762341675</t>
  </si>
  <si>
    <t>Bednění a laťování montáž bednění štítových okapových říms, krajnic, závětrných prken a žaluzií ve spádu nebo rovnoběžně s okapem z desek dřevotřískových nebo dřevoštěpkových na pero a drážku</t>
  </si>
  <si>
    <t>-583690818</t>
  </si>
  <si>
    <t>371</t>
  </si>
  <si>
    <t>607262740</t>
  </si>
  <si>
    <t>deska dřevoštěpková OSB 3 pero-drážka nebroušená tl 18mm</t>
  </si>
  <si>
    <t>-2038262745</t>
  </si>
  <si>
    <t>23,5152*1,1 'Přepočtené koeficientem množství</t>
  </si>
  <si>
    <t>372</t>
  </si>
  <si>
    <t>762342441</t>
  </si>
  <si>
    <t>Bednění a laťování montáž lišt trojúhelníkových nebo kontralatí</t>
  </si>
  <si>
    <t>-1141782911</t>
  </si>
  <si>
    <t>373</t>
  </si>
  <si>
    <t>605141140</t>
  </si>
  <si>
    <t>řezivo jehličnaté latě střešní impregnované dl 4 m</t>
  </si>
  <si>
    <t>-1585955852</t>
  </si>
  <si>
    <t>72,8*0,04*0,06*1,08</t>
  </si>
  <si>
    <t>374</t>
  </si>
  <si>
    <t>-510435807</t>
  </si>
  <si>
    <t>2,249+0,644+0,189</t>
  </si>
  <si>
    <t>375</t>
  </si>
  <si>
    <t>762841811</t>
  </si>
  <si>
    <t>Demontáž podbíjení obkladů stropů a střech sklonu do 60 st. z hrubých prken tl. do 35 mm bez omítky</t>
  </si>
  <si>
    <t>1140472869</t>
  </si>
  <si>
    <t>"svařovna"</t>
  </si>
  <si>
    <t>94+65</t>
  </si>
  <si>
    <t>376</t>
  </si>
  <si>
    <t>762841822</t>
  </si>
  <si>
    <t>Demontáž podbíjení obkladů stropů a střech sklonu do 60 st. z desek tvrdých (cementotřískových, dřevoštěpkových apod.)</t>
  </si>
  <si>
    <t>-112209741</t>
  </si>
  <si>
    <t>"svařovna - azbest"</t>
  </si>
  <si>
    <t>377</t>
  </si>
  <si>
    <t>-1696766371</t>
  </si>
  <si>
    <t>763</t>
  </si>
  <si>
    <t>Konstrukce suché výstavby</t>
  </si>
  <si>
    <t>378</t>
  </si>
  <si>
    <t>763131411</t>
  </si>
  <si>
    <t>Podhled ze sádrokartonových desek dvouvrstvá zavěšená spodní konstrukce z ocelových profilů CD, UD jednoduše opláštěná deskou standardní A, tl. 12,5 mm, bez TI</t>
  </si>
  <si>
    <t>-1643519317</t>
  </si>
  <si>
    <t>379</t>
  </si>
  <si>
    <t>763131412</t>
  </si>
  <si>
    <t>Podhled ze sádrokartonových desek dvouvrstvá zavěšená spodní konstrukce z ocelových profilů CD, UD jednoduše opláštěná deskou standardní A, tl. 12,5 mm, TI tl. 100 mm</t>
  </si>
  <si>
    <t>760011324</t>
  </si>
  <si>
    <t>380</t>
  </si>
  <si>
    <t>763131452</t>
  </si>
  <si>
    <t>Podhled ze sádrokartonových desek dvouvrstvá zavěšená spodní konstrukce z ocelových profilů CD, UD jednoduše opláštěná deskou impregnovanou H2, tl. 12,5 mm, TI tl. 100 mm</t>
  </si>
  <si>
    <t>1007855182</t>
  </si>
  <si>
    <t>"přístavba WC, umývárny"</t>
  </si>
  <si>
    <t>3,3+2,9+4,5+4+2,9+1,5</t>
  </si>
  <si>
    <t>381</t>
  </si>
  <si>
    <t>763131714</t>
  </si>
  <si>
    <t>Podhled ze sádrokartonových desek ostatní práce a konstrukce na podhledech ze sádrokartonových desek základní penetrační nátěr</t>
  </si>
  <si>
    <t>1699279812</t>
  </si>
  <si>
    <t>41,2+539,438+19,1</t>
  </si>
  <si>
    <t>"opláštění světlíků"</t>
  </si>
  <si>
    <t>2*2*(6+1,26)*0,5</t>
  </si>
  <si>
    <t>2*(10+1,26)*0,5</t>
  </si>
  <si>
    <t>382</t>
  </si>
  <si>
    <t>763131751</t>
  </si>
  <si>
    <t>Podhled ze sádrokartonových desek ostatní práce a konstrukce na podhledech ze sádrokartonových desek montáž parotěsné zábrany</t>
  </si>
  <si>
    <t>-566740569</t>
  </si>
  <si>
    <t>539,438+19,1</t>
  </si>
  <si>
    <t>383</t>
  </si>
  <si>
    <t>283292760</t>
  </si>
  <si>
    <t>fólie nehořlavá parotěsná pro interiér (reakce na oheň - třída E) 140 g/m2</t>
  </si>
  <si>
    <t>730562112</t>
  </si>
  <si>
    <t>558,44959659769*1,15 'Přepočtené koeficientem množství</t>
  </si>
  <si>
    <t>384</t>
  </si>
  <si>
    <t>283292970</t>
  </si>
  <si>
    <t>páska spojovací oboustranně lepící parotěsných folií</t>
  </si>
  <si>
    <t>-1061004353</t>
  </si>
  <si>
    <t>385</t>
  </si>
  <si>
    <t>76317120-R</t>
  </si>
  <si>
    <t>Zřízení větracích otvorů v sdk podhledu 0,8x1,2 m (D+M)</t>
  </si>
  <si>
    <t>1406899849</t>
  </si>
  <si>
    <t>"kovárna" 2</t>
  </si>
  <si>
    <t>386</t>
  </si>
  <si>
    <t>76317130-R</t>
  </si>
  <si>
    <t>Demontáž a zpětná montáž podhledu pro montáž VZT nad 2.np (podstřeší)</t>
  </si>
  <si>
    <t>-135196979</t>
  </si>
  <si>
    <t>387</t>
  </si>
  <si>
    <t>763182411</t>
  </si>
  <si>
    <t>Výplně otvorů konstrukcí ze sádrokartonových desek opláštění obvodu střešního okna z desek a UA profilů hloubky do 0,5 m</t>
  </si>
  <si>
    <t>-362843387</t>
  </si>
  <si>
    <t>2*2*(6+1,26)</t>
  </si>
  <si>
    <t>2*(10+1,26)</t>
  </si>
  <si>
    <t>388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</si>
  <si>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</si>
  <si>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</si>
  <si>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1141364259</t>
  </si>
  <si>
    <t>389</t>
  </si>
  <si>
    <t>76400190-R</t>
  </si>
  <si>
    <t>Úprava střešní plechové krytiny pro osazení ventilačních hlavic VZT - rozkrytí krytiny, lemování hlavic cca 500x500 mm</t>
  </si>
  <si>
    <t>-1268035829</t>
  </si>
  <si>
    <t>390</t>
  </si>
  <si>
    <t>76400191-R</t>
  </si>
  <si>
    <t>Úprava střešní plechové krytiny pro osazení ventilačních hlavic VZT - rozkrytí krytiny, lemování hlavic cca 160 mm</t>
  </si>
  <si>
    <t>823026040</t>
  </si>
  <si>
    <t>391</t>
  </si>
  <si>
    <t>76400192-R</t>
  </si>
  <si>
    <t>Úprava střešní plechové krytiny (doplnění) po rušených větracích otvorech z kovárny cca 800x800 mm</t>
  </si>
  <si>
    <t>-100525875</t>
  </si>
  <si>
    <t>392</t>
  </si>
  <si>
    <t>76400193-R</t>
  </si>
  <si>
    <t>Úprava střešní plechové krytiny (rozkrytí) pro zřízení nových světlíků z kovárny 800x1200 mm</t>
  </si>
  <si>
    <t>-1185867709</t>
  </si>
  <si>
    <t>393</t>
  </si>
  <si>
    <t>-1919700664</t>
  </si>
  <si>
    <t>5+25+50</t>
  </si>
  <si>
    <t>394</t>
  </si>
  <si>
    <t>974721867</t>
  </si>
  <si>
    <t>395</t>
  </si>
  <si>
    <t>716918867</t>
  </si>
  <si>
    <t>396</t>
  </si>
  <si>
    <t>1283494500</t>
  </si>
  <si>
    <t>397</t>
  </si>
  <si>
    <t>764011622</t>
  </si>
  <si>
    <t>Dilatační lišta z pozinkovaného plechu s povrchovou úpravou připojovací, včetně tmelení rš 120 mm</t>
  </si>
  <si>
    <t>1025643589</t>
  </si>
  <si>
    <t>398</t>
  </si>
  <si>
    <t>764111641</t>
  </si>
  <si>
    <t>Krytina ze svitků nebo z taškových tabulí z pozinkovaného plechu s povrchovou úpravou s úpravou u okapů, prostupů a výčnělků střechy rovné drážkováním ze svitků do rš 670 mm, sklon střechy do 30°</t>
  </si>
  <si>
    <t>29348706</t>
  </si>
  <si>
    <t>399</t>
  </si>
  <si>
    <t>764212403</t>
  </si>
  <si>
    <t>Oplechování střešních prvků z pozinkovaného plechu štítu závětrnou lištou rš 250 mm</t>
  </si>
  <si>
    <t>236293653</t>
  </si>
  <si>
    <t>"ozn. 4" 45</t>
  </si>
  <si>
    <t>400</t>
  </si>
  <si>
    <t>764212433</t>
  </si>
  <si>
    <t>Oplechování střešních prvků z pozinkovaného plechu okapu okapovým plechem střechy rovné rš 250 mm</t>
  </si>
  <si>
    <t>884022906</t>
  </si>
  <si>
    <t>"ozn. 8" 37</t>
  </si>
  <si>
    <t>401</t>
  </si>
  <si>
    <t>764215604</t>
  </si>
  <si>
    <t>Oplechování horních ploch zdí a nadezdívek (atik) z pozinkovaného plechu s povrchovou úpravou celoplošně lepené rš 330 mm</t>
  </si>
  <si>
    <t>-810146953</t>
  </si>
  <si>
    <t>"ozn. 5" 5</t>
  </si>
  <si>
    <t>402</t>
  </si>
  <si>
    <t>764215606</t>
  </si>
  <si>
    <t>Oplechování horních ploch zdí a nadezdívek (atik) z pozinkovaného plechu s povrchovou úpravou celoplošně lepené rš 500 mm</t>
  </si>
  <si>
    <t>-1718976549</t>
  </si>
  <si>
    <t>"ozn. 6" 25</t>
  </si>
  <si>
    <t>403</t>
  </si>
  <si>
    <t>-133253210</t>
  </si>
  <si>
    <t>"ozn. 7" 50</t>
  </si>
  <si>
    <t>404</t>
  </si>
  <si>
    <t>1030526751</t>
  </si>
  <si>
    <t>"ozn. 1" 32</t>
  </si>
  <si>
    <t>405</t>
  </si>
  <si>
    <t>764311615</t>
  </si>
  <si>
    <t>Lemování zdí z pozinkovaného plechu s povrchovou úpravou boční nebo horní rovné, střech s krytinou skládanou mimo prejzovou rš 400 mm</t>
  </si>
  <si>
    <t>1135440310</t>
  </si>
  <si>
    <t>406</t>
  </si>
  <si>
    <t>-971181122</t>
  </si>
  <si>
    <t>"ozn. 2" 48</t>
  </si>
  <si>
    <t>407</t>
  </si>
  <si>
    <t>764511642</t>
  </si>
  <si>
    <t>Žlab podokapní z pozinkovaného plechu s povrchovou úpravou včetně háků a čel kotlík oválný (trychtýřový), rš žlabu/průměr svodu 330/100 mm</t>
  </si>
  <si>
    <t>-432118061</t>
  </si>
  <si>
    <t>408</t>
  </si>
  <si>
    <t>1838615585</t>
  </si>
  <si>
    <t>"ozn. 3" 14</t>
  </si>
  <si>
    <t>409</t>
  </si>
  <si>
    <t>7645191-R</t>
  </si>
  <si>
    <t>Lemování střešních oken - vrchní z Pz plechu s povrchovou úpravou rš 650 mm, ozn. K31</t>
  </si>
  <si>
    <t>-759554938</t>
  </si>
  <si>
    <t>410</t>
  </si>
  <si>
    <t>7645192-R</t>
  </si>
  <si>
    <t>Lemování střešních oken - boční z Pz plechu s povrchovou úpravou rš 450 mm, ozn. K32</t>
  </si>
  <si>
    <t>-1905313942</t>
  </si>
  <si>
    <t>411</t>
  </si>
  <si>
    <t>7645193-R</t>
  </si>
  <si>
    <t>Lemování střešních oken - vrchní lišta u spodní hrany z Pz plechu s povrchovou úpravou rš 105 mm, ozn. K33</t>
  </si>
  <si>
    <t>1899813003</t>
  </si>
  <si>
    <t>412</t>
  </si>
  <si>
    <t>7645194-R</t>
  </si>
  <si>
    <t>Lemování střešních oken - spodní z Pz plechu s povrchovou úpravou rš 345 mm, ozn. K34</t>
  </si>
  <si>
    <t>1671437416</t>
  </si>
  <si>
    <t>413</t>
  </si>
  <si>
    <t>-784737511</t>
  </si>
  <si>
    <t>765</t>
  </si>
  <si>
    <t>Krytina skládaná</t>
  </si>
  <si>
    <t>414</t>
  </si>
  <si>
    <t>765121203</t>
  </si>
  <si>
    <t>Montáž krytiny betonové okapové hrany s větrací mřížkou univerzální</t>
  </si>
  <si>
    <t>763321386</t>
  </si>
  <si>
    <t>"odvětrání střechy přístavku"</t>
  </si>
  <si>
    <t>2*12,16</t>
  </si>
  <si>
    <t>415</t>
  </si>
  <si>
    <t>592441190</t>
  </si>
  <si>
    <t>mřížka větrací univerzální</t>
  </si>
  <si>
    <t>930288421</t>
  </si>
  <si>
    <t>24,32*1,1 'Přepočtené koeficientem množství</t>
  </si>
  <si>
    <t>416</t>
  </si>
  <si>
    <t>765191021</t>
  </si>
  <si>
    <t>Montáž pojistné hydroizolační fólie kladené ve sklonu přes 20 st. s lepenými přesahy na krokve</t>
  </si>
  <si>
    <t>1773970342</t>
  </si>
  <si>
    <t>417</t>
  </si>
  <si>
    <t>283292950</t>
  </si>
  <si>
    <t>membrána podstřešní (reakce na oheň - třída E) 150 g/m2 s aplikovanou spojovací páskou</t>
  </si>
  <si>
    <t>-430582718</t>
  </si>
  <si>
    <t>74*1,1 'Přepočtené koeficientem množství</t>
  </si>
  <si>
    <t>418</t>
  </si>
  <si>
    <t>765193001</t>
  </si>
  <si>
    <t>Montáž podkladního pásu vyrovnávacího</t>
  </si>
  <si>
    <t>1904126590</t>
  </si>
  <si>
    <t>419</t>
  </si>
  <si>
    <t>283292230</t>
  </si>
  <si>
    <t>fólie strukturovaná pod plechovou krytinu š 1,5m</t>
  </si>
  <si>
    <t>1018965036</t>
  </si>
  <si>
    <t>420</t>
  </si>
  <si>
    <t>998765102</t>
  </si>
  <si>
    <t>Přesun hmot pro krytiny skládané stanovený z hmotnosti přesunovaného materiálu vodorovná dopravní vzdálenost do 50 m na objektech výšky přes 6 do 12 m</t>
  </si>
  <si>
    <t>248599282</t>
  </si>
  <si>
    <t>421</t>
  </si>
  <si>
    <t>841104894</t>
  </si>
  <si>
    <t>0,9*1,2</t>
  </si>
  <si>
    <t>422</t>
  </si>
  <si>
    <t>6114001-R</t>
  </si>
  <si>
    <t>jednokřídlé okno sklopné plastové 900x1060 mm - dle specifiace PD, ozn. 01</t>
  </si>
  <si>
    <t>-442067504</t>
  </si>
  <si>
    <t>423</t>
  </si>
  <si>
    <t>6114002-R</t>
  </si>
  <si>
    <t>jednokřídlé okno otevíravé, sklopné plastové 900x1200 mm - dle specifiace PD, ozn. 02</t>
  </si>
  <si>
    <t>1893807918</t>
  </si>
  <si>
    <t>424</t>
  </si>
  <si>
    <t>6114003-R</t>
  </si>
  <si>
    <t>jednokřídlé okno otevíravé, sklopné plastové 1200x1200 mm - dle specifiace PD, ozn. 03</t>
  </si>
  <si>
    <t>1228319296</t>
  </si>
  <si>
    <t>425</t>
  </si>
  <si>
    <t>6114004-R</t>
  </si>
  <si>
    <t>jednokřídlé okno otevíravé, sklopné plastové 1200x1500 mm - dle specifiace PD, ozn. 04</t>
  </si>
  <si>
    <t>-976534797</t>
  </si>
  <si>
    <t>426</t>
  </si>
  <si>
    <t>6114005-R</t>
  </si>
  <si>
    <t>dvoukřídlé okno otevíravé, sklopné plastové 1500x1500 mm - dle specifiace PD, ozn. 05</t>
  </si>
  <si>
    <t>1505270435</t>
  </si>
  <si>
    <t>427</t>
  </si>
  <si>
    <t>-502474213</t>
  </si>
  <si>
    <t>"ozn. 06" 15</t>
  </si>
  <si>
    <t>428</t>
  </si>
  <si>
    <t>6114006-R</t>
  </si>
  <si>
    <t>dvoukřídlé okno otevíravé, sklopné plastové 1660x2420 mm - dle specifiace PD, ozn. 06</t>
  </si>
  <si>
    <t>-189342821</t>
  </si>
  <si>
    <t>429</t>
  </si>
  <si>
    <t>-1386331592</t>
  </si>
  <si>
    <t>"okna"</t>
  </si>
  <si>
    <t>2*2*(0,9+1,06)</t>
  </si>
  <si>
    <t>1*2*(0,9+1,2)</t>
  </si>
  <si>
    <t>2*2*(1,2+1,2)</t>
  </si>
  <si>
    <t>2*2*(1,2+1,5)</t>
  </si>
  <si>
    <t>2*2*(1,5+1,5)</t>
  </si>
  <si>
    <t>2*15*(1,66+2,42)</t>
  </si>
  <si>
    <t>430</t>
  </si>
  <si>
    <t>766660001</t>
  </si>
  <si>
    <t>Montáž dveřních křídel dřevěných nebo plastových otevíravých do ocelové zárubně povrchově upravených jednokřídlových, šířky do 800 mm</t>
  </si>
  <si>
    <t>351159404</t>
  </si>
  <si>
    <t>"ozn. 11" 8</t>
  </si>
  <si>
    <t>"ozn. 12" 2</t>
  </si>
  <si>
    <t>431</t>
  </si>
  <si>
    <t>611601580</t>
  </si>
  <si>
    <t>dveře dřevěné vnitřní hladké plné 1křídlové standardní provedení 70x197cm</t>
  </si>
  <si>
    <t>-1549604531</t>
  </si>
  <si>
    <t>432</t>
  </si>
  <si>
    <t>611601880</t>
  </si>
  <si>
    <t>dveře dřevěné vnitřní hladké plné 1křídlové standardní provedení 80x197cm</t>
  </si>
  <si>
    <t>244904967</t>
  </si>
  <si>
    <t>433</t>
  </si>
  <si>
    <t>766660002</t>
  </si>
  <si>
    <t>Montáž dveřních křídel dřevěných nebo plastových otevíravých do ocelové zárubně povrchově upravených jednokřídlových, šířky přes 800 mm</t>
  </si>
  <si>
    <t>-1779116683</t>
  </si>
  <si>
    <t>"ozn. 13" 6</t>
  </si>
  <si>
    <t>434</t>
  </si>
  <si>
    <t>611602180</t>
  </si>
  <si>
    <t>dveře dřevěné vnitřní hladké plné 1křídlové standardní provedení 90x197cm</t>
  </si>
  <si>
    <t>-295230610</t>
  </si>
  <si>
    <t>435</t>
  </si>
  <si>
    <t>766660411</t>
  </si>
  <si>
    <t>Montáž dveřních křídel dřevěných nebo plastových vchodových dveří včetně rámu do zdiva jednokřídlových bez nadsvětlíku</t>
  </si>
  <si>
    <t>1729001488</t>
  </si>
  <si>
    <t>"ozn. 07" 6</t>
  </si>
  <si>
    <t>436</t>
  </si>
  <si>
    <t>6114407-R</t>
  </si>
  <si>
    <t>dveře plastové vchodové 1křídlé 1000x2100 mm vč.rámu a kování - dle specifikace PD, ozn. 07</t>
  </si>
  <si>
    <t>952106276</t>
  </si>
  <si>
    <t>437</t>
  </si>
  <si>
    <t>-778260264</t>
  </si>
  <si>
    <t>"ozn. 08" 1</t>
  </si>
  <si>
    <t>"ozn. 09" 1</t>
  </si>
  <si>
    <t>438</t>
  </si>
  <si>
    <t>6114408-R</t>
  </si>
  <si>
    <t>dveře plastové vchodové 2křídlé 1880x2250 mm vč.rámu a kování - dle specifikace PD, ozn. 08</t>
  </si>
  <si>
    <t>-907955512</t>
  </si>
  <si>
    <t>439</t>
  </si>
  <si>
    <t>6114409-R</t>
  </si>
  <si>
    <t>dveře plastové vchodové 2křídlé 2470x2130 mm vč.rámu a kování - dle specifikace PD, ozn. 09</t>
  </si>
  <si>
    <t>-323256562</t>
  </si>
  <si>
    <t>440</t>
  </si>
  <si>
    <t>-1478602685</t>
  </si>
  <si>
    <t>8+2+6</t>
  </si>
  <si>
    <t>441</t>
  </si>
  <si>
    <t>5491461-R</t>
  </si>
  <si>
    <t>klika včetně rozet a montážního materiálu s podílem kování na WC</t>
  </si>
  <si>
    <t>-578383350</t>
  </si>
  <si>
    <t>442</t>
  </si>
  <si>
    <t>766694111</t>
  </si>
  <si>
    <t>Montáž ostatních truhlářských konstrukcí parapetních desek dřevěných nebo plastových šířky do 300 mm, délky do 1000 mm</t>
  </si>
  <si>
    <t>68545828</t>
  </si>
  <si>
    <t>"ozn. 02" 1</t>
  </si>
  <si>
    <t>443</t>
  </si>
  <si>
    <t>607941010</t>
  </si>
  <si>
    <t>deska parapetní dřevotřísková vnitřní 0,2 x 1 m</t>
  </si>
  <si>
    <t>648150098</t>
  </si>
  <si>
    <t>0,9*1,1</t>
  </si>
  <si>
    <t>444</t>
  </si>
  <si>
    <t>-1853672294</t>
  </si>
  <si>
    <t>"ozn. 05" 2</t>
  </si>
  <si>
    <t>445</t>
  </si>
  <si>
    <t>-560275136</t>
  </si>
  <si>
    <t>2*1,5*1,1</t>
  </si>
  <si>
    <t>446</t>
  </si>
  <si>
    <t>766694121</t>
  </si>
  <si>
    <t>Montáž ostatních truhlářských konstrukcí parapetních desek dřevěných nebo plastových šířky přes 300 mm, délky do 1000 mm</t>
  </si>
  <si>
    <t>-1269077407</t>
  </si>
  <si>
    <t>"ozn. 01" 2</t>
  </si>
  <si>
    <t>447</t>
  </si>
  <si>
    <t>607941040</t>
  </si>
  <si>
    <t>deska parapetní dřevotřísková vnitřní 0,34 x 1 m</t>
  </si>
  <si>
    <t>-1957535628</t>
  </si>
  <si>
    <t>2*0,9*1,1</t>
  </si>
  <si>
    <t>448</t>
  </si>
  <si>
    <t>766694122</t>
  </si>
  <si>
    <t>Montáž ostatních truhlářských konstrukcí parapetních desek dřevěných nebo plastových šířky přes 300 mm, délky přes 1000 do 1600 mm</t>
  </si>
  <si>
    <t>179145200</t>
  </si>
  <si>
    <t>"ozn. 03" 2</t>
  </si>
  <si>
    <t>449</t>
  </si>
  <si>
    <t>543904305</t>
  </si>
  <si>
    <t>(2*1,2+2*1,2)*1,1</t>
  </si>
  <si>
    <t>450</t>
  </si>
  <si>
    <t>766694123</t>
  </si>
  <si>
    <t>Montáž ostatních truhlářských konstrukcí parapetních desek dřevěných nebo plastových šířky přes 300 mm, délky přes 1600 do 2600 mm</t>
  </si>
  <si>
    <t>1343440607</t>
  </si>
  <si>
    <t>"ozn. 05" 15</t>
  </si>
  <si>
    <t>451</t>
  </si>
  <si>
    <t>459250368</t>
  </si>
  <si>
    <t>15*1,66*1,1</t>
  </si>
  <si>
    <t>452</t>
  </si>
  <si>
    <t>-1190879679</t>
  </si>
  <si>
    <t>453</t>
  </si>
  <si>
    <t>7671611-R</t>
  </si>
  <si>
    <t>D+M zábradlí vč. povrchové úpravy a kotvení - dle specifikace PD, výkres č. 15</t>
  </si>
  <si>
    <t>1168101676</t>
  </si>
  <si>
    <t>3,16+4,835+0,31</t>
  </si>
  <si>
    <t>454</t>
  </si>
  <si>
    <t>7672101-R</t>
  </si>
  <si>
    <t>D+M schodiště se zábradlím vč. povrchové úpravy a kotvení - dle specifikace PD, výkres č. 11-14</t>
  </si>
  <si>
    <t>1053241212</t>
  </si>
  <si>
    <t>455</t>
  </si>
  <si>
    <t>767311810</t>
  </si>
  <si>
    <t>Demontáž světlíků se zasklením</t>
  </si>
  <si>
    <t>449797583</t>
  </si>
  <si>
    <t>(6+6+10)*1,26</t>
  </si>
  <si>
    <t>2*0,8*0,8</t>
  </si>
  <si>
    <t>456</t>
  </si>
  <si>
    <t>767315151</t>
  </si>
  <si>
    <t>Montáž světlíků pultových se zasklením</t>
  </si>
  <si>
    <t>1638358599</t>
  </si>
  <si>
    <t>2*0,8*1,2</t>
  </si>
  <si>
    <t>457</t>
  </si>
  <si>
    <t>0007671-R</t>
  </si>
  <si>
    <t>světlík - kompletní provedení vč. úprav a doplnění stávajících konstrukcí a otevíravé části pro VZT- dle specifikace PD, výkres č. 24</t>
  </si>
  <si>
    <t>2046356906</t>
  </si>
  <si>
    <t>458</t>
  </si>
  <si>
    <t>767391112</t>
  </si>
  <si>
    <t>Montáž krytiny z tvarovaných plechů trapézových nebo vlnitých, uchyceným šroubováním</t>
  </si>
  <si>
    <t>-1235900519</t>
  </si>
  <si>
    <t>"nová střecha nad upravovaným přístřeškem" 15</t>
  </si>
  <si>
    <t>459</t>
  </si>
  <si>
    <t>154841130</t>
  </si>
  <si>
    <t>plech trapézový povrchová úprava aluzink 39/160 tl 1,00mm</t>
  </si>
  <si>
    <t>817234703</t>
  </si>
  <si>
    <t>15*1,1 'Přepočtené koeficientem množství</t>
  </si>
  <si>
    <t>460</t>
  </si>
  <si>
    <t>767392802</t>
  </si>
  <si>
    <t>Demontáž krytin střech z plechů šroubovaných</t>
  </si>
  <si>
    <t>-478572337</t>
  </si>
  <si>
    <t>"přístřešek" 30</t>
  </si>
  <si>
    <t>461</t>
  </si>
  <si>
    <t>767640221</t>
  </si>
  <si>
    <t>Montáž dveří ocelových vchodových dvoukřídlové bez nadsvětlíku</t>
  </si>
  <si>
    <t>985545310</t>
  </si>
  <si>
    <t>"ozn. 15 (vč.montáže zárubně)" 1</t>
  </si>
  <si>
    <t>462</t>
  </si>
  <si>
    <t>5534091-R</t>
  </si>
  <si>
    <t>dveře ocelové dvoukřídlé 130 x 220 cm vč.zárubně, kování a povrchové úpravy - dle specifikace PD, ozn. 15</t>
  </si>
  <si>
    <t>586541201</t>
  </si>
  <si>
    <t>463</t>
  </si>
  <si>
    <t>767646401</t>
  </si>
  <si>
    <t>Montáž dveří ocelových revizních dvířek s rámem jednokřídlových, výšky do 1000 mm</t>
  </si>
  <si>
    <t>-1880883498</t>
  </si>
  <si>
    <t>"plynová nika v obvodovém zdivu" 1</t>
  </si>
  <si>
    <t>464</t>
  </si>
  <si>
    <t>553435130</t>
  </si>
  <si>
    <t>dvířka na hlavní uzávěr plynu nerez HUP 600x600mm</t>
  </si>
  <si>
    <t>1982089522</t>
  </si>
  <si>
    <t>465</t>
  </si>
  <si>
    <t>767651112</t>
  </si>
  <si>
    <t>Montáž vrat garážových nebo průmyslových sekčních zajížděcích pod strop, plochy přes 6 do 9 m2</t>
  </si>
  <si>
    <t>-1791788255</t>
  </si>
  <si>
    <t>"ozn. 11" 1</t>
  </si>
  <si>
    <t>466</t>
  </si>
  <si>
    <t>5534580-R</t>
  </si>
  <si>
    <t>sekční vjezdová vrata 3000x3000 mm vč.příslušenství - dle specifikace PD, ozn. 11</t>
  </si>
  <si>
    <t>1516905770</t>
  </si>
  <si>
    <t>467</t>
  </si>
  <si>
    <t>767651126</t>
  </si>
  <si>
    <t>Montáž vrat garážových nebo průmyslových příslušenství sekčních vrat elektrického pohonu</t>
  </si>
  <si>
    <t>-2120068936</t>
  </si>
  <si>
    <t>468</t>
  </si>
  <si>
    <t>553458770</t>
  </si>
  <si>
    <t>pohon garážových sekčních a výklopných vrat o síle 800 N  max. 25 cyklů denně</t>
  </si>
  <si>
    <t>161349507</t>
  </si>
  <si>
    <t>469</t>
  </si>
  <si>
    <t>767996701</t>
  </si>
  <si>
    <t>Demontáž ostatních zámečnických konstrukcí o hmotnosti jednotlivých dílů řezáním do 50 kg</t>
  </si>
  <si>
    <t>502471900</t>
  </si>
  <si>
    <t xml:space="preserve">"drobné konstrukce u přístřešků a na fasádě" </t>
  </si>
  <si>
    <t>"úprava konstrukce přístřešku"</t>
  </si>
  <si>
    <t>470</t>
  </si>
  <si>
    <t>7679991-R</t>
  </si>
  <si>
    <t>Úprava (zkrácení) střešní krytiny z trapézové plechu, demontáž a zpětná montáž lemování - pro vložení KZS</t>
  </si>
  <si>
    <t>1824303515</t>
  </si>
  <si>
    <t>"přístřešek - pohled jihovýchodní" 7,2</t>
  </si>
  <si>
    <t>471</t>
  </si>
  <si>
    <t>-1930070692</t>
  </si>
  <si>
    <t>472</t>
  </si>
  <si>
    <t>771474113</t>
  </si>
  <si>
    <t>Montáž soklíků z dlaždic keramických lepených flexibilním lepidlem rovných výšky přes 90 do 120 mm</t>
  </si>
  <si>
    <t>98653507</t>
  </si>
  <si>
    <t>2*(6,2+1,83)-(0,7+0,8+0,9+1)+4*0,25</t>
  </si>
  <si>
    <t>2*(1,6+1,83)-(2*0,8+0,7)</t>
  </si>
  <si>
    <t>2*(3,4+4,37)-0,8</t>
  </si>
  <si>
    <t>473</t>
  </si>
  <si>
    <t>59761416</t>
  </si>
  <si>
    <t>sokl -  dlaždice keramické slinuté neglazované mrazuvzdorné  300 x 80mm</t>
  </si>
  <si>
    <t>932554213</t>
  </si>
  <si>
    <t>32,96/0,3*1,1</t>
  </si>
  <si>
    <t>474</t>
  </si>
  <si>
    <t>771574113</t>
  </si>
  <si>
    <t>Montáž podlah z dlaždic keramických lepených flexibilním lepidlem režných nebo glazovaných hladkých přes 9 do 12 ks/ m2</t>
  </si>
  <si>
    <t>-1533361534</t>
  </si>
  <si>
    <t>475</t>
  </si>
  <si>
    <t>59761003</t>
  </si>
  <si>
    <t>dlaždice keramické koupelnové (barevné) přes 9 do 12 ks/m2</t>
  </si>
  <si>
    <t>1823751772</t>
  </si>
  <si>
    <t>50,32*1,1 'Přepočtené koeficientem množství</t>
  </si>
  <si>
    <t>476</t>
  </si>
  <si>
    <t>771579191</t>
  </si>
  <si>
    <t>Montáž podlah z dlaždic keramických Příplatek k cenám za plochu do 5 m2 jednotlivě</t>
  </si>
  <si>
    <t>1783723881</t>
  </si>
  <si>
    <t>3+3,3+2,9+4,5+4+2,9+1,5</t>
  </si>
  <si>
    <t>477</t>
  </si>
  <si>
    <t>1600428952</t>
  </si>
  <si>
    <t>478</t>
  </si>
  <si>
    <t>771591115</t>
  </si>
  <si>
    <t>Podlahy - ostatní práce spárování silikonem</t>
  </si>
  <si>
    <t>711228347</t>
  </si>
  <si>
    <t>"sprcha"</t>
  </si>
  <si>
    <t>479</t>
  </si>
  <si>
    <t>7715912-R</t>
  </si>
  <si>
    <t xml:space="preserve">Izolace, separace, odvodnění ve spojení s dlažbou kontaktní izolace v pásech celoplošně lepená </t>
  </si>
  <si>
    <t>-382491427</t>
  </si>
  <si>
    <t>"sprcha" 3,8</t>
  </si>
  <si>
    <t>480</t>
  </si>
  <si>
    <t>-426102728</t>
  </si>
  <si>
    <t>481</t>
  </si>
  <si>
    <t>-1717711756</t>
  </si>
  <si>
    <t>482</t>
  </si>
  <si>
    <t>-1295100367</t>
  </si>
  <si>
    <t>483</t>
  </si>
  <si>
    <t>781474115</t>
  </si>
  <si>
    <t>Montáž obkladů vnitřních stěn z dlaždic keramických lepených flexibilním lepidlem režných nebo glazovaných hladkých přes 22 do 25 ks/m2</t>
  </si>
  <si>
    <t>-709911422</t>
  </si>
  <si>
    <t>2*(1,6+1,74)*2,1</t>
  </si>
  <si>
    <t>-2*0,7*2</t>
  </si>
  <si>
    <t>2*(1,2+2,44)*2,1</t>
  </si>
  <si>
    <t>-0,7*2</t>
  </si>
  <si>
    <t>2*(1,86+2,44)*2,1</t>
  </si>
  <si>
    <t>-3*0,7*2</t>
  </si>
  <si>
    <t>2*(1,64+2,44)*2,1</t>
  </si>
  <si>
    <t>2*(1,6+0,8)*2,1</t>
  </si>
  <si>
    <t>"obklady kolem umyvadel" 10</t>
  </si>
  <si>
    <t>484</t>
  </si>
  <si>
    <t>59761039</t>
  </si>
  <si>
    <t>obkládačky keramické koupelnové (bílé i barevné) přes 22 do 25 ks/m2</t>
  </si>
  <si>
    <t>1832044763</t>
  </si>
  <si>
    <t>85,88*1,1 'Přepočtené koeficientem množství</t>
  </si>
  <si>
    <t>485</t>
  </si>
  <si>
    <t>781479191</t>
  </si>
  <si>
    <t>Montáž obkladů vnitřních stěn z dlaždic keramických Příplatek k cenám za plochu do 10 m2 jednotlivě</t>
  </si>
  <si>
    <t>-395989156</t>
  </si>
  <si>
    <t>486</t>
  </si>
  <si>
    <t>781479194</t>
  </si>
  <si>
    <t>Montáž obkladů vnitřních stěn z dlaždic keramických Příplatek k cenám za vyrovnání nerovného povrchu</t>
  </si>
  <si>
    <t>-1673022746</t>
  </si>
  <si>
    <t>"pod obklady na stáv.zdi" 10</t>
  </si>
  <si>
    <t>487</t>
  </si>
  <si>
    <t>781479195</t>
  </si>
  <si>
    <t>Montáž obkladů vnitřních stěn z dlaždic keramických Příplatek k cenám za spárování cement bílý</t>
  </si>
  <si>
    <t>-1808311733</t>
  </si>
  <si>
    <t>488</t>
  </si>
  <si>
    <t>781494511</t>
  </si>
  <si>
    <t>Ostatní prvky plastové profily ukončovací a dilatační lepené flexibilním lepidlem ukončovací</t>
  </si>
  <si>
    <t>999812547</t>
  </si>
  <si>
    <t>2*(1,6+1,74)+4*2</t>
  </si>
  <si>
    <t>2*(1,2+2,44)+2*2</t>
  </si>
  <si>
    <t>2*(1,86+2,44)+6*2</t>
  </si>
  <si>
    <t>2*(1,64+2,44)+4*2</t>
  </si>
  <si>
    <t>2*(1,6+0,8)+2*2</t>
  </si>
  <si>
    <t>5*5</t>
  </si>
  <si>
    <t>489</t>
  </si>
  <si>
    <t>1554640807</t>
  </si>
  <si>
    <t>490</t>
  </si>
  <si>
    <t>781495115</t>
  </si>
  <si>
    <t>Ostatní prvky ostatní práce spárování silikonem</t>
  </si>
  <si>
    <t>-396872069</t>
  </si>
  <si>
    <t>"u sprchy"2,1</t>
  </si>
  <si>
    <t>491</t>
  </si>
  <si>
    <t>7814951-R</t>
  </si>
  <si>
    <t xml:space="preserve">Ostatní prvky izolace ve spojení s obkladem pás, lepený v ploše </t>
  </si>
  <si>
    <t>-1137662017</t>
  </si>
  <si>
    <t>"u sprchy" 5</t>
  </si>
  <si>
    <t>492</t>
  </si>
  <si>
    <t>2017983480</t>
  </si>
  <si>
    <t>493</t>
  </si>
  <si>
    <t>727207519</t>
  </si>
  <si>
    <t>494</t>
  </si>
  <si>
    <t>-2087990806</t>
  </si>
  <si>
    <t>"stávající dřevěné prvky" 350</t>
  </si>
  <si>
    <t>495</t>
  </si>
  <si>
    <t>783301313</t>
  </si>
  <si>
    <t>Příprava podkladu zámečnických konstrukcí před provedením nátěru odmaštění odmašťovačem ředidlovým</t>
  </si>
  <si>
    <t>-1572078754</t>
  </si>
  <si>
    <t>"nosník y I 200 - strop vestavby"</t>
  </si>
  <si>
    <t>(5*3,5+2*4,9+2*5+2*5,1)*0,709</t>
  </si>
  <si>
    <t>"zárubně"</t>
  </si>
  <si>
    <t>8*(2*1,97+0,7)*(0,11+2*0,05)</t>
  </si>
  <si>
    <t>1*(2*1,97+0,8)*(0,11+2*0,05)</t>
  </si>
  <si>
    <t>1*(2*1,97+0,8)*(0,125+2*0,05)</t>
  </si>
  <si>
    <t>6*(2*1,97+0,9)*(0,125+2*0,05)</t>
  </si>
  <si>
    <t>496</t>
  </si>
  <si>
    <t>783306811</t>
  </si>
  <si>
    <t>Odstranění nátěrů ze zámečnických konstrukcí oškrábáním</t>
  </si>
  <si>
    <t>-1683477674</t>
  </si>
  <si>
    <t>"stávjící zámečnické prvky na fasádě"</t>
  </si>
  <si>
    <t>"dvířka elektro" 1</t>
  </si>
  <si>
    <t>497</t>
  </si>
  <si>
    <t>783314201</t>
  </si>
  <si>
    <t>Základní antikorozní nátěr zámečnických konstrukcí jednonásobný syntetický standardní</t>
  </si>
  <si>
    <t>780345189</t>
  </si>
  <si>
    <t>"stávající zámečnické prvky na fasádě"</t>
  </si>
  <si>
    <t>498</t>
  </si>
  <si>
    <t>-1907515311</t>
  </si>
  <si>
    <t>499</t>
  </si>
  <si>
    <t>-14344633</t>
  </si>
  <si>
    <t>783501201</t>
  </si>
  <si>
    <t>Příprava podkladu krytiny před provedením nátěru sklonu do 10 st. oškrábáním</t>
  </si>
  <si>
    <t>-428953030</t>
  </si>
  <si>
    <t>"střecha nad kovárnou"</t>
  </si>
  <si>
    <t>23,75*7,35</t>
  </si>
  <si>
    <t>501</t>
  </si>
  <si>
    <t>783501221</t>
  </si>
  <si>
    <t>Příprava podkladu krytiny před provedením nátěru sklonu přes 30 st. do 60 st. oškrábáním</t>
  </si>
  <si>
    <t>149774043</t>
  </si>
  <si>
    <t>"střecha nad střední částí"</t>
  </si>
  <si>
    <t>23,75*(4,946+5,657)</t>
  </si>
  <si>
    <t>-39*0,6*1</t>
  </si>
  <si>
    <t>502</t>
  </si>
  <si>
    <t>783501303</t>
  </si>
  <si>
    <t>Příprava podkladu krytiny před provedením nátěru sklonu do 10 st. odmaštění</t>
  </si>
  <si>
    <t>489462035</t>
  </si>
  <si>
    <t>503</t>
  </si>
  <si>
    <t>783501323</t>
  </si>
  <si>
    <t>Příprava podkladu krytiny před provedením nátěru sklonu přes 30 st. do 60 st. odmaštění</t>
  </si>
  <si>
    <t>1674235168</t>
  </si>
  <si>
    <t>504</t>
  </si>
  <si>
    <t>783543001</t>
  </si>
  <si>
    <t>Základní (napouštěcí ) nátěr krytiny krytiny plechové sklonu střechy do 10 st. jednonásobný syntetický polyuretanový</t>
  </si>
  <si>
    <t>2099768056</t>
  </si>
  <si>
    <t>505</t>
  </si>
  <si>
    <t>783547001</t>
  </si>
  <si>
    <t>Krycí nátěr (email) krytiny krytiny plechové sklonu střechy do 10 st. jednonásobný syntetický polyuretanový</t>
  </si>
  <si>
    <t>1866568561</t>
  </si>
  <si>
    <t>506</t>
  </si>
  <si>
    <t>783591103</t>
  </si>
  <si>
    <t>Příplatek k ceně nátěru krytiny jednonásobného, za provedení ve sklonu střechy přes 30 do 60 st.</t>
  </si>
  <si>
    <t>-1292151569</t>
  </si>
  <si>
    <t>507</t>
  </si>
  <si>
    <t>-1228913113</t>
  </si>
  <si>
    <t>"plynovodní potrubí"</t>
  </si>
  <si>
    <t>508</t>
  </si>
  <si>
    <t>-1855831880</t>
  </si>
  <si>
    <t>509</t>
  </si>
  <si>
    <t>783617611</t>
  </si>
  <si>
    <t>Krycí nátěr (email) armatur a kovových potrubí potrubí do DN 50 mm dvojnásobný syntetický standardní</t>
  </si>
  <si>
    <t>664871428</t>
  </si>
  <si>
    <t>510</t>
  </si>
  <si>
    <t>-1450200763</t>
  </si>
  <si>
    <t>511</t>
  </si>
  <si>
    <t>783827425</t>
  </si>
  <si>
    <t>Krycí (ochranný ) nátěr omítek dvojnásobný hladkých omítek hladkých, zrnitých tenkovrstvých nebo štukových stupně členitosti 1 a 2 silikonový</t>
  </si>
  <si>
    <t>-2018330558</t>
  </si>
  <si>
    <t>783933161</t>
  </si>
  <si>
    <t>Penetrační nátěr betonových podlah pórovitých ( např. z cihelné dlažby, betonu apod.) epoxidový</t>
  </si>
  <si>
    <t>943849949</t>
  </si>
  <si>
    <t>"strop vestavby" 40,1</t>
  </si>
  <si>
    <t>513</t>
  </si>
  <si>
    <t>783937153</t>
  </si>
  <si>
    <t>Krycí (uzavírací) nátěr betonových podlah jednonásobný epoxidový rozpouštědlový</t>
  </si>
  <si>
    <t>2040259499</t>
  </si>
  <si>
    <t>514</t>
  </si>
  <si>
    <t>87136082</t>
  </si>
  <si>
    <t>"nové omítky" 218,34</t>
  </si>
  <si>
    <t>"dotčené prostory po opravách" 100</t>
  </si>
  <si>
    <t>515</t>
  </si>
  <si>
    <t>784221101</t>
  </si>
  <si>
    <t>Malby z malířských směsí otěruvzdorných za sucha dvojnásobné, bílé za sucha otěruvzdorné dobře v místnostech výšky do 3,80 m</t>
  </si>
  <si>
    <t>833817703</t>
  </si>
  <si>
    <t>"sdk" 625,518</t>
  </si>
  <si>
    <t>Práce a dodávky M</t>
  </si>
  <si>
    <t>23-M</t>
  </si>
  <si>
    <t>Montáže potrubí</t>
  </si>
  <si>
    <t>516</t>
  </si>
  <si>
    <t>230022045</t>
  </si>
  <si>
    <t>Montáž trubních dílů přivařovacích hmotnosti přes 1 do 3 kg tř. 11 až 13 D 60,3 mm, tl. 2,9 mm</t>
  </si>
  <si>
    <t>-1880946341</t>
  </si>
  <si>
    <t>"přechod HUP" 1</t>
  </si>
  <si>
    <t>"přechod plynová nika" 1</t>
  </si>
  <si>
    <t>517</t>
  </si>
  <si>
    <t>0002301-R</t>
  </si>
  <si>
    <t>přechodka PE d63/OC</t>
  </si>
  <si>
    <t>200224841</t>
  </si>
  <si>
    <t>518</t>
  </si>
  <si>
    <t>230040009</t>
  </si>
  <si>
    <t>Montáž trubních dílů závitových DN 2"</t>
  </si>
  <si>
    <t>1662949447</t>
  </si>
  <si>
    <t>"kulový kohout na přechodu plynová nika" 1</t>
  </si>
  <si>
    <t>519</t>
  </si>
  <si>
    <t>551389660</t>
  </si>
  <si>
    <t>kohout kulový plnoprůtokový nikl ovládání páčka PN 35 T 185°C (EN 331, MOP 5) 2" žlutý</t>
  </si>
  <si>
    <t>-1634628911</t>
  </si>
  <si>
    <t>520</t>
  </si>
  <si>
    <t>230205042</t>
  </si>
  <si>
    <t>Montáž potrubí PE průměru do 110 mm návin nebo tyč, svařované na tupo nebo elektrospojkou Ø 63, tl. stěny 5,8 mm</t>
  </si>
  <si>
    <t>490973620</t>
  </si>
  <si>
    <t>521</t>
  </si>
  <si>
    <t>286134830</t>
  </si>
  <si>
    <t>potrubí plynovodní PE100 SDR 11 návin se signalizační vrstvou 63x5,8mm</t>
  </si>
  <si>
    <t>701599928</t>
  </si>
  <si>
    <t>108,8*1,05 'Přepočtené koeficientem množství</t>
  </si>
  <si>
    <t>522</t>
  </si>
  <si>
    <t>230205242</t>
  </si>
  <si>
    <t>Montáž trubních dílů PE průměru do 110 mm elektrotvarovky nebo svařované na tupo Ø 63, tl. stěny 5,8 mm</t>
  </si>
  <si>
    <t>-2034766808</t>
  </si>
  <si>
    <t>"elektrotvarovka" 9</t>
  </si>
  <si>
    <t>523</t>
  </si>
  <si>
    <t>28653055</t>
  </si>
  <si>
    <t>elektrokoleno PE 100 90° D 63mm</t>
  </si>
  <si>
    <t>-1189255481</t>
  </si>
  <si>
    <t>524</t>
  </si>
  <si>
    <t>230230017</t>
  </si>
  <si>
    <t>Tlakové zkoušky hlavní vzduchem 0,6 MPa DN 80</t>
  </si>
  <si>
    <t>206425308</t>
  </si>
  <si>
    <t>525</t>
  </si>
  <si>
    <t>2309991-R</t>
  </si>
  <si>
    <t>D+M vybavení HUP (R40/25, STL regulátor B6, 2xKK DN 25, plynoměr G4, R25/50, oprava dvířek)</t>
  </si>
  <si>
    <t>1920044940</t>
  </si>
  <si>
    <t>526</t>
  </si>
  <si>
    <t>78350201</t>
  </si>
  <si>
    <t>"demontáže elektro" 100</t>
  </si>
  <si>
    <t>527</t>
  </si>
  <si>
    <t>HZS2491</t>
  </si>
  <si>
    <t>Hodinové zúčtovací sazby profesí PSV zednické výpomoci a pomocné práce PSV dělník zednických výpomocí</t>
  </si>
  <si>
    <t>626503580</t>
  </si>
  <si>
    <t>"stavební přípomoce pro řemesla (samostatně jinde neuvedená)" 40</t>
  </si>
  <si>
    <t>528</t>
  </si>
  <si>
    <t>1301000-R</t>
  </si>
  <si>
    <t>-1761313831</t>
  </si>
  <si>
    <t>OST</t>
  </si>
  <si>
    <t>529</t>
  </si>
  <si>
    <t>OST 001</t>
  </si>
  <si>
    <t>D+M rozvod stlačeného vzduchu (40 bm Cu potrubí 12/1, kompresor, hadice)</t>
  </si>
  <si>
    <t>-165891997</t>
  </si>
  <si>
    <t>SO 02.MaR - Svařovna MaR VZT a UT</t>
  </si>
  <si>
    <t>PLC regulátor otop. systému  a VZT vč. nahraného SW</t>
  </si>
  <si>
    <t>2116478485</t>
  </si>
  <si>
    <t>13051</t>
  </si>
  <si>
    <t>Zdroj k regulátoru pro zálohované napájení</t>
  </si>
  <si>
    <t>620034443</t>
  </si>
  <si>
    <t>13345</t>
  </si>
  <si>
    <t>Akumulátor olověný pro UPS 12V 7,5Ah</t>
  </si>
  <si>
    <t>-1975234330</t>
  </si>
  <si>
    <t>987645468</t>
  </si>
  <si>
    <t>1879032409</t>
  </si>
  <si>
    <t>Modul k regulátoru  s 4 analogovými výstupy</t>
  </si>
  <si>
    <t>1447012305</t>
  </si>
  <si>
    <t>-1920063271</t>
  </si>
  <si>
    <t>13049</t>
  </si>
  <si>
    <t>Modul k regulátoru  pro komunikaci se servopohony</t>
  </si>
  <si>
    <t>-244266009</t>
  </si>
  <si>
    <t>1945723327</t>
  </si>
  <si>
    <t>-1484630961</t>
  </si>
  <si>
    <t>-1001830343</t>
  </si>
  <si>
    <t>-343113681</t>
  </si>
  <si>
    <t>-44038449</t>
  </si>
  <si>
    <t>-1980402392</t>
  </si>
  <si>
    <t>12698</t>
  </si>
  <si>
    <t>Modul GSM k regulátoru IR12</t>
  </si>
  <si>
    <t>340354222</t>
  </si>
  <si>
    <t>13176</t>
  </si>
  <si>
    <t>Anténa GSM/RFox, 900/1800 MHz</t>
  </si>
  <si>
    <t>296934878</t>
  </si>
  <si>
    <t>1708620276</t>
  </si>
  <si>
    <t>-741682517</t>
  </si>
  <si>
    <t>Snímač tlaku, 0- 6 bar, 4-20 mA, G 1/2"</t>
  </si>
  <si>
    <t>-1412872104</t>
  </si>
  <si>
    <t>11489</t>
  </si>
  <si>
    <t>3cest. ventil směšovací  1/2" vnitřní, kvs 2,5</t>
  </si>
  <si>
    <t>707105833</t>
  </si>
  <si>
    <t>14682</t>
  </si>
  <si>
    <t>Pohon 24V AC/DC pro směš.v., 60-120 s, s řízením 0-10V, 5 Nm</t>
  </si>
  <si>
    <t>1318916516</t>
  </si>
  <si>
    <t>-291408115</t>
  </si>
  <si>
    <t>2108600666</t>
  </si>
  <si>
    <t>1074065726</t>
  </si>
  <si>
    <t>-1165053844</t>
  </si>
  <si>
    <t>-273312049</t>
  </si>
  <si>
    <t>-1392409421</t>
  </si>
  <si>
    <t>SO 02.ÚT - Svařovna ÚT</t>
  </si>
  <si>
    <t>Úroveň 3:</t>
  </si>
  <si>
    <t>SO 02.UT.001 - Výměna zdroje tepla</t>
  </si>
  <si>
    <t xml:space="preserve">    730.001.1 - Zařízení</t>
  </si>
  <si>
    <t xml:space="preserve">    730.001.2 - Oběhová čerpadla</t>
  </si>
  <si>
    <t xml:space="preserve">    730.001.3 - Armatury</t>
  </si>
  <si>
    <t xml:space="preserve">    730.001.4 - Potrubí</t>
  </si>
  <si>
    <t xml:space="preserve">    730.001.5 - Tepelné izolace</t>
  </si>
  <si>
    <t xml:space="preserve">    730.001.6 - ZTI</t>
  </si>
  <si>
    <t xml:space="preserve">    730.001.7 - Ostatní</t>
  </si>
  <si>
    <t>M001</t>
  </si>
  <si>
    <t>Plynový kondenzační kotel závěsný, nerezový výměník tepla, Q=48,7kW(80/60°C), NSV=97,1%(75/60°C), přípustný provozní tlak kotle pmax=3 bar, P=200W/230V, včetně integrovaného pojistného ventilu, oběhového čerpadla s elektronickou regulací výkonu, a včetně</t>
  </si>
  <si>
    <t>-520502510</t>
  </si>
  <si>
    <t>M002</t>
  </si>
  <si>
    <t>Čidlo venkovní teploty, vč. kabeláže a připojení do svorkovnice plynového kondenzačního kotle- příslušenství plynového kondenzačního kotle</t>
  </si>
  <si>
    <t>-142089335</t>
  </si>
  <si>
    <t>M003</t>
  </si>
  <si>
    <t>Uvedení plynového kondenzačního kotle do provozu</t>
  </si>
  <si>
    <t>-104886149</t>
  </si>
  <si>
    <t>M004</t>
  </si>
  <si>
    <t>Koaxiální kotlový adaptér DN125/80 - příslušenství plynového kondenzačního kotle</t>
  </si>
  <si>
    <t>-515875968</t>
  </si>
  <si>
    <t>M005</t>
  </si>
  <si>
    <t>Kontrolní kus přímý koaxiálního potrubí DN125/80- příslušenství plynového kondenzačního kotle</t>
  </si>
  <si>
    <t>956057304</t>
  </si>
  <si>
    <t>M006</t>
  </si>
  <si>
    <t>Koleno koaxiální DN125/80/45°- příslušenství plynového kondenzačního kotle</t>
  </si>
  <si>
    <t>1816289321</t>
  </si>
  <si>
    <t>M007</t>
  </si>
  <si>
    <t>Trubka koaxiální DN125/80, 2000 mm- příslušenství plynového kondenzačního kotle</t>
  </si>
  <si>
    <t>-562418264</t>
  </si>
  <si>
    <t>M008</t>
  </si>
  <si>
    <t>Trubka koaxiální DN125/80, 500 mm- příslušenství plynového kondenzačního kotle</t>
  </si>
  <si>
    <t>585416087</t>
  </si>
  <si>
    <t>M009</t>
  </si>
  <si>
    <t>Univerzální střešní taška- průchodka koaxiálního spalinového potrubí DN125/80 střešní konstrukcí- příslušenství plynového kondenzačního kotle</t>
  </si>
  <si>
    <t>-1538163878</t>
  </si>
  <si>
    <t>M010</t>
  </si>
  <si>
    <t>Střešní koncovka- kombinovaná sací a vyfukovací hlavice koaxiálního potrubí DN125/80- příslušenství plynového kondenzačního kotle</t>
  </si>
  <si>
    <t>1193501632</t>
  </si>
  <si>
    <t>M011</t>
  </si>
  <si>
    <t>Objímky, těsnící, kotvící a instalační materiál</t>
  </si>
  <si>
    <t>515962585</t>
  </si>
  <si>
    <t>M012</t>
  </si>
  <si>
    <t>Termohydraulický oddělovač, Qmax= 2,5 m3/h, včetně tepelné izolace- PUR tl. 30 mm, konzol, odkalení a odvzdušnění, připojovací rozměry- 4xDN40- závitové připojení, včetně připojovacího šroubení</t>
  </si>
  <si>
    <t>374502332</t>
  </si>
  <si>
    <t>M013</t>
  </si>
  <si>
    <t>Kombinovaný rozdělovač-sběrač pro 4 topné okruhy,Qmax=6,0m3/h, vč. tepelné izolace- PUR tl. 30 mm, včetně návarků pro vypuštění/napouštění, návarků pro teploměry, včetně stavitelných konzol na podlahu, přívod závitový 2xDN40, vývod závitový 6xDN25, 2xDN2</t>
  </si>
  <si>
    <t>-1803967041</t>
  </si>
  <si>
    <t>M014</t>
  </si>
  <si>
    <t>Tlaková expanzní nádoba ÚT, V=50 l/0,6 Mpa</t>
  </si>
  <si>
    <t>-212415002</t>
  </si>
  <si>
    <t>M015</t>
  </si>
  <si>
    <t>Automatické doplňovací zařízení topné vody, charakteristická hodnota průtoku Q=1,45 m3/h, pmax=10bar, tmax=90°C, RS485 rozhraní, 230V/50Hz, vč. oddělovacího členu, vodoměru, uzavíracích armatur a konzol na stěnu</t>
  </si>
  <si>
    <t>-199124671</t>
  </si>
  <si>
    <t>M016</t>
  </si>
  <si>
    <t>-335359561</t>
  </si>
  <si>
    <t>M017</t>
  </si>
  <si>
    <t>1079878892</t>
  </si>
  <si>
    <t>M018</t>
  </si>
  <si>
    <t>Pár připojovacích hadic bypassového montážního bloku-G3/4"</t>
  </si>
  <si>
    <t>-1663353905</t>
  </si>
  <si>
    <t>M019</t>
  </si>
  <si>
    <t>1392986305</t>
  </si>
  <si>
    <t>K001</t>
  </si>
  <si>
    <t>Čerpadlo oběhové závitové, s automatickou regulací výkonu, Q=0,7m3/h, Hmax=5,7m, P=45W/230V, DN25, včetně šroubení a těsnění</t>
  </si>
  <si>
    <t>-1200441757</t>
  </si>
  <si>
    <t>K002</t>
  </si>
  <si>
    <t>Čerpadlo oběhové závitové, s automatickou regulací výkonu, Q=0,6m3/h, Hmax=5,8m, P=45W/230V, DN25, včetně šroubení a těsnění</t>
  </si>
  <si>
    <t>-1489732294</t>
  </si>
  <si>
    <t>K003</t>
  </si>
  <si>
    <t>Čerpadlo oběhové závitové, s automatickou regulací výkonu, Q=0,5m3/h, Hmax=6,0m, P=45W/230V, DN25, včetně šroubení a těsnění</t>
  </si>
  <si>
    <t>-1661247788</t>
  </si>
  <si>
    <t>K004</t>
  </si>
  <si>
    <t>Čerpadlo oběhové závitové, s automatickou regulací výkonu, Q=0,4m3/h, Hmax=3,6m, P=45W/230V, DN25, včetně šroubení a těsnění</t>
  </si>
  <si>
    <t>-1966008453</t>
  </si>
  <si>
    <t>K035</t>
  </si>
  <si>
    <t>Montáž - Trojcestný ventil směšovací, závitový, DN20, kvs=2,5, včetně servopohonu 230 V (dodávka MaR)</t>
  </si>
  <si>
    <t>776982519</t>
  </si>
  <si>
    <t>K036</t>
  </si>
  <si>
    <t>Montáž - Trojcestný ventil směšovací, závitový, DN15, kvs=1,0, včetně servopohonu 230 V (dodávka MaR)</t>
  </si>
  <si>
    <t>-550174159</t>
  </si>
  <si>
    <t>K037</t>
  </si>
  <si>
    <t>-1224999212</t>
  </si>
  <si>
    <t>K038</t>
  </si>
  <si>
    <t>1904512005</t>
  </si>
  <si>
    <t>K039</t>
  </si>
  <si>
    <t>Kohout kulový-voda, DN 20,t=120°C, PN16</t>
  </si>
  <si>
    <t>-91336625</t>
  </si>
  <si>
    <t>K040</t>
  </si>
  <si>
    <t>Kohout kulový s odvodněním-voda, DN 20,t=120°C, PN16</t>
  </si>
  <si>
    <t>-694323292</t>
  </si>
  <si>
    <t>K041</t>
  </si>
  <si>
    <t>93848964</t>
  </si>
  <si>
    <t>K042</t>
  </si>
  <si>
    <t>-1280313299</t>
  </si>
  <si>
    <t>K043</t>
  </si>
  <si>
    <t>Filtr topenářský, závitový DN 20,120°C, PN16</t>
  </si>
  <si>
    <t>-1242459269</t>
  </si>
  <si>
    <t>K044</t>
  </si>
  <si>
    <t>Klapka zpětná pružinová, závitová, DN 40, 120°C, PN15</t>
  </si>
  <si>
    <t>-119835391</t>
  </si>
  <si>
    <t>K045</t>
  </si>
  <si>
    <t>Klapka zpětná pružinová, závitová, DN 25, 120°C, PN15</t>
  </si>
  <si>
    <t>-985466392</t>
  </si>
  <si>
    <t>K046</t>
  </si>
  <si>
    <t>Klapka zpětná pružinová, závitová, DN 20, 120°C, PN15</t>
  </si>
  <si>
    <t>-1944342405</t>
  </si>
  <si>
    <t>K047</t>
  </si>
  <si>
    <t>-1621307464</t>
  </si>
  <si>
    <t>K048</t>
  </si>
  <si>
    <t>-738268248</t>
  </si>
  <si>
    <t>K005</t>
  </si>
  <si>
    <t>Ocelové potrubí běžné, spojované svařováním, včetně tvarovek, konzol, kotvícího, spojovacího a instalačního materiálu, jmenovitá světlost DN40
Ocelové potrubí běžné, spojované svařováním, včetně tvarovek, konzol, kotvícího, spojovacího a instalačního mat</t>
  </si>
  <si>
    <t>666110125</t>
  </si>
  <si>
    <t>K006</t>
  </si>
  <si>
    <t>Ocelové potrubí běžné, spojované svařováním, včetně tvarovek, konzol, kotvícího, spojovacího a instalačního materiálu, jmenovitá světlost DN25</t>
  </si>
  <si>
    <t>289737545</t>
  </si>
  <si>
    <t>K007</t>
  </si>
  <si>
    <t>Ocelové potrubí běžné, spojované svařováním, včetně tvarovek, konzol, kotvícího, spojovacího a instalačního materiálu, jmenovitá světlost DN20</t>
  </si>
  <si>
    <t>-1818402459</t>
  </si>
  <si>
    <t>K008</t>
  </si>
  <si>
    <t>Příplatek k potrubí z ocelových trub běžných, za připojení teplovodního výměníku VZT jednotky, do rozměru DN20, včetně spojovacího a instalačního materiálu</t>
  </si>
  <si>
    <t>-1764376073</t>
  </si>
  <si>
    <t>K009</t>
  </si>
  <si>
    <t>Pružné připojovací kusy teplovodního výměníku VZT jednotky- pancéřované hadice DN20, l=500 mm, s oboustranným připojením pomocí převlečných matic G1"</t>
  </si>
  <si>
    <t>-750429127</t>
  </si>
  <si>
    <t>K010</t>
  </si>
  <si>
    <t>Vinutá potrubní pouzdra z minerálního vlákna s variabilním vnitřním průměrem, kašírovaná vyztuženou hliníkovou folií, délka 1,2 m, včetně spojovacího a instalačního materiálu, vniřní pr./tl. 48/40 mm</t>
  </si>
  <si>
    <t>990526480</t>
  </si>
  <si>
    <t>K011</t>
  </si>
  <si>
    <t>Dtto 34/25 mm</t>
  </si>
  <si>
    <t>-1284917512</t>
  </si>
  <si>
    <t>K012</t>
  </si>
  <si>
    <t>Dtto 27/20 mm</t>
  </si>
  <si>
    <t>-1548812511</t>
  </si>
  <si>
    <t>K013</t>
  </si>
  <si>
    <t>Kanalizační PPR potrubí 32x1,8, včetně spojovacího a kotvícího materiálu a napojení na stávající ležatý rozvod kanalizace z litinových trub hrdlových</t>
  </si>
  <si>
    <t>-507048307</t>
  </si>
  <si>
    <t>K014</t>
  </si>
  <si>
    <t>Trychtýřový zápachová uzávěrka pro sdružený odvod kondenzátu a přepad od pojistného ventilu, DN32- plast</t>
  </si>
  <si>
    <t>1309189111</t>
  </si>
  <si>
    <t>K015</t>
  </si>
  <si>
    <t>Napojení doplňovacího automatického doplňovacího zařízení přes oddělovací člen na automatický změkčovač kabinetní- PPr potrubí 20x3,4 mm, včetně spojovacího a kotvícího materiálu</t>
  </si>
  <si>
    <t>299684663</t>
  </si>
  <si>
    <t>K016</t>
  </si>
  <si>
    <t>Dopojení automatického doplňovacího zařízení na otopnou soustavu- PPr potrubí 20x3,4 mm, včetně spojovacího a kotvícího materiálu</t>
  </si>
  <si>
    <t>-676581264</t>
  </si>
  <si>
    <t>K017</t>
  </si>
  <si>
    <t>Napojení automatického změkčovače kabinetního na stávající rozvody SV z ocelových trub závitových- PPr potrubí 20x3,4 mm, včetně spojovacího a kotvícího materiálu</t>
  </si>
  <si>
    <t>709406972</t>
  </si>
  <si>
    <t>K018</t>
  </si>
  <si>
    <t>Tepelně izolační návleky polyethylenové pro potrubí studené vody, vnitřní pr./tl. 20/9 mm, včetně spojovacího a instalačního materiálu</t>
  </si>
  <si>
    <t>1438704150</t>
  </si>
  <si>
    <t>K019</t>
  </si>
  <si>
    <t>-1910477384</t>
  </si>
  <si>
    <t>K020</t>
  </si>
  <si>
    <t>336857678</t>
  </si>
  <si>
    <t>K021</t>
  </si>
  <si>
    <t>-1963383062</t>
  </si>
  <si>
    <t>K022</t>
  </si>
  <si>
    <t>Ostatní nespecifikovaný materiál, tvarovky, armatury, pomocný materiál apod.</t>
  </si>
  <si>
    <t>-146351621</t>
  </si>
  <si>
    <t>K023</t>
  </si>
  <si>
    <t>Tlaková zkouška vnitřního vodovodu</t>
  </si>
  <si>
    <t>-1038570520</t>
  </si>
  <si>
    <t>K024</t>
  </si>
  <si>
    <t>Tlaková zkouška vnitřního kanalizace splaškové</t>
  </si>
  <si>
    <t>1739064428</t>
  </si>
  <si>
    <t>K025</t>
  </si>
  <si>
    <t>Proplach a dezinfekce</t>
  </si>
  <si>
    <t>-1041108988</t>
  </si>
  <si>
    <t>730.001.7</t>
  </si>
  <si>
    <t>K026</t>
  </si>
  <si>
    <t>599166335</t>
  </si>
  <si>
    <t>K027</t>
  </si>
  <si>
    <t>726702294</t>
  </si>
  <si>
    <t>K028</t>
  </si>
  <si>
    <t>Vypuštění stávající otopné soustavy</t>
  </si>
  <si>
    <t>237029452</t>
  </si>
  <si>
    <t>K029</t>
  </si>
  <si>
    <t>Napuštění otopné soustavy vodou o předepsaných parametrech a odvzdušnění otopné soustavy</t>
  </si>
  <si>
    <t>-218406976</t>
  </si>
  <si>
    <t>K030</t>
  </si>
  <si>
    <t>Vyregulování otopné soustavy- nastavení pracovního bodu oběhových čerpadel, ekvitermních křivek, odladění celého systému ÚT během zkušebního provozu dle požadavků provozovatele</t>
  </si>
  <si>
    <t>-114107067</t>
  </si>
  <si>
    <t>K031</t>
  </si>
  <si>
    <t>-747950311</t>
  </si>
  <si>
    <t>K032</t>
  </si>
  <si>
    <t>1583179735</t>
  </si>
  <si>
    <t>K033</t>
  </si>
  <si>
    <t>675377815</t>
  </si>
  <si>
    <t>K034</t>
  </si>
  <si>
    <t>Zaškolení obsluhy, uvedení systému do provozu</t>
  </si>
  <si>
    <t>-1506649986</t>
  </si>
  <si>
    <t>SO 02.UT.002 - Otopná soustava</t>
  </si>
  <si>
    <t xml:space="preserve">    730.002.1 - Armatury</t>
  </si>
  <si>
    <t xml:space="preserve">    730.002.2 - Otopná tělesa</t>
  </si>
  <si>
    <t xml:space="preserve">    730.002.3 - Potrubí</t>
  </si>
  <si>
    <t xml:space="preserve">    730.002.4 - Tepelné izolace</t>
  </si>
  <si>
    <t xml:space="preserve">    730.002.5 - Demontáže</t>
  </si>
  <si>
    <t xml:space="preserve">    730.002.6 - Stavební přípomoce</t>
  </si>
  <si>
    <t xml:space="preserve">    730.002.7 - Ostatní</t>
  </si>
  <si>
    <t>730.002.1</t>
  </si>
  <si>
    <t>K049</t>
  </si>
  <si>
    <t>Dvojité regulační šroubení pro tělesa s integrovaným ventilem , včetně svěrného šroubení pro Cu trubky 15 mm</t>
  </si>
  <si>
    <t>-898701976</t>
  </si>
  <si>
    <t>K050</t>
  </si>
  <si>
    <t>Radiátorové ventilové těleso s přednastavením hodnoty kv,PN10, t=120°C, k napojení na ocelové potrubí, DN15</t>
  </si>
  <si>
    <t>1049967284</t>
  </si>
  <si>
    <t>K051</t>
  </si>
  <si>
    <t>Uzavíratelné regulační šroubení s přednastavením hodnoty kv,PN10, t=120°C, k napojení na ocelové potrubí, DN15</t>
  </si>
  <si>
    <t>45922952</t>
  </si>
  <si>
    <t>K052</t>
  </si>
  <si>
    <t>Termostatická hlavice pro veřejné budovy, zesílená objímka se zvýšenou pevností v ohybu, horní mez nastavení (max. hodnota), dolní mez nastavení (min. hodnota), zablokování nastavení, integrovaná pojistka proti odcizení</t>
  </si>
  <si>
    <t>2028494627</t>
  </si>
  <si>
    <t>K053</t>
  </si>
  <si>
    <t>Termostatická hlavice pro veřejné budovy, pro tělesa s integrovaným ventilem, zesílená objímka se zvýšenou pevností v ohybu, horní mez nastavení (max. hodnota), dolní mez nastavení (min. hodnota), zablokování nastavení, pojistka proti odcizení</t>
  </si>
  <si>
    <t>1130039071</t>
  </si>
  <si>
    <t>K054</t>
  </si>
  <si>
    <t>Hlavice s ručním ovládáním pro termoregulační ventily</t>
  </si>
  <si>
    <t>-892100224</t>
  </si>
  <si>
    <t>71107240</t>
  </si>
  <si>
    <t>K056</t>
  </si>
  <si>
    <t>2129712655</t>
  </si>
  <si>
    <t>K057</t>
  </si>
  <si>
    <t>Automatický odvzdušňovací ventil vč. klapky, DN15/PN16/120°C</t>
  </si>
  <si>
    <t>-331177891</t>
  </si>
  <si>
    <t>730.002.2</t>
  </si>
  <si>
    <t>K058</t>
  </si>
  <si>
    <t>"Deskové otopné těleso včetně integrovaného</t>
  </si>
  <si>
    <t>1512100757</t>
  </si>
  <si>
    <t>K059</t>
  </si>
  <si>
    <t>termostatického ventilu a odvzdušnění, konzol na stěnu, připojení zespodu rozměr 33/500/1000"</t>
  </si>
  <si>
    <t>-674417245</t>
  </si>
  <si>
    <t>K060</t>
  </si>
  <si>
    <t>Dtto 33/300/1400</t>
  </si>
  <si>
    <t>995344798</t>
  </si>
  <si>
    <t>K061</t>
  </si>
  <si>
    <t>Dtto 22/300/1100</t>
  </si>
  <si>
    <t>1001655105</t>
  </si>
  <si>
    <t>K062</t>
  </si>
  <si>
    <t>Dtto 21/600/700</t>
  </si>
  <si>
    <t>19960689</t>
  </si>
  <si>
    <t>K063</t>
  </si>
  <si>
    <t>320908205</t>
  </si>
  <si>
    <t>K064</t>
  </si>
  <si>
    <t>Dtto 11/600/400</t>
  </si>
  <si>
    <t>1302955459</t>
  </si>
  <si>
    <t>K065</t>
  </si>
  <si>
    <t>Dtto 10/600/700</t>
  </si>
  <si>
    <t>-1165580543</t>
  </si>
  <si>
    <t>K066</t>
  </si>
  <si>
    <t>Dtto 10/600/400</t>
  </si>
  <si>
    <t>526090810</t>
  </si>
  <si>
    <t>K067</t>
  </si>
  <si>
    <t>"Deskové otopné těleso bez integrovaného</t>
  </si>
  <si>
    <t>1150072562</t>
  </si>
  <si>
    <t>K068</t>
  </si>
  <si>
    <t>termostatického ventilu- připojení z boku, včetně odvzdušnění, konzol na stěnu, rozměr 11/600/400"</t>
  </si>
  <si>
    <t>1800192642</t>
  </si>
  <si>
    <t>K069</t>
  </si>
  <si>
    <t>Otopné těleso článkové litinové, rozměr článků 500/160 mm, výkon článku Q=102,2W(75/60/20°C), včetně kompletace- složení z modulů po 10 článcích, včetně spojovacího a instalačního materiálu, včetně lakování emailem určeným k vrchním nátěrům otopných těles</t>
  </si>
  <si>
    <t>-1582018437</t>
  </si>
  <si>
    <t>K070</t>
  </si>
  <si>
    <t>Dtto počet článků 20 ks</t>
  </si>
  <si>
    <t>-506483340</t>
  </si>
  <si>
    <t>K071</t>
  </si>
  <si>
    <t>Dtto počet článků 16 ks</t>
  </si>
  <si>
    <t>621770772</t>
  </si>
  <si>
    <t>K072</t>
  </si>
  <si>
    <t>Dtto počet článků 12 ks</t>
  </si>
  <si>
    <t>-458982859</t>
  </si>
  <si>
    <t>730.002.3</t>
  </si>
  <si>
    <t>K075</t>
  </si>
  <si>
    <t>"Potrubí měď. hladké , včetně tvarovek , spojovacího materiálu, konzol</t>
  </si>
  <si>
    <t>-1612676752</t>
  </si>
  <si>
    <t>K076</t>
  </si>
  <si>
    <t>rozměr 28x1,5"</t>
  </si>
  <si>
    <t>-1694813450</t>
  </si>
  <si>
    <t>K077</t>
  </si>
  <si>
    <t>dtto 18x1,0</t>
  </si>
  <si>
    <t>-838800134</t>
  </si>
  <si>
    <t>K078</t>
  </si>
  <si>
    <t>dtto 15x1,0</t>
  </si>
  <si>
    <t>-680330688</t>
  </si>
  <si>
    <t>K079</t>
  </si>
  <si>
    <t>-1566478115</t>
  </si>
  <si>
    <t>-571522139</t>
  </si>
  <si>
    <t>K080</t>
  </si>
  <si>
    <t>Ocelové potrubí běžné, spojované svařováním, včetně tvarovek, konzol, kotvícího, spojovacího a instalačního materiálu, jmenovitá světlost DN15</t>
  </si>
  <si>
    <t>334931935</t>
  </si>
  <si>
    <t>K081</t>
  </si>
  <si>
    <t>Ocelové potrubí běžné, spojované svařováním, včetně tvarovek, konzol, kotvícího, spojovacího a instalačního materiálu, jmenovitá světlost DN10</t>
  </si>
  <si>
    <t>-1815082364</t>
  </si>
  <si>
    <t>K082</t>
  </si>
  <si>
    <t>Příplatek k potrubí měděnému za zhotovení přípojky Ć15 mm</t>
  </si>
  <si>
    <t>1291019528</t>
  </si>
  <si>
    <t>K083</t>
  </si>
  <si>
    <t>Příplatek k potrubí ocelovému, běžnému za zhotovení přípojky do DN15</t>
  </si>
  <si>
    <t>-1585234078</t>
  </si>
  <si>
    <t>K084</t>
  </si>
  <si>
    <t>Příplatek k potrubí měděnému do rozměru 28x1,5 mm za vedení v konstrukci podlahy- koordinace se zhotovitelem stavební části</t>
  </si>
  <si>
    <t>591988460</t>
  </si>
  <si>
    <t>730.002.4</t>
  </si>
  <si>
    <t>K085</t>
  </si>
  <si>
    <t>Vinutá potrubní pouzdra z minerálního vlákna s variabilním vnitřním průměrem, kašírovaná vyztuženou hliníkovou folií, délka 1,2 m, včetně spojovacího a instalačního materiálu, vniřní pr./tl. 34/25 mm</t>
  </si>
  <si>
    <t>1028784907</t>
  </si>
  <si>
    <t>1060238136</t>
  </si>
  <si>
    <t>K086</t>
  </si>
  <si>
    <t>Dtto 22/20 mm</t>
  </si>
  <si>
    <t>-278792857</t>
  </si>
  <si>
    <t>K087</t>
  </si>
  <si>
    <t>Dtto 17/20 mm</t>
  </si>
  <si>
    <t>1006276757</t>
  </si>
  <si>
    <t>K088</t>
  </si>
  <si>
    <t>Polyethylenové tepelně izolační návleky, pro měděné potrubí, včetně spojovacího a instalačního materiálu, vnější Ć28mm, tl. 13 mm</t>
  </si>
  <si>
    <t>1739934795</t>
  </si>
  <si>
    <t>K089</t>
  </si>
  <si>
    <t>dtto Ć18mm, tl. 13 mm</t>
  </si>
  <si>
    <t>-2047834187</t>
  </si>
  <si>
    <t>K090</t>
  </si>
  <si>
    <t>dtto Ć15mm, tl. 13 mm</t>
  </si>
  <si>
    <t>641940785</t>
  </si>
  <si>
    <t>730.002.5</t>
  </si>
  <si>
    <t>K091</t>
  </si>
  <si>
    <t>Demontáž otopného tělesa litinového, článkového, výšky 300 mm, šířky 150 mm a počtu článků 25 ks, včetně připojovacích armatur, konzol a včetně likvidace</t>
  </si>
  <si>
    <t>-607091260</t>
  </si>
  <si>
    <t>K092</t>
  </si>
  <si>
    <t>Demontáž topného registru parního z trub ocelových hladkých, dvouřadý do délky 1000 mm, rozměr potrubí do DN125, včetně připojovacích armatur, konzol a včetně likvidace</t>
  </si>
  <si>
    <t>1209775787</t>
  </si>
  <si>
    <t>K093</t>
  </si>
  <si>
    <t>Demontáž topného registru parního z trub ocelových žebrovaných, max. čtyřřadý do délky 5000 mm, rozměr potrubí do DN150, včetně připojovacích armatur, konzol a včetně likvidace</t>
  </si>
  <si>
    <t>42547694</t>
  </si>
  <si>
    <t>K094</t>
  </si>
  <si>
    <t>Demontáž topného registru teplovodního z trub ocelových žebrovaných, max. dvouřadý do délky 5000 mm, rozměr potrubí do DN150, včetně připojovacích armatur, konzol a včetně likvidace</t>
  </si>
  <si>
    <t>-1524859140</t>
  </si>
  <si>
    <t>K095</t>
  </si>
  <si>
    <t>Demontáž teplovzdušné jednotky s teplovodním ohřívačem, včetně konzol, odpojení od rozvodů ÚT, od rozvodů elektro, a včetně likvidace</t>
  </si>
  <si>
    <t>-421768970</t>
  </si>
  <si>
    <t>K096</t>
  </si>
  <si>
    <t>Demontáž potrubí z ocelových trub hladkých v objektech, včetně konzol, tvarovek, tepelné izolace, včetně likvidace, do DN50</t>
  </si>
  <si>
    <t>-1606481846</t>
  </si>
  <si>
    <t>730.002.6</t>
  </si>
  <si>
    <t>Stavební přípomoce</t>
  </si>
  <si>
    <t>K097</t>
  </si>
  <si>
    <t>Zazdívka otvorů ve zdivu nadzákladovém cihlami pálenými plochy do 0,0225 m2, ve zdi tl. do 300 mm</t>
  </si>
  <si>
    <t>-2089831966</t>
  </si>
  <si>
    <t>K098</t>
  </si>
  <si>
    <t>Zazdívka otvorů ve zdivu nadzákladovém cihlami pálenými plochy do 0,0225 m2, ve zdi tl. přes 450 do 600 mm</t>
  </si>
  <si>
    <t>-1169004411</t>
  </si>
  <si>
    <t>K099</t>
  </si>
  <si>
    <t>Zazdívka otvorů v příčkách nebo stěnách plochy do 0,0225 m2 cihlami pálenými, tl. přes 100 mm</t>
  </si>
  <si>
    <t>1620145470</t>
  </si>
  <si>
    <t>K100</t>
  </si>
  <si>
    <t>-393960613</t>
  </si>
  <si>
    <t>K101</t>
  </si>
  <si>
    <t>1840950251</t>
  </si>
  <si>
    <t>K102</t>
  </si>
  <si>
    <t>-1646786851</t>
  </si>
  <si>
    <t>K103</t>
  </si>
  <si>
    <t>1864147065</t>
  </si>
  <si>
    <t>K104</t>
  </si>
  <si>
    <t>2061074593</t>
  </si>
  <si>
    <t>K105</t>
  </si>
  <si>
    <t>-34514840</t>
  </si>
  <si>
    <t>K106</t>
  </si>
  <si>
    <t>Montáž lešení lehkého kozového dílcového o výšce lešeňové podlahy přes 2,5 do 3,5 m</t>
  </si>
  <si>
    <t>-963998634</t>
  </si>
  <si>
    <t>K107</t>
  </si>
  <si>
    <t>Montáž lešení lehkého kozového dílcového Příplatek za první a každý další den použití lešení k ceně -1114</t>
  </si>
  <si>
    <t>1667456870</t>
  </si>
  <si>
    <t>K108</t>
  </si>
  <si>
    <t>Demontáž lešení lehkého kozového dílcového o výšce lešeňové podlahy přes 2,5 do 3,5 m</t>
  </si>
  <si>
    <t>1172855374</t>
  </si>
  <si>
    <t>K109</t>
  </si>
  <si>
    <t>Vyčištění budov nebo objektů před předáním do užívání průmyslových budov a objektů výrobních, skladovacích, garáží, dílen nebo hal apod. s nespalnou podlahou-zametení podlahy, umytí dlažeb nebo keramických podlah v přilehlých místnostech, chodbách a schod</t>
  </si>
  <si>
    <t>-1437567816</t>
  </si>
  <si>
    <t>K110</t>
  </si>
  <si>
    <t>Vybourání otvorů ve zdivu základovém nebo nadzákladovém z cihel, tvárnic, příčkovek z cihel pálených na maltu vápennou nebo vápenocementovou plochy do 0,0225 m2, tl. do 150 mm</t>
  </si>
  <si>
    <t>653286443</t>
  </si>
  <si>
    <t>K111</t>
  </si>
  <si>
    <t>Vybourání otvorů ve zdivu základovém nebo nadzákladovém z cihel, tvárnic, příčkovek z cihel pálených na maltu vápennou nebo vápenocementovou plochy do 0,0225 m2, tl. do 600 mm</t>
  </si>
  <si>
    <t>-409553304</t>
  </si>
  <si>
    <t>K112</t>
  </si>
  <si>
    <t>Vysekání rýh ve zdivu cihelném na maltu vápennou nebo vápenocementovou do hl. 70 mm a šířky do 150 mm</t>
  </si>
  <si>
    <t>-513090316</t>
  </si>
  <si>
    <t>K113</t>
  </si>
  <si>
    <t>-1330751320</t>
  </si>
  <si>
    <t>K114</t>
  </si>
  <si>
    <t>-1438185469</t>
  </si>
  <si>
    <t>K115</t>
  </si>
  <si>
    <t>1810406329</t>
  </si>
  <si>
    <t>K116</t>
  </si>
  <si>
    <t>Poplatek za uložení stavebního odpadu na skládce (skládkovné) z keramických materiálů</t>
  </si>
  <si>
    <t>-329678948</t>
  </si>
  <si>
    <t>K117</t>
  </si>
  <si>
    <t>Poplatek za uložení stavebního odpadu na skládce (skládkovné) z izolačních materiálů</t>
  </si>
  <si>
    <t>1311669298</t>
  </si>
  <si>
    <t>K118</t>
  </si>
  <si>
    <t>Přesun hmot pro budovy občanské výstavby, bydlení, výrobu a služby ruční - bez užití mechanizace vodorovná dopravní vzdálenost do 100 m pro budovy s jakoukoliv nosnou konstrukcí výšky do 6 m</t>
  </si>
  <si>
    <t>-68405292</t>
  </si>
  <si>
    <t>K119</t>
  </si>
  <si>
    <t>Odstranění ze střech plochých do 10 st. krytiny povlakové dvouvrstvé</t>
  </si>
  <si>
    <t>-699833856</t>
  </si>
  <si>
    <t>K120</t>
  </si>
  <si>
    <t>Opravy povlakové krytiny střech plochých do 10 st. Příplatek k ceně za správkový kus natěradly a AIP</t>
  </si>
  <si>
    <t>63083260</t>
  </si>
  <si>
    <t>K121</t>
  </si>
  <si>
    <t>Opravy povlakové krytiny střech plochých do 10 st. Příplatek k ceně za správkový kus NAIP přitavením</t>
  </si>
  <si>
    <t>-1773526312</t>
  </si>
  <si>
    <t>K122</t>
  </si>
  <si>
    <t>-1060310175</t>
  </si>
  <si>
    <t>K123</t>
  </si>
  <si>
    <t>pásy s modifikovaným asfaltem tl. 4,0 mm vložka polyesterové rouno minerální jemnozrnný posyp</t>
  </si>
  <si>
    <t>1227751091</t>
  </si>
  <si>
    <t>K124</t>
  </si>
  <si>
    <t>Přesun hmot pro povlakové krytiny stanovený z hmotnosti přesunovaného materiálu vodorovná dopravní vzdálenost do 50 m v objektech výšky do 6 m</t>
  </si>
  <si>
    <t>355094918</t>
  </si>
  <si>
    <t>K125</t>
  </si>
  <si>
    <t>Oprava izolace běžných stavebních konstrukcí Příplatek k cenám izolací stavebních konstrukcí za správkový kus vyspravení stropů</t>
  </si>
  <si>
    <t>-59229379</t>
  </si>
  <si>
    <t>K126</t>
  </si>
  <si>
    <t>Odstranění tepelné izolace běžných stavebních konstrukcí z rohoží, pásů, dílců, desek, bloků stropů nebo podhledů volně kladených z vláknitých materiálů, tloušťka izolace přes 100 mm</t>
  </si>
  <si>
    <t>1912282232</t>
  </si>
  <si>
    <t>K127</t>
  </si>
  <si>
    <t>Přesun hmot pro izolace tepelné stanovený z hmotnosti přesunovaného materiálu vodorovná dopravní vzdálenost do 50 m v objektech výšky do 6 m</t>
  </si>
  <si>
    <t>-946463720</t>
  </si>
  <si>
    <t>K128</t>
  </si>
  <si>
    <t>Bednění a laťování střech vyřezání jednotlivých otvorů bez rozebrání krytiny v bednění z prken tl. do 32 mm, otvoru plochy jednotlivě do 1 m2</t>
  </si>
  <si>
    <t>-1039954305</t>
  </si>
  <si>
    <t>K129</t>
  </si>
  <si>
    <t>Bednění a laťování střech zabednění jednotlivých otvorů ve střeše prkny tl. do 32 mm (materiál v ceně), otvoru plochy jednotlivě do 1 m2</t>
  </si>
  <si>
    <t>857818075</t>
  </si>
  <si>
    <t>K130</t>
  </si>
  <si>
    <t>Záklop stropů vyřezání částí záklopu nebo podbíjení z prken tl. do 32 mm, plochy jednotlivě do 0,25 m2</t>
  </si>
  <si>
    <t>-176914373</t>
  </si>
  <si>
    <t>K131</t>
  </si>
  <si>
    <t>Záklop stropů zabednění částí záklopu z prken tl. do 32 mm (materiál v ceně), plochy jednotlivě do 0,25 m2</t>
  </si>
  <si>
    <t>-1202040407</t>
  </si>
  <si>
    <t>K132</t>
  </si>
  <si>
    <t>Přesun hmot pro konstrukce tesařské stanovený z hmotnosti přesunovaného materiálu vodorovná dopravní vzdálenost do 50 m v objektech výšky do 6 m</t>
  </si>
  <si>
    <t>1328645634</t>
  </si>
  <si>
    <t>K133</t>
  </si>
  <si>
    <t>1583348774</t>
  </si>
  <si>
    <t>730.002.7</t>
  </si>
  <si>
    <t>K134</t>
  </si>
  <si>
    <t>Odpojení teplovodní přípojky z ocelových trub hladkých do DN50, včetně zaslepení, pomocného a instalačního materiálu</t>
  </si>
  <si>
    <t>-779469405</t>
  </si>
  <si>
    <t>K135</t>
  </si>
  <si>
    <t>Odpojení parní přípojky z ocelových trub hladkých do DN50, včetně zaslepení, pomocného a instalačního materiálu</t>
  </si>
  <si>
    <t>649809681</t>
  </si>
  <si>
    <t>K136</t>
  </si>
  <si>
    <t>Tlaková zkouška dle ČSN 060310</t>
  </si>
  <si>
    <t>-937832520</t>
  </si>
  <si>
    <t>K137</t>
  </si>
  <si>
    <t>Nátěr potrubí ocelového do rozměru DN25- 2x základní nátěr, včetně odmaštění a přípravy povrchu před nátěrem</t>
  </si>
  <si>
    <t>392731031</t>
  </si>
  <si>
    <t>K138</t>
  </si>
  <si>
    <t>Nátěr potrubí ocelového do rozměru DN15- 2x základní barva, 1x email, včetně odmaštění a přípravy povrchu před nátěrem</t>
  </si>
  <si>
    <t>-1288458362</t>
  </si>
  <si>
    <t>1543983419</t>
  </si>
  <si>
    <t>K139</t>
  </si>
  <si>
    <t>-195768244</t>
  </si>
  <si>
    <t>K140</t>
  </si>
  <si>
    <t>1834285352</t>
  </si>
  <si>
    <t>K141</t>
  </si>
  <si>
    <t>28289811</t>
  </si>
  <si>
    <t>SO 02.VZT - Svařovna VZT</t>
  </si>
  <si>
    <t>SO 02.VZT.001 - Zař. č. 1 - Odsávaní a filtrace - svařovna plamenem</t>
  </si>
  <si>
    <t>01</t>
  </si>
  <si>
    <t xml:space="preserve">1.01 - Centrální odsávací a filtrační jednotka, sací výkon V=9500 až 13680 m3/h, podtlak p=1000 až 1650 Pa, ventilátor 3x400V, P=18,5 kW, filtrační plocha 180m2, materiál fitru ePTFE, kategorie použití filtru: M, Stupeň odlučivosti:99,99 %, očišťování filtrů pneumaticky rotačními dýzami, spouštění čištění automaticky řízené tlakovým spádem, sběrná prachová nádoba: 1x 192 l, hmotnost: m=2260 kg, rozměry (Š x Hl. x V) : 3526 x 1864 x 2670 mm
 připojení DN560/710, vestavěný tlumič hluku na výfuku, hladina hluku v 1m Lp=65 dB(A), další parametry viz. TZ, rozměry viz. výkresová dokumentace
</t>
  </si>
  <si>
    <t>1091981801</t>
  </si>
  <si>
    <t>02</t>
  </si>
  <si>
    <t xml:space="preserve">1.01a - Ochranný plášť proti povětrnostním vlivům
pro venkovní instalaci
</t>
  </si>
  <si>
    <t>321892203</t>
  </si>
  <si>
    <t>03</t>
  </si>
  <si>
    <t>1.01b - Ovládací panel pro odsávací jednotku, ovládání pomocí dotykového displeje s diagnostickým systémem, včetně připojovacího kabelu l=25m Ovládací panel pro odsávací jednotku, ovládání pomocí dotykového displeje s diagnostickým systémem, včetně připojovacího kabelu l=25m</t>
  </si>
  <si>
    <t>58187917</t>
  </si>
  <si>
    <t>04</t>
  </si>
  <si>
    <t>Lišta pro instalaci ovl. kabelu včetně montážního a pomocného materiálu</t>
  </si>
  <si>
    <t>2087581377</t>
  </si>
  <si>
    <t>05</t>
  </si>
  <si>
    <t>Uvedení filtrační jednotky do provozu Uvedení filtrační jednotky do provozu</t>
  </si>
  <si>
    <t>976126633</t>
  </si>
  <si>
    <t>K400</t>
  </si>
  <si>
    <t>1.02 - Potrubní odlučovač jisker, připojení DN560, vířivá tryska s lapačem jisker s kruhovou štěrbinou, sběrná prachová nádoba objem 30l, uzavírací šoupátko ve spadovém potrubí, tlaková ztráta max. 700 Pa, hmotnost 200 kg</t>
  </si>
  <si>
    <t>-704611009</t>
  </si>
  <si>
    <t>K401</t>
  </si>
  <si>
    <t>1.03 - Odsávací stůl pro broušení, ocelový rošt na pracovní ploše, sklapovací boční stěny, boční stěny z protihlukového materiálu, záchytná zadní stěna na zachycení prachu, integrovaná vana na nečistoty, připojení odsávání, rozměry (Š x Hl. x V) : 1010 x</t>
  </si>
  <si>
    <t>1668632110</t>
  </si>
  <si>
    <t>K402</t>
  </si>
  <si>
    <t>1.04 - Odsávací flexibilní rameno pro kouř ze svařování, DN150, délka ramene l=2,0m, vnitřní rovnoběžníkový nosný tyčový mechanismus s pružinovou podpěrou držící nastavenou pozici samonosně, hubice otočná o 360 stupňů, včetně škrtící klapky, konzola pro</t>
  </si>
  <si>
    <t>-509803556</t>
  </si>
  <si>
    <t>K403</t>
  </si>
  <si>
    <t>1.05 - Klapka uzavírací DN710, jednolistá, včetně servopohonu ON/OFF, ovl. napětí 230V</t>
  </si>
  <si>
    <t>205363511</t>
  </si>
  <si>
    <t>K404</t>
  </si>
  <si>
    <t>Pomocná zámečnická konstrukce ocelová pro odsazení konzoly svařovacího ramene od stěny cca 150mm, koordinovat s potrubím plynu pro svařování, hmotnost do 10 kg</t>
  </si>
  <si>
    <t>1880401216</t>
  </si>
  <si>
    <t>K405</t>
  </si>
  <si>
    <t>Provedení kotvení pomocné zámečnické konstrukce ke stěně včetně kotev, šroubů a pomocného materiálu</t>
  </si>
  <si>
    <t>-1434845251</t>
  </si>
  <si>
    <t>K406</t>
  </si>
  <si>
    <t>1.06 - Vyústka přívodní na čtyřhrané potrubí 1225x325mm, průmyslová, včetně regulační klapky - typ R2, dvouřadá</t>
  </si>
  <si>
    <t>2145602666</t>
  </si>
  <si>
    <t>K407</t>
  </si>
  <si>
    <t>1.07 - Výfukový kus šikmý DN710, s pletivem</t>
  </si>
  <si>
    <t>1133676714</t>
  </si>
  <si>
    <t>K408</t>
  </si>
  <si>
    <t>1.08 - Klapka regulační kruhová jednolistá DN 250 s kovovým ovládáním</t>
  </si>
  <si>
    <t>1785304503</t>
  </si>
  <si>
    <t>M202</t>
  </si>
  <si>
    <t>Oblouk kruhový segmentový Ø 710mm 90°</t>
  </si>
  <si>
    <t>978664781</t>
  </si>
  <si>
    <t>M203</t>
  </si>
  <si>
    <t>Oblouk kruhový segmentový Ø 710mm 30°</t>
  </si>
  <si>
    <t>-604299279</t>
  </si>
  <si>
    <t>M213</t>
  </si>
  <si>
    <t>Oblouk kruhový segmentový Ø 560mm 90°</t>
  </si>
  <si>
    <t>771241383</t>
  </si>
  <si>
    <t>M214</t>
  </si>
  <si>
    <t>Oblouk kruhový segmentový Ø 560mm 30°</t>
  </si>
  <si>
    <t>-1770476209</t>
  </si>
  <si>
    <t>M215</t>
  </si>
  <si>
    <t>Oblouk kruhový segmentový Ø 560mm 15°</t>
  </si>
  <si>
    <t>-1719101465</t>
  </si>
  <si>
    <t>M216</t>
  </si>
  <si>
    <t>Oblouk kruhový segmentový Ø 400mm 45°</t>
  </si>
  <si>
    <t>1913486000</t>
  </si>
  <si>
    <t>M217</t>
  </si>
  <si>
    <t>Oblouk kruhový segmentový Ø 400mm 30°</t>
  </si>
  <si>
    <t>-836511888</t>
  </si>
  <si>
    <t>M218</t>
  </si>
  <si>
    <t>Oblouk kruhový segmentový Ø 315mm 45°</t>
  </si>
  <si>
    <t>849756165</t>
  </si>
  <si>
    <t>M219</t>
  </si>
  <si>
    <t>Oblouk kruhový segmentový Ø 250mm 45°</t>
  </si>
  <si>
    <t>-890905281</t>
  </si>
  <si>
    <t>M220</t>
  </si>
  <si>
    <t>Oblouk kruhový segmentový Ø 160mm 60°</t>
  </si>
  <si>
    <t>287314740</t>
  </si>
  <si>
    <t>M221</t>
  </si>
  <si>
    <t>Oblouk kruhový segmentový Ø 160mm 45°</t>
  </si>
  <si>
    <t>-1220635305</t>
  </si>
  <si>
    <t>M222</t>
  </si>
  <si>
    <t>Redukce osová vni-vni Ø 560/Ø400</t>
  </si>
  <si>
    <t>-686409146</t>
  </si>
  <si>
    <t>M223</t>
  </si>
  <si>
    <t>1372770160</t>
  </si>
  <si>
    <t>M224</t>
  </si>
  <si>
    <t>Redukce osová vni-vni Ø 400/Ø315</t>
  </si>
  <si>
    <t>-1753113449</t>
  </si>
  <si>
    <t>M225</t>
  </si>
  <si>
    <t>630890859</t>
  </si>
  <si>
    <t>M226</t>
  </si>
  <si>
    <t>Redukce osová vni-vni Ø 315/Ø280</t>
  </si>
  <si>
    <t>908032260</t>
  </si>
  <si>
    <t>M227</t>
  </si>
  <si>
    <t>Redukce osová vni-vni Ø 315/Ø250</t>
  </si>
  <si>
    <t>642547623</t>
  </si>
  <si>
    <t>M228</t>
  </si>
  <si>
    <t>Redukce osová vni-vni Ø 280/Ø200</t>
  </si>
  <si>
    <t>1595546522</t>
  </si>
  <si>
    <t>M229</t>
  </si>
  <si>
    <t>Redukce osová vni-vni Ø 200/Ø160</t>
  </si>
  <si>
    <t>-1447140916</t>
  </si>
  <si>
    <t>M230</t>
  </si>
  <si>
    <t>Odbočka kruhová 90° Ø710-Ø710</t>
  </si>
  <si>
    <t>-171292056</t>
  </si>
  <si>
    <t>M231</t>
  </si>
  <si>
    <t>Odbočka kruhová 45° Ø560-Ø400</t>
  </si>
  <si>
    <t>507238799</t>
  </si>
  <si>
    <t>M232</t>
  </si>
  <si>
    <t>Odbočka kruhová 45° Ø400-Ø160</t>
  </si>
  <si>
    <t>1597102389</t>
  </si>
  <si>
    <t>M233</t>
  </si>
  <si>
    <t>Odbočka kruhová 45° Ø355-Ø160</t>
  </si>
  <si>
    <t>695548765</t>
  </si>
  <si>
    <t>M234</t>
  </si>
  <si>
    <t>Odbočka kruhová 45° Ø315-Ø160</t>
  </si>
  <si>
    <t>368206269</t>
  </si>
  <si>
    <t>M235</t>
  </si>
  <si>
    <t>Odbočka kruhová 45° Ø280-Ø160</t>
  </si>
  <si>
    <t>-301242172</t>
  </si>
  <si>
    <t>M236</t>
  </si>
  <si>
    <t>Odbočka kruhová 45° Ø200-Ø160</t>
  </si>
  <si>
    <t>-313271301</t>
  </si>
  <si>
    <t>M237</t>
  </si>
  <si>
    <t>Kruhové potrubí Ø 710 mm</t>
  </si>
  <si>
    <t>-1608392006</t>
  </si>
  <si>
    <t>M238</t>
  </si>
  <si>
    <t>Kruhové potrubí Ø 560 mm</t>
  </si>
  <si>
    <t>546728882</t>
  </si>
  <si>
    <t>M239</t>
  </si>
  <si>
    <t>-452907424</t>
  </si>
  <si>
    <t>M240</t>
  </si>
  <si>
    <t>-1653452711</t>
  </si>
  <si>
    <t>M241</t>
  </si>
  <si>
    <t>1931624160</t>
  </si>
  <si>
    <t>M242</t>
  </si>
  <si>
    <t>Kruhové potrubí Ø 280 mm</t>
  </si>
  <si>
    <t>-2055834512</t>
  </si>
  <si>
    <t>M243</t>
  </si>
  <si>
    <t>Kruhové potrubí Ø 250 mm</t>
  </si>
  <si>
    <t>25179890</t>
  </si>
  <si>
    <t>M244</t>
  </si>
  <si>
    <t>Kruhové potrubí Ø 200 mm</t>
  </si>
  <si>
    <t>1503065657</t>
  </si>
  <si>
    <t>M245</t>
  </si>
  <si>
    <t>Kruhové potrubí Ø 160 mm</t>
  </si>
  <si>
    <t>-2081722522</t>
  </si>
  <si>
    <t>M246</t>
  </si>
  <si>
    <t>-1638184269</t>
  </si>
  <si>
    <t>K409</t>
  </si>
  <si>
    <t>Potrubí pozink. sk. I, třída těsnosti B, včetně tvarovek</t>
  </si>
  <si>
    <t>723509788</t>
  </si>
  <si>
    <t>K410</t>
  </si>
  <si>
    <t>-2081612659</t>
  </si>
  <si>
    <t>K411</t>
  </si>
  <si>
    <t>Tepelná izolace z minerální vaty tl. 40 mm, včetně oplechování z pozinkovaného plechu, těsnících pásek, trnů a dalšího příslušentsví</t>
  </si>
  <si>
    <t>1591865428</t>
  </si>
  <si>
    <t>K412</t>
  </si>
  <si>
    <t>-1955179048</t>
  </si>
  <si>
    <t>K413</t>
  </si>
  <si>
    <t>Lešení do výšky 4 m</t>
  </si>
  <si>
    <t>1552144579</t>
  </si>
  <si>
    <t>K414</t>
  </si>
  <si>
    <t>-1914957191</t>
  </si>
  <si>
    <t>K415</t>
  </si>
  <si>
    <t>Měření množstí vzduchu včetně vyhotovení protokolu</t>
  </si>
  <si>
    <t>-1057966244</t>
  </si>
  <si>
    <t>K416</t>
  </si>
  <si>
    <t>1273822902</t>
  </si>
  <si>
    <t>SO 02.VZT.002 - Zař. č. 2 - Odsávaní a filtrace - svařovna obloukem</t>
  </si>
  <si>
    <t>M247</t>
  </si>
  <si>
    <t xml:space="preserve">2.01 - Centrální odsávací a filtrační jednotka, sací výkon V=9500 až 12240 m3/h, podtlak p=1050 až 1650 Pa, ventilátor 3x400V, P=15,5 kW, filtrační plocha 160m2, materiál fitru ePTFE, kategorie použití filtru: M, Stupeň odlučivosti:99,99 %, očišťování filtrů pneumaticky rotačními dýzami, spouštění čištění automaticky řízené tlakovým spádem, sběrná prachová nádoba: 1x 192 l, hmotnost: m=1595 kg, rozměry (Š x Hl. x V) : 3526 x 1864 x 2670 mm
 připojení DN560, vestavěný tlumič hluku na výfuku, hladina hluku v 1m Lp=65 dB(A), další parametry viz. TZ, rozměry viz. výkresová dokumentace
</t>
  </si>
  <si>
    <t>362774519</t>
  </si>
  <si>
    <t>M248</t>
  </si>
  <si>
    <t xml:space="preserve">2.01a - Ochranný plášť proti povětrnostním vlivům
pro venkovní instalaci
</t>
  </si>
  <si>
    <t>1464941632</t>
  </si>
  <si>
    <t>M249</t>
  </si>
  <si>
    <t>2.01b - Ovládací panel pro odsávací jednotku, ovládání pomocí dotykového displeje s diagnostickým systémem, včetně připojovacího kabelu l=25m</t>
  </si>
  <si>
    <t>1688063446</t>
  </si>
  <si>
    <t>M250</t>
  </si>
  <si>
    <t>-1054982412</t>
  </si>
  <si>
    <t>M251</t>
  </si>
  <si>
    <t>Uvedení filtrační jednotky do provozu</t>
  </si>
  <si>
    <t>-616347912</t>
  </si>
  <si>
    <t>M252</t>
  </si>
  <si>
    <t>2.03 - Odsávací flexibilní rameno pro kouř ze svařování, DN150, délka ramene l=2,0m, vnitřní rovnoběžníkový nosný tyčový mechanismus s pružinovou podpěrou držící nastavenou pozici samonosně, hubice otočná o 360 stupňů, včetně škrtící klapky, konzola pro</t>
  </si>
  <si>
    <t>-1637123917</t>
  </si>
  <si>
    <t>M253</t>
  </si>
  <si>
    <t>2.04 - Klapka uzavírací DN560, jednolistá, včetně servopohonu ON/OFF, ovl. napětí 230V</t>
  </si>
  <si>
    <t>24120710</t>
  </si>
  <si>
    <t>M254</t>
  </si>
  <si>
    <t>2.05 - Vyústka přívodní na čtyřhrané potrubí 1225x225mm, průmyslová, včetně regulační klapky - typ R2, dvouřadá</t>
  </si>
  <si>
    <t>-1338245249</t>
  </si>
  <si>
    <t>M255</t>
  </si>
  <si>
    <t>2.06 - Výfukový kus šikmý DN560, s pletivem</t>
  </si>
  <si>
    <t>-1927296636</t>
  </si>
  <si>
    <t>M256</t>
  </si>
  <si>
    <t>Oblouk kruhový segmentový Ø 560mm 90° s vývodem v oblouku Ø315</t>
  </si>
  <si>
    <t>441885908</t>
  </si>
  <si>
    <t>M257</t>
  </si>
  <si>
    <t>-1717224148</t>
  </si>
  <si>
    <t>M258</t>
  </si>
  <si>
    <t>Oblouk kruhový segmentový Ø 560mm 34°</t>
  </si>
  <si>
    <t>-399677038</t>
  </si>
  <si>
    <t>M259</t>
  </si>
  <si>
    <t>Oblouk kruhový segmentový Ø 500mm 90°</t>
  </si>
  <si>
    <t>304481952</t>
  </si>
  <si>
    <t>M260</t>
  </si>
  <si>
    <t>Oblouk kruhový segmentový Ø 500mm 47°</t>
  </si>
  <si>
    <t>-536116983</t>
  </si>
  <si>
    <t>M261</t>
  </si>
  <si>
    <t>Oblouk kruhový segmentový Ø 500mm 45°</t>
  </si>
  <si>
    <t>145104654</t>
  </si>
  <si>
    <t>M262</t>
  </si>
  <si>
    <t>307902820</t>
  </si>
  <si>
    <t>M263</t>
  </si>
  <si>
    <t>-1299166409</t>
  </si>
  <si>
    <t>M264</t>
  </si>
  <si>
    <t>Redukce osová vni-vni Ø 560/Ø500</t>
  </si>
  <si>
    <t>-1573288080</t>
  </si>
  <si>
    <t>M265</t>
  </si>
  <si>
    <t>Redukce osová vni-vni Ø 500/Ø450</t>
  </si>
  <si>
    <t>1012302357</t>
  </si>
  <si>
    <t>M266</t>
  </si>
  <si>
    <t>288767841</t>
  </si>
  <si>
    <t>M267</t>
  </si>
  <si>
    <t>-2059657456</t>
  </si>
  <si>
    <t>M268</t>
  </si>
  <si>
    <t>2132255593</t>
  </si>
  <si>
    <t>M269</t>
  </si>
  <si>
    <t>-1997281871</t>
  </si>
  <si>
    <t>M270</t>
  </si>
  <si>
    <t>Redukce osová vni-vni Ø 250/Ø160</t>
  </si>
  <si>
    <t>-2031177666</t>
  </si>
  <si>
    <t>M271</t>
  </si>
  <si>
    <t>Odbočka kruhová 90° Ø560-Ø560</t>
  </si>
  <si>
    <t>-71167533</t>
  </si>
  <si>
    <t>M272</t>
  </si>
  <si>
    <t>Odbočka kruhová 45° Ø500-Ø160</t>
  </si>
  <si>
    <t>221714345</t>
  </si>
  <si>
    <t>M273</t>
  </si>
  <si>
    <t>Odbočka kruhová 45° Ø450-Ø160</t>
  </si>
  <si>
    <t>-1776757108</t>
  </si>
  <si>
    <t>M274</t>
  </si>
  <si>
    <t>566955085</t>
  </si>
  <si>
    <t>M275</t>
  </si>
  <si>
    <t>-1753617228</t>
  </si>
  <si>
    <t>M276</t>
  </si>
  <si>
    <t>1514912</t>
  </si>
  <si>
    <t>M277</t>
  </si>
  <si>
    <t>Odbočka kruhová 45° Ø250-Ø160</t>
  </si>
  <si>
    <t>-1650596194</t>
  </si>
  <si>
    <t>M278</t>
  </si>
  <si>
    <t>211805550</t>
  </si>
  <si>
    <t>M279</t>
  </si>
  <si>
    <t>Kruhové potrubí Ø 500 mm</t>
  </si>
  <si>
    <t>1969587225</t>
  </si>
  <si>
    <t>M280</t>
  </si>
  <si>
    <t>-1109118137</t>
  </si>
  <si>
    <t>M281</t>
  </si>
  <si>
    <t>-1089676787</t>
  </si>
  <si>
    <t>M282</t>
  </si>
  <si>
    <t>-1684814821</t>
  </si>
  <si>
    <t>M283</t>
  </si>
  <si>
    <t>718456557</t>
  </si>
  <si>
    <t>M284</t>
  </si>
  <si>
    <t>-1551538658</t>
  </si>
  <si>
    <t>M285</t>
  </si>
  <si>
    <t>-895835392</t>
  </si>
  <si>
    <t>M286</t>
  </si>
  <si>
    <t>-565124474</t>
  </si>
  <si>
    <t>M287</t>
  </si>
  <si>
    <t>-777426813</t>
  </si>
  <si>
    <t>M288</t>
  </si>
  <si>
    <t>-1566424878</t>
  </si>
  <si>
    <t>M289</t>
  </si>
  <si>
    <t>-1733087276</t>
  </si>
  <si>
    <t>M290</t>
  </si>
  <si>
    <t>Tepelná izolace z minerální vaty tl. 40 mm s Al polepem, včetně těsnících pásek, trnů a dalšího příslušentsví</t>
  </si>
  <si>
    <t>2086907617</t>
  </si>
  <si>
    <t>M291</t>
  </si>
  <si>
    <t>466716543</t>
  </si>
  <si>
    <t>M292</t>
  </si>
  <si>
    <t>678328345</t>
  </si>
  <si>
    <t>M293</t>
  </si>
  <si>
    <t>-1274980286</t>
  </si>
  <si>
    <t>M294</t>
  </si>
  <si>
    <t>1955001189</t>
  </si>
  <si>
    <t>M295</t>
  </si>
  <si>
    <t>-57892264</t>
  </si>
  <si>
    <t>SO 02.VZT.003 - Zař. č. 3 - Větrání dílen</t>
  </si>
  <si>
    <t>M296</t>
  </si>
  <si>
    <t xml:space="preserve">3.01 - VZT jednotka, horizontální provedení pro přívod a odvod vzduchu Vp=4300m3/h/dpext=300 Pa,Vo=4300 m3/h/dpext=300 Pa, ventilátory s EC motory, deskový výměník ZZT, bypass se servopohonem 24V (plynulý), teplotní účinnost ZZT dle EN 308 - 80 %, teplovodní ohřívač Qt=12,3 kW, 2x uzavírací klapka těsná se servopohonem 24V (on/off), kapsový filtr přívod M6/odvod M5, opláštění protihluková izolace z minerální vlny, akustické a další parametry viz. TZ, rozměry viz. výkresová dokumentace
</t>
  </si>
  <si>
    <t>-89270427</t>
  </si>
  <si>
    <t>M297</t>
  </si>
  <si>
    <t xml:space="preserve">Příslušenství VZT jednotky - vlastní řídicí systém MaR, regulace výkonu na konstantní výstupní tlak, regulace teploty vzduchu, čidlo splodin hoření, s rozhraním Modbus pro komunikaci s nadřazeným systémem - popis vlastní MaR VZT jednotky viz. TZ kapitola 14.2.1
</t>
  </si>
  <si>
    <t>-622089713</t>
  </si>
  <si>
    <t>M298</t>
  </si>
  <si>
    <t>Dopojení kabeláže MaR VZT jednotky a zapojení všech čidel</t>
  </si>
  <si>
    <t>-245569196</t>
  </si>
  <si>
    <t>M299</t>
  </si>
  <si>
    <t>Nastavení parametrů a uvedení VZT jednotky do provozu</t>
  </si>
  <si>
    <t>-213972922</t>
  </si>
  <si>
    <t>M300</t>
  </si>
  <si>
    <t>3.02 - Tlumič hluku 800x400x1000, 4 kulisy š.100mm, průtočná mezera 100mm s náběhovými a odtokovými hranami, parametry viz. TZ</t>
  </si>
  <si>
    <t>1100219248</t>
  </si>
  <si>
    <t>M301</t>
  </si>
  <si>
    <t>3.03 - Tlumič hluku 800x500x1000, 4 kulisy š.100mm, průtočná mezera 100mm s náběhovými a odtokovými hranami, parametry viz. TZ</t>
  </si>
  <si>
    <t>-949507575</t>
  </si>
  <si>
    <t>M302</t>
  </si>
  <si>
    <t>3.04 - Tlumič hluku 800x500x1500, 4 kulisy š.100mm, průtočná mezera 100mm s náběhovými a odtokovými hranami, parametry viz. TZ</t>
  </si>
  <si>
    <t>-640963958</t>
  </si>
  <si>
    <t>M303</t>
  </si>
  <si>
    <t>3.05 - Tlumič hluku 710x500x1000, 4 kulisy š.100mm, průtočná mezera 77,5mm s náběhovými a odtokovými hranami, parametry viz. TZ</t>
  </si>
  <si>
    <t>-1485190494</t>
  </si>
  <si>
    <t>M304</t>
  </si>
  <si>
    <t>3.06 - Tlumič hluku kruhový DN315, tl. izolace 50mm, parametry viz. TZ</t>
  </si>
  <si>
    <t>-1752414646</t>
  </si>
  <si>
    <t>M305</t>
  </si>
  <si>
    <t>3.07 - Tlumič hluku kruhový DN355, tl. izolace 50mm, parametry viz. TZ</t>
  </si>
  <si>
    <t>-1875321649</t>
  </si>
  <si>
    <t>M306</t>
  </si>
  <si>
    <t>3.08 - Regulátor průtoku vzduchu variabilní, kruhové provedení Ø 315, s komunikací MP-Bus, vč. servopohonu 0-10 V, Vmax=1800 m3/h</t>
  </si>
  <si>
    <t>-1400113000</t>
  </si>
  <si>
    <t>M307</t>
  </si>
  <si>
    <t>3.09 - Regulátor průtoku vzduchu variabilní, kruhové provedení Ø 355, s komunikací MP-Bus, vč. servopohonu 0-10 V, Vmax=2500 m3/h</t>
  </si>
  <si>
    <t>455903380</t>
  </si>
  <si>
    <t>M308</t>
  </si>
  <si>
    <t>3.10 - Klapka regulační kruhová jednolistá DN 315 s kovovým ovládáním</t>
  </si>
  <si>
    <t>-859798580</t>
  </si>
  <si>
    <t>M309</t>
  </si>
  <si>
    <t>3.11 - Klapka regulační kruhová jednolistá DN 250 s kovovým ovládáním</t>
  </si>
  <si>
    <t>425655428</t>
  </si>
  <si>
    <t>M310</t>
  </si>
  <si>
    <t>3.12 - Klapka regulační kruhová jednolistá DN 200 s kovovým ovládáním</t>
  </si>
  <si>
    <t>694297345</t>
  </si>
  <si>
    <t>M311</t>
  </si>
  <si>
    <t>3.13 - Velkoplošná půlkruhová výusť k instalaci ke stěně, děrovaný plech , nastavení obrazu proudění změnou nastavení trysek, připojení zhora DN 315, šířka/hloubka/výška v=730/365/1490mm, průtok V=900 m3/h, bílá barva</t>
  </si>
  <si>
    <t>1922920941</t>
  </si>
  <si>
    <t>M312</t>
  </si>
  <si>
    <t>3.14 - Velkoplošná půlkruhová výusť k instalaci ke stěně, děrovaný plech , nastavení obrazu proudění změnou nastavení trysek, připojení zhora DN 250, šířka/hloubka/výška v=600/300/970mm, průtok V= 500 m3/h, bílá barva</t>
  </si>
  <si>
    <t>1265751180</t>
  </si>
  <si>
    <t>M313</t>
  </si>
  <si>
    <t>3.15 - Velkoplošná půlkruhová výusť k instalaci ke stěně, děrovaný plech , nastavení obrazu proudění změnou nastavení trysek, připojení zhora DN 200, šířka/hloubka/výška v=500/250/970mm, průtok V=330až 500 m3/h, bílá barva</t>
  </si>
  <si>
    <t>2146064211</t>
  </si>
  <si>
    <t>M314</t>
  </si>
  <si>
    <t>3.16 - Velkoplošná čtvrtkruhová výusť k instalaci do rohu, děrovaný plech , nastavení obrazu proudění změnou nastavení trysek, připojení zhora DN 200, šířka/hloubka/výška v=330/398/970mm, průtok V=300až 340 m3/h, bílá barva</t>
  </si>
  <si>
    <t>708928551</t>
  </si>
  <si>
    <t>M315</t>
  </si>
  <si>
    <t>3.17 - Vyústka odvodní na kruhové potrubí, mat. pozink. plech 825x125mm, bez regulace, jednořadá</t>
  </si>
  <si>
    <t>-1922824158</t>
  </si>
  <si>
    <t>M316</t>
  </si>
  <si>
    <t>3.18 - Vyústka odvodní na kruhové potrubí, mat. pozink. plech 1025x125mm, bez regulace, jednořadá</t>
  </si>
  <si>
    <t>-73500504</t>
  </si>
  <si>
    <t>M317</t>
  </si>
  <si>
    <t>3.19 - Výfukové koleno 500x500, 135° s pletivem</t>
  </si>
  <si>
    <t>2050333122</t>
  </si>
  <si>
    <t>M318</t>
  </si>
  <si>
    <t>1056205042</t>
  </si>
  <si>
    <t>M319</t>
  </si>
  <si>
    <t>Oblouk kruhový segmentový Ø 355mm 90°</t>
  </si>
  <si>
    <t>1858612699</t>
  </si>
  <si>
    <t>M320</t>
  </si>
  <si>
    <t>Oblouk kruhový segmentový Ø 355mm 60°</t>
  </si>
  <si>
    <t>-531674748</t>
  </si>
  <si>
    <t>M321</t>
  </si>
  <si>
    <t>Oblouk kruhový segmentový Ø 355mm 45°</t>
  </si>
  <si>
    <t>-1397757924</t>
  </si>
  <si>
    <t>M322</t>
  </si>
  <si>
    <t>Oblouk kruhový segmentový Ø 315mm 90°</t>
  </si>
  <si>
    <t>1277814463</t>
  </si>
  <si>
    <t>M323</t>
  </si>
  <si>
    <t>Oblouk kruhový segmentový Ø 250mm 90°</t>
  </si>
  <si>
    <t>-215608746</t>
  </si>
  <si>
    <t>M324</t>
  </si>
  <si>
    <t>Oblouk kruhový segmentový Ø 250mm 30°</t>
  </si>
  <si>
    <t>-164712966</t>
  </si>
  <si>
    <t>M325</t>
  </si>
  <si>
    <t>Oblouk kruhový segmentový Ø 225mm 60°</t>
  </si>
  <si>
    <t>1611454801</t>
  </si>
  <si>
    <t>M326</t>
  </si>
  <si>
    <t>Oblouk kruhový segmentový Ø 225mm 45°</t>
  </si>
  <si>
    <t>-1628977458</t>
  </si>
  <si>
    <t>M327</t>
  </si>
  <si>
    <t>Oblouk kruhový segmentový Ø 225mm 30°</t>
  </si>
  <si>
    <t>-281117547</t>
  </si>
  <si>
    <t>M328</t>
  </si>
  <si>
    <t>Oblouk kruhový segmentový Ø 200mm 90°</t>
  </si>
  <si>
    <t>-804348927</t>
  </si>
  <si>
    <t>M329</t>
  </si>
  <si>
    <t>Oblouk kruhový segmentový Ø 200mm 60°</t>
  </si>
  <si>
    <t>-1839380494</t>
  </si>
  <si>
    <t>M343</t>
  </si>
  <si>
    <t>Oblouk kruhový segmentový Ø 200mm 45°</t>
  </si>
  <si>
    <t>-1013605923</t>
  </si>
  <si>
    <t>M344</t>
  </si>
  <si>
    <t>Oblouk kruhový segmentový Ø 200mm 15°</t>
  </si>
  <si>
    <t>-1696723111</t>
  </si>
  <si>
    <t>M345</t>
  </si>
  <si>
    <t>Záslep kruhový vnitřní Ø 400</t>
  </si>
  <si>
    <t>2030375586</t>
  </si>
  <si>
    <t>M346</t>
  </si>
  <si>
    <t>Záslep kruhový vnitřní Ø 355</t>
  </si>
  <si>
    <t>-585605002</t>
  </si>
  <si>
    <t>M347</t>
  </si>
  <si>
    <t>-1537995718</t>
  </si>
  <si>
    <t>M348</t>
  </si>
  <si>
    <t>Redukce osová vni-vni Ø 400/Ø200</t>
  </si>
  <si>
    <t>100985872</t>
  </si>
  <si>
    <t>M349</t>
  </si>
  <si>
    <t>290094685</t>
  </si>
  <si>
    <t>M350</t>
  </si>
  <si>
    <t>Redukce osová vni-vni Ø 315/Ø200</t>
  </si>
  <si>
    <t>1935735161</t>
  </si>
  <si>
    <t>M351</t>
  </si>
  <si>
    <t>Redukce osová vni-vni Ø 225/Ø200</t>
  </si>
  <si>
    <t>-1263073555</t>
  </si>
  <si>
    <t>M352</t>
  </si>
  <si>
    <t>Redukce pravoúhlá vni-vni Ø 355/Ø250</t>
  </si>
  <si>
    <t>1998572028</t>
  </si>
  <si>
    <t>M353</t>
  </si>
  <si>
    <t>Redukce pravoúhlá vni-vni Ø 355/Ø200</t>
  </si>
  <si>
    <t>616165177</t>
  </si>
  <si>
    <t>M354</t>
  </si>
  <si>
    <t>Odbočka kruhová 90° Ø400-Ø400</t>
  </si>
  <si>
    <t>-1182302631</t>
  </si>
  <si>
    <t>M355</t>
  </si>
  <si>
    <t>Odbočka kruhová 90° Ø400-Ø200</t>
  </si>
  <si>
    <t>913752455</t>
  </si>
  <si>
    <t>M356</t>
  </si>
  <si>
    <t>Odbočka kruhová 90° Ø355-Ø355</t>
  </si>
  <si>
    <t>-955241366</t>
  </si>
  <si>
    <t>M357</t>
  </si>
  <si>
    <t>Odbočka kruhová 90° Ø355-Ø225</t>
  </si>
  <si>
    <t>96453810</t>
  </si>
  <si>
    <t>M358</t>
  </si>
  <si>
    <t>Odbočka kruhová 90° Ø355-Ø200</t>
  </si>
  <si>
    <t>-2100628692</t>
  </si>
  <si>
    <t>M359</t>
  </si>
  <si>
    <t>-942266880</t>
  </si>
  <si>
    <t>M360</t>
  </si>
  <si>
    <t>Odbočka kruhová 90° Ø315-Ø200</t>
  </si>
  <si>
    <t>-1644333754</t>
  </si>
  <si>
    <t>M361</t>
  </si>
  <si>
    <t>Odbočka kruhová 90° Ø225-Ø225</t>
  </si>
  <si>
    <t>-1029260317</t>
  </si>
  <si>
    <t>M362</t>
  </si>
  <si>
    <t>-79591078</t>
  </si>
  <si>
    <t>M363</t>
  </si>
  <si>
    <t>572170298</t>
  </si>
  <si>
    <t>M364</t>
  </si>
  <si>
    <t>1400822677</t>
  </si>
  <si>
    <t>M365</t>
  </si>
  <si>
    <t>380232266</t>
  </si>
  <si>
    <t>M366</t>
  </si>
  <si>
    <t>Kruhové potrubí Ø 225 mm</t>
  </si>
  <si>
    <t>119012547</t>
  </si>
  <si>
    <t>M367</t>
  </si>
  <si>
    <t>181045837</t>
  </si>
  <si>
    <t>M368</t>
  </si>
  <si>
    <t>-95978288</t>
  </si>
  <si>
    <t>M369</t>
  </si>
  <si>
    <t>1932548591</t>
  </si>
  <si>
    <t>M370</t>
  </si>
  <si>
    <t>137626952</t>
  </si>
  <si>
    <t>M371</t>
  </si>
  <si>
    <t>1948697959</t>
  </si>
  <si>
    <t>M372</t>
  </si>
  <si>
    <t>-426071974</t>
  </si>
  <si>
    <t>M373</t>
  </si>
  <si>
    <t>809914411</t>
  </si>
  <si>
    <t>M374</t>
  </si>
  <si>
    <t>-741537966</t>
  </si>
  <si>
    <t>M375</t>
  </si>
  <si>
    <t>2082018652</t>
  </si>
  <si>
    <t>M376</t>
  </si>
  <si>
    <t>387281717</t>
  </si>
  <si>
    <t>SO 02.VZT.004 - Zař. č. 4 - Větrání sociálního zázemí</t>
  </si>
  <si>
    <t>M377</t>
  </si>
  <si>
    <t>4.01 - Diagonální ventilátor do potrubí, výkon 53 W, Vo=380m3/h/dpext=130 Pa, skříň - bílá(plastová), oběžné kolo - plastové, střídavý motor s trojím vynutím - ochrana proti přehřátí, krytí IP44</t>
  </si>
  <si>
    <t>2039456750</t>
  </si>
  <si>
    <t>M378</t>
  </si>
  <si>
    <t>4.02 - Tlumič hluku kruhový pozink., 160x600x50 (pr. x d x tl. izolace) mm, parametry viz. TZ</t>
  </si>
  <si>
    <t>668335323</t>
  </si>
  <si>
    <t>M379</t>
  </si>
  <si>
    <t>4.03 - Zpětná klapka násuvná Ø 160</t>
  </si>
  <si>
    <t>200929317</t>
  </si>
  <si>
    <t>M380</t>
  </si>
  <si>
    <t>4.04 - Vyústka odvodní na čtyřhrané potrubí 225x75mm, komfortní, bez regulace, jednořadá</t>
  </si>
  <si>
    <t>1587764246</t>
  </si>
  <si>
    <t>M381</t>
  </si>
  <si>
    <t>4.05 - Výfuková hlavice DN 160</t>
  </si>
  <si>
    <t>611882514</t>
  </si>
  <si>
    <t>M382</t>
  </si>
  <si>
    <t>Oblouk kruhový segmentový Ø160mm 90°</t>
  </si>
  <si>
    <t>-1298788040</t>
  </si>
  <si>
    <t>M383</t>
  </si>
  <si>
    <t>Záslep kruhový vnitřní Ø 160</t>
  </si>
  <si>
    <t>788658749</t>
  </si>
  <si>
    <t>M384</t>
  </si>
  <si>
    <t>Záslep kruhový vnitřní Ø 160 - s nátrubkem pro odvod kondenzátu</t>
  </si>
  <si>
    <t>1220044761</t>
  </si>
  <si>
    <t>M385</t>
  </si>
  <si>
    <t>Odbočka kruhová 90° oboustranná Ø160-Ø160</t>
  </si>
  <si>
    <t>1935781198</t>
  </si>
  <si>
    <t>M386</t>
  </si>
  <si>
    <t>-601067909</t>
  </si>
  <si>
    <t>M387</t>
  </si>
  <si>
    <t>-252383453</t>
  </si>
  <si>
    <t>M388</t>
  </si>
  <si>
    <t>-281619861</t>
  </si>
  <si>
    <t>M389</t>
  </si>
  <si>
    <t>Závěsy, spojovací, těsnící a montážní materiál</t>
  </si>
  <si>
    <t>1132144222</t>
  </si>
  <si>
    <t>M390</t>
  </si>
  <si>
    <t>1027661117</t>
  </si>
  <si>
    <t>M391</t>
  </si>
  <si>
    <t>-21924064</t>
  </si>
  <si>
    <t>M392</t>
  </si>
  <si>
    <t>Zkoušky zařízení, zaregulování potrubního rozvodu VZT</t>
  </si>
  <si>
    <t>1541793270</t>
  </si>
  <si>
    <t>M393</t>
  </si>
  <si>
    <t>-247776885</t>
  </si>
  <si>
    <t>M394</t>
  </si>
  <si>
    <t>-905679784</t>
  </si>
  <si>
    <t>SO 02.VZT.005 - Zař. č. 4 - Demontáže</t>
  </si>
  <si>
    <t>K417</t>
  </si>
  <si>
    <t>5.01 - Demontáž ventilátoru radiálního na rámu, včetně likvidace</t>
  </si>
  <si>
    <t>-65917676</t>
  </si>
  <si>
    <t>K418</t>
  </si>
  <si>
    <t>5.03 - Demontáž potrubního ventilátoru, včetně likvidace</t>
  </si>
  <si>
    <t>113948859</t>
  </si>
  <si>
    <t>K419</t>
  </si>
  <si>
    <t>5.04 - Demontáž nástěnného ventilátoru, včetně likvidace</t>
  </si>
  <si>
    <t>-777994144</t>
  </si>
  <si>
    <t>K420</t>
  </si>
  <si>
    <t>Demontáž potrubí pozink. včetně tvarovek, vyústek, konzol, žaluzií, včetně likvidace</t>
  </si>
  <si>
    <t>1778978670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</si>
  <si>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</si>
  <si>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</si>
  <si>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</si>
  <si>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</si>
  <si>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</si>
  <si>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</si>
  <si>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VRN1</t>
  </si>
  <si>
    <t>Průzkumné, geodetické a projektové práce</t>
  </si>
  <si>
    <t>012103000</t>
  </si>
  <si>
    <t>Geodetické práce před výstavbou</t>
  </si>
  <si>
    <t>…</t>
  </si>
  <si>
    <t>1024</t>
  </si>
  <si>
    <t>-69567456</t>
  </si>
  <si>
    <t>"vytýčení sítí" 1</t>
  </si>
  <si>
    <t>012303000</t>
  </si>
  <si>
    <t>Geodetické práce po výstavbě</t>
  </si>
  <si>
    <t>1733507596</t>
  </si>
  <si>
    <t>"zaměření skutečného stavu po dokončení" 1</t>
  </si>
  <si>
    <t>013244000</t>
  </si>
  <si>
    <t>Dokumentace pro provádění stavby</t>
  </si>
  <si>
    <t>-232408961</t>
  </si>
  <si>
    <t>"výrobní (dílenská) dokumentace ocelových prvků" 1</t>
  </si>
  <si>
    <t>013254000</t>
  </si>
  <si>
    <t>Dokumentace skutečného provedení stavby</t>
  </si>
  <si>
    <t>690336753</t>
  </si>
  <si>
    <t>VRN3</t>
  </si>
  <si>
    <t>030001000</t>
  </si>
  <si>
    <t>-31728439</t>
  </si>
  <si>
    <t>034503000</t>
  </si>
  <si>
    <t>Informační tabule na staveništi</t>
  </si>
  <si>
    <t>1086333140</t>
  </si>
  <si>
    <t xml:space="preserve">"publicita - velkplošný panel" </t>
  </si>
  <si>
    <t xml:space="preserve">"pamětní deska" </t>
  </si>
  <si>
    <t>VRN4</t>
  </si>
  <si>
    <t>Inženýrská činnost</t>
  </si>
  <si>
    <t>043194000</t>
  </si>
  <si>
    <t>Ostatní zkoušky</t>
  </si>
  <si>
    <t>1726886486</t>
  </si>
  <si>
    <t>"odtrhové zkoušky, kotvící plán, barevné vzorky apod." 1</t>
  </si>
  <si>
    <t>044002000</t>
  </si>
  <si>
    <t>Revize</t>
  </si>
  <si>
    <t>1892851133</t>
  </si>
  <si>
    <t>045002000</t>
  </si>
  <si>
    <t>Kompletační a koordinační činnost</t>
  </si>
  <si>
    <t>-1534254356</t>
  </si>
  <si>
    <t>VRN6</t>
  </si>
  <si>
    <t>Územní vlivy</t>
  </si>
  <si>
    <t>063002000</t>
  </si>
  <si>
    <t>Práce na těžce přístupných místech</t>
  </si>
  <si>
    <t>1388707491</t>
  </si>
  <si>
    <t>"práce na části objektu - jihozápadní pohled" 1</t>
  </si>
  <si>
    <t>063303000</t>
  </si>
  <si>
    <t>Práce ve výškách, v hloubkách</t>
  </si>
  <si>
    <t>1596556482</t>
  </si>
  <si>
    <t>"zabezpečení pro práci na střechách" 1</t>
  </si>
  <si>
    <t>063503000</t>
  </si>
  <si>
    <t>Práce ve stísněném prostoru</t>
  </si>
  <si>
    <t>-2126454023</t>
  </si>
  <si>
    <t>"práce v podstřešním prostoru - internát" 1</t>
  </si>
  <si>
    <t>064203000</t>
  </si>
  <si>
    <t>Práce se škodlivými materiály</t>
  </si>
  <si>
    <t>-1024990755</t>
  </si>
  <si>
    <t>"opatření pro práci s azbestem" 1</t>
  </si>
  <si>
    <t>VRN7</t>
  </si>
  <si>
    <t>Provozní vlivy</t>
  </si>
  <si>
    <t>071103000</t>
  </si>
  <si>
    <t>Provoz investora</t>
  </si>
  <si>
    <t>-591034241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</si>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</sst>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8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>
      <protection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4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9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7</v>
      </c>
      <c r="BT2" s="20" t="s">
        <v>8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7</v>
      </c>
      <c r="BT3" s="20" t="s">
        <v>9</v>
      </c>
    </row>
    <row r="4" spans="2:71" s="1" customFormat="1" ht="24.95" customHeight="1">
      <c r="B4" s="23"/>
      <c r="D4" s="24" t="s">
        <v>10</v>
      </c>
      <c r="AR4" s="23"/>
      <c r="AS4" s="25" t="s">
        <v>11</v>
      </c>
      <c r="BS4" s="20" t="s">
        <v>12</v>
      </c>
    </row>
    <row r="5" spans="2:71" s="1" customFormat="1" ht="12" customHeight="1">
      <c r="B5" s="23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3"/>
      <c r="BS5" s="20" t="s">
        <v>7</v>
      </c>
    </row>
    <row r="6" spans="2:71" s="1" customFormat="1" ht="36.95" customHeight="1">
      <c r="B6" s="23"/>
      <c r="D6" s="28" t="s">
        <v>15</v>
      </c>
      <c r="K6" s="29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3"/>
      <c r="BS6" s="20" t="s">
        <v>7</v>
      </c>
    </row>
    <row r="7" spans="2:71" s="1" customFormat="1" ht="12" customHeight="1">
      <c r="B7" s="23"/>
      <c r="D7" s="30" t="s">
        <v>17</v>
      </c>
      <c r="K7" s="27" t="s">
        <v>3</v>
      </c>
      <c r="AK7" s="30" t="s">
        <v>18</v>
      </c>
      <c r="AN7" s="27" t="s">
        <v>3</v>
      </c>
      <c r="AR7" s="23"/>
      <c r="BS7" s="20" t="s">
        <v>7</v>
      </c>
    </row>
    <row r="8" spans="2:71" s="1" customFormat="1" ht="12" customHeight="1">
      <c r="B8" s="23"/>
      <c r="D8" s="30" t="s">
        <v>19</v>
      </c>
      <c r="K8" s="27" t="s">
        <v>20</v>
      </c>
      <c r="AK8" s="30" t="s">
        <v>21</v>
      </c>
      <c r="AN8" s="27" t="s">
        <v>22</v>
      </c>
      <c r="AR8" s="23"/>
      <c r="BS8" s="20" t="s">
        <v>7</v>
      </c>
    </row>
    <row r="9" spans="2:71" s="1" customFormat="1" ht="14.4" customHeight="1">
      <c r="B9" s="23"/>
      <c r="AR9" s="23"/>
      <c r="BS9" s="20" t="s">
        <v>7</v>
      </c>
    </row>
    <row r="10" spans="2:71" s="1" customFormat="1" ht="12" customHeight="1">
      <c r="B10" s="23"/>
      <c r="D10" s="30" t="s">
        <v>23</v>
      </c>
      <c r="AK10" s="30" t="s">
        <v>24</v>
      </c>
      <c r="AN10" s="27" t="s">
        <v>3</v>
      </c>
      <c r="AR10" s="23"/>
      <c r="BS10" s="20" t="s">
        <v>7</v>
      </c>
    </row>
    <row r="11" spans="2:71" s="1" customFormat="1" ht="18.45" customHeight="1">
      <c r="B11" s="23"/>
      <c r="E11" s="27" t="s">
        <v>25</v>
      </c>
      <c r="AK11" s="30" t="s">
        <v>26</v>
      </c>
      <c r="AN11" s="27" t="s">
        <v>3</v>
      </c>
      <c r="AR11" s="23"/>
      <c r="BS11" s="20" t="s">
        <v>7</v>
      </c>
    </row>
    <row r="12" spans="2:71" s="1" customFormat="1" ht="6.95" customHeight="1">
      <c r="B12" s="23"/>
      <c r="AR12" s="23"/>
      <c r="BS12" s="20" t="s">
        <v>7</v>
      </c>
    </row>
    <row r="13" spans="2:71" s="1" customFormat="1" ht="12" customHeight="1">
      <c r="B13" s="23"/>
      <c r="D13" s="30" t="s">
        <v>27</v>
      </c>
      <c r="AK13" s="30" t="s">
        <v>24</v>
      </c>
      <c r="AN13" s="27" t="s">
        <v>3</v>
      </c>
      <c r="AR13" s="23"/>
      <c r="BS13" s="20" t="s">
        <v>7</v>
      </c>
    </row>
    <row r="14" spans="2:71" ht="12">
      <c r="B14" s="23"/>
      <c r="E14" s="27" t="s">
        <v>28</v>
      </c>
      <c r="AK14" s="30" t="s">
        <v>26</v>
      </c>
      <c r="AN14" s="27" t="s">
        <v>3</v>
      </c>
      <c r="AR14" s="23"/>
      <c r="BS14" s="20" t="s">
        <v>7</v>
      </c>
    </row>
    <row r="15" spans="2:71" s="1" customFormat="1" ht="6.95" customHeight="1">
      <c r="B15" s="23"/>
      <c r="AR15" s="23"/>
      <c r="BS15" s="20" t="s">
        <v>4</v>
      </c>
    </row>
    <row r="16" spans="2:71" s="1" customFormat="1" ht="12" customHeight="1">
      <c r="B16" s="23"/>
      <c r="D16" s="30" t="s">
        <v>29</v>
      </c>
      <c r="AK16" s="30" t="s">
        <v>24</v>
      </c>
      <c r="AN16" s="27" t="s">
        <v>3</v>
      </c>
      <c r="AR16" s="23"/>
      <c r="BS16" s="20" t="s">
        <v>4</v>
      </c>
    </row>
    <row r="17" spans="2:71" s="1" customFormat="1" ht="18.45" customHeight="1">
      <c r="B17" s="23"/>
      <c r="E17" s="27" t="s">
        <v>30</v>
      </c>
      <c r="AK17" s="30" t="s">
        <v>26</v>
      </c>
      <c r="AN17" s="27" t="s">
        <v>3</v>
      </c>
      <c r="AR17" s="23"/>
      <c r="BS17" s="20" t="s">
        <v>31</v>
      </c>
    </row>
    <row r="18" spans="2:71" s="1" customFormat="1" ht="6.95" customHeight="1">
      <c r="B18" s="23"/>
      <c r="AR18" s="23"/>
      <c r="BS18" s="20" t="s">
        <v>7</v>
      </c>
    </row>
    <row r="19" spans="2:71" s="1" customFormat="1" ht="12" customHeight="1">
      <c r="B19" s="23"/>
      <c r="D19" s="30" t="s">
        <v>32</v>
      </c>
      <c r="AK19" s="30" t="s">
        <v>24</v>
      </c>
      <c r="AN19" s="27" t="s">
        <v>3</v>
      </c>
      <c r="AR19" s="23"/>
      <c r="BS19" s="20" t="s">
        <v>7</v>
      </c>
    </row>
    <row r="20" spans="2:71" s="1" customFormat="1" ht="18.45" customHeight="1">
      <c r="B20" s="23"/>
      <c r="E20" s="27" t="s">
        <v>30</v>
      </c>
      <c r="AK20" s="30" t="s">
        <v>26</v>
      </c>
      <c r="AN20" s="27" t="s">
        <v>3</v>
      </c>
      <c r="AR20" s="23"/>
      <c r="BS20" s="20" t="s">
        <v>4</v>
      </c>
    </row>
    <row r="21" spans="2:44" s="1" customFormat="1" ht="6.95" customHeight="1">
      <c r="B21" s="23"/>
      <c r="AR21" s="23"/>
    </row>
    <row r="22" spans="2:44" s="1" customFormat="1" ht="12" customHeight="1">
      <c r="B22" s="23"/>
      <c r="D22" s="30" t="s">
        <v>33</v>
      </c>
      <c r="AR22" s="23"/>
    </row>
    <row r="23" spans="2:44" s="1" customFormat="1" ht="51" customHeight="1">
      <c r="B23" s="23"/>
      <c r="E23" s="31" t="s">
        <v>34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R23" s="23"/>
    </row>
    <row r="24" spans="2:44" s="1" customFormat="1" ht="6.95" customHeight="1">
      <c r="B24" s="23"/>
      <c r="AR24" s="23"/>
    </row>
    <row r="25" spans="2:44" s="1" customFormat="1" ht="6.95" customHeight="1">
      <c r="B25" s="2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3"/>
    </row>
    <row r="26" spans="1:57" s="2" customFormat="1" ht="25.9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ROUND(AG54,2)</f>
        <v>27315622.81</v>
      </c>
      <c r="AL26" s="36"/>
      <c r="AM26" s="36"/>
      <c r="AN26" s="36"/>
      <c r="AO26" s="36"/>
      <c r="AP26" s="33"/>
      <c r="AQ26" s="33"/>
      <c r="AR26" s="34"/>
      <c r="BE26" s="33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33"/>
    </row>
    <row r="28" spans="1:57" s="2" customFormat="1" ht="1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8" t="s">
        <v>36</v>
      </c>
      <c r="M28" s="38"/>
      <c r="N28" s="38"/>
      <c r="O28" s="38"/>
      <c r="P28" s="38"/>
      <c r="Q28" s="33"/>
      <c r="R28" s="33"/>
      <c r="S28" s="33"/>
      <c r="T28" s="33"/>
      <c r="U28" s="33"/>
      <c r="V28" s="33"/>
      <c r="W28" s="38" t="s">
        <v>37</v>
      </c>
      <c r="X28" s="38"/>
      <c r="Y28" s="38"/>
      <c r="Z28" s="38"/>
      <c r="AA28" s="38"/>
      <c r="AB28" s="38"/>
      <c r="AC28" s="38"/>
      <c r="AD28" s="38"/>
      <c r="AE28" s="38"/>
      <c r="AF28" s="33"/>
      <c r="AG28" s="33"/>
      <c r="AH28" s="33"/>
      <c r="AI28" s="33"/>
      <c r="AJ28" s="33"/>
      <c r="AK28" s="38" t="s">
        <v>38</v>
      </c>
      <c r="AL28" s="38"/>
      <c r="AM28" s="38"/>
      <c r="AN28" s="38"/>
      <c r="AO28" s="38"/>
      <c r="AP28" s="33"/>
      <c r="AQ28" s="33"/>
      <c r="AR28" s="34"/>
      <c r="BE28" s="33"/>
    </row>
    <row r="29" spans="1:57" s="3" customFormat="1" ht="14.4" customHeight="1">
      <c r="A29" s="3"/>
      <c r="B29" s="39"/>
      <c r="C29" s="3"/>
      <c r="D29" s="30" t="s">
        <v>39</v>
      </c>
      <c r="E29" s="3"/>
      <c r="F29" s="30" t="s">
        <v>40</v>
      </c>
      <c r="G29" s="3"/>
      <c r="H29" s="3"/>
      <c r="I29" s="3"/>
      <c r="J29" s="3"/>
      <c r="K29" s="3"/>
      <c r="L29" s="40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1">
        <f>ROUND(AZ54,2)</f>
        <v>27315622.81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1">
        <f>ROUND(AV54,2)</f>
        <v>5736280.79</v>
      </c>
      <c r="AL29" s="3"/>
      <c r="AM29" s="3"/>
      <c r="AN29" s="3"/>
      <c r="AO29" s="3"/>
      <c r="AP29" s="3"/>
      <c r="AQ29" s="3"/>
      <c r="AR29" s="39"/>
      <c r="BE29" s="3"/>
    </row>
    <row r="30" spans="1:57" s="3" customFormat="1" ht="14.4" customHeight="1">
      <c r="A30" s="3"/>
      <c r="B30" s="39"/>
      <c r="C30" s="3"/>
      <c r="D30" s="3"/>
      <c r="E30" s="3"/>
      <c r="F30" s="30" t="s">
        <v>41</v>
      </c>
      <c r="G30" s="3"/>
      <c r="H30" s="3"/>
      <c r="I30" s="3"/>
      <c r="J30" s="3"/>
      <c r="K30" s="3"/>
      <c r="L30" s="40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1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1">
        <f>ROUND(AW54,2)</f>
        <v>0</v>
      </c>
      <c r="AL30" s="3"/>
      <c r="AM30" s="3"/>
      <c r="AN30" s="3"/>
      <c r="AO30" s="3"/>
      <c r="AP30" s="3"/>
      <c r="AQ30" s="3"/>
      <c r="AR30" s="39"/>
      <c r="BE30" s="3"/>
    </row>
    <row r="31" spans="1:57" s="3" customFormat="1" ht="14.4" customHeight="1" hidden="1">
      <c r="A31" s="3"/>
      <c r="B31" s="39"/>
      <c r="C31" s="3"/>
      <c r="D31" s="3"/>
      <c r="E31" s="3"/>
      <c r="F31" s="30" t="s">
        <v>42</v>
      </c>
      <c r="G31" s="3"/>
      <c r="H31" s="3"/>
      <c r="I31" s="3"/>
      <c r="J31" s="3"/>
      <c r="K31" s="3"/>
      <c r="L31" s="40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1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1">
        <v>0</v>
      </c>
      <c r="AL31" s="3"/>
      <c r="AM31" s="3"/>
      <c r="AN31" s="3"/>
      <c r="AO31" s="3"/>
      <c r="AP31" s="3"/>
      <c r="AQ31" s="3"/>
      <c r="AR31" s="39"/>
      <c r="BE31" s="3"/>
    </row>
    <row r="32" spans="1:57" s="3" customFormat="1" ht="14.4" customHeight="1" hidden="1">
      <c r="A32" s="3"/>
      <c r="B32" s="39"/>
      <c r="C32" s="3"/>
      <c r="D32" s="3"/>
      <c r="E32" s="3"/>
      <c r="F32" s="30" t="s">
        <v>43</v>
      </c>
      <c r="G32" s="3"/>
      <c r="H32" s="3"/>
      <c r="I32" s="3"/>
      <c r="J32" s="3"/>
      <c r="K32" s="3"/>
      <c r="L32" s="40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1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1">
        <v>0</v>
      </c>
      <c r="AL32" s="3"/>
      <c r="AM32" s="3"/>
      <c r="AN32" s="3"/>
      <c r="AO32" s="3"/>
      <c r="AP32" s="3"/>
      <c r="AQ32" s="3"/>
      <c r="AR32" s="39"/>
      <c r="BE32" s="3"/>
    </row>
    <row r="33" spans="1:57" s="3" customFormat="1" ht="14.4" customHeight="1" hidden="1">
      <c r="A33" s="3"/>
      <c r="B33" s="39"/>
      <c r="C33" s="3"/>
      <c r="D33" s="3"/>
      <c r="E33" s="3"/>
      <c r="F33" s="30" t="s">
        <v>44</v>
      </c>
      <c r="G33" s="3"/>
      <c r="H33" s="3"/>
      <c r="I33" s="3"/>
      <c r="J33" s="3"/>
      <c r="K33" s="3"/>
      <c r="L33" s="40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1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1">
        <v>0</v>
      </c>
      <c r="AL33" s="3"/>
      <c r="AM33" s="3"/>
      <c r="AN33" s="3"/>
      <c r="AO33" s="3"/>
      <c r="AP33" s="3"/>
      <c r="AQ33" s="3"/>
      <c r="AR33" s="39"/>
      <c r="BE33" s="3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46" t="s">
        <v>47</v>
      </c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7">
        <f>SUM(AK26:AK33)</f>
        <v>33051903.599999998</v>
      </c>
      <c r="AL35" s="44"/>
      <c r="AM35" s="44"/>
      <c r="AN35" s="44"/>
      <c r="AO35" s="48"/>
      <c r="AP35" s="42"/>
      <c r="AQ35" s="42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34"/>
      <c r="BE37" s="33"/>
    </row>
    <row r="41" spans="1:57" s="2" customFormat="1" ht="6.95" customHeight="1">
      <c r="A41" s="33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34"/>
      <c r="BE41" s="33"/>
    </row>
    <row r="42" spans="1:57" s="2" customFormat="1" ht="24.95" customHeight="1">
      <c r="A42" s="33"/>
      <c r="B42" s="34"/>
      <c r="C42" s="24" t="s">
        <v>48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1:57" s="4" customFormat="1" ht="12" customHeight="1">
      <c r="A44" s="4"/>
      <c r="B44" s="53"/>
      <c r="C44" s="30" t="s">
        <v>13</v>
      </c>
      <c r="D44" s="4"/>
      <c r="E44" s="4"/>
      <c r="F44" s="4"/>
      <c r="G44" s="4"/>
      <c r="H44" s="4"/>
      <c r="I44" s="4"/>
      <c r="J44" s="4"/>
      <c r="K44" s="4"/>
      <c r="L44" s="4" t="str">
        <f>K5</f>
        <v>2018556d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3"/>
      <c r="BE44" s="4"/>
    </row>
    <row r="45" spans="1:57" s="5" customFormat="1" ht="36.95" customHeight="1">
      <c r="A45" s="5"/>
      <c r="B45" s="54"/>
      <c r="C45" s="55" t="s">
        <v>15</v>
      </c>
      <c r="D45" s="5"/>
      <c r="E45" s="5"/>
      <c r="F45" s="5"/>
      <c r="G45" s="5"/>
      <c r="H45" s="5"/>
      <c r="I45" s="5"/>
      <c r="J45" s="5"/>
      <c r="K45" s="5"/>
      <c r="L45" s="56" t="str">
        <f>K6</f>
        <v>Snížení energetické náročnosti areálu SOU Hubálov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4"/>
      <c r="BE45" s="5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30" t="s">
        <v>19</v>
      </c>
      <c r="D47" s="33"/>
      <c r="E47" s="33"/>
      <c r="F47" s="33"/>
      <c r="G47" s="33"/>
      <c r="H47" s="33"/>
      <c r="I47" s="33"/>
      <c r="J47" s="33"/>
      <c r="K47" s="33"/>
      <c r="L47" s="57" t="str">
        <f>IF(K8="","",K8)</f>
        <v>Hubálov st. 80, k.ú. Loukovec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0" t="s">
        <v>21</v>
      </c>
      <c r="AJ47" s="33"/>
      <c r="AK47" s="33"/>
      <c r="AL47" s="33"/>
      <c r="AM47" s="58" t="str">
        <f>IF(AN8="","",AN8)</f>
        <v>2. 11. 2018</v>
      </c>
      <c r="AN47" s="58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15.15" customHeight="1">
      <c r="A49" s="33"/>
      <c r="B49" s="34"/>
      <c r="C49" s="30" t="s">
        <v>23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>SOU Hubálov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0" t="s">
        <v>29</v>
      </c>
      <c r="AJ49" s="33"/>
      <c r="AK49" s="33"/>
      <c r="AL49" s="33"/>
      <c r="AM49" s="59" t="str">
        <f>IF(E17="","",E17)</f>
        <v>ANITAS s.r.o.</v>
      </c>
      <c r="AN49" s="4"/>
      <c r="AO49" s="4"/>
      <c r="AP49" s="4"/>
      <c r="AQ49" s="33"/>
      <c r="AR49" s="34"/>
      <c r="AS49" s="60" t="s">
        <v>49</v>
      </c>
      <c r="AT49" s="61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3"/>
    </row>
    <row r="50" spans="1:57" s="2" customFormat="1" ht="15.15" customHeight="1">
      <c r="A50" s="33"/>
      <c r="B50" s="34"/>
      <c r="C50" s="30" t="s">
        <v>27</v>
      </c>
      <c r="D50" s="33"/>
      <c r="E50" s="33"/>
      <c r="F50" s="33"/>
      <c r="G50" s="33"/>
      <c r="H50" s="33"/>
      <c r="I50" s="33"/>
      <c r="J50" s="33"/>
      <c r="K50" s="33"/>
      <c r="L50" s="4" t="str">
        <f>IF(E14="","",E14)</f>
        <v xml:space="preserve"> 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0" t="s">
        <v>32</v>
      </c>
      <c r="AJ50" s="33"/>
      <c r="AK50" s="33"/>
      <c r="AL50" s="33"/>
      <c r="AM50" s="59" t="str">
        <f>IF(E20="","",E20)</f>
        <v>ANITAS s.r.o.</v>
      </c>
      <c r="AN50" s="4"/>
      <c r="AO50" s="4"/>
      <c r="AP50" s="4"/>
      <c r="AQ50" s="33"/>
      <c r="AR50" s="34"/>
      <c r="AS50" s="64"/>
      <c r="AT50" s="65"/>
      <c r="AU50" s="66"/>
      <c r="AV50" s="66"/>
      <c r="AW50" s="66"/>
      <c r="AX50" s="66"/>
      <c r="AY50" s="66"/>
      <c r="AZ50" s="66"/>
      <c r="BA50" s="66"/>
      <c r="BB50" s="66"/>
      <c r="BC50" s="66"/>
      <c r="BD50" s="67"/>
      <c r="BE50" s="33"/>
    </row>
    <row r="51" spans="1:57" s="2" customFormat="1" ht="10.8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64"/>
      <c r="AT51" s="65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3"/>
    </row>
    <row r="52" spans="1:57" s="2" customFormat="1" ht="29.25" customHeight="1">
      <c r="A52" s="33"/>
      <c r="B52" s="34"/>
      <c r="C52" s="68" t="s">
        <v>50</v>
      </c>
      <c r="D52" s="69"/>
      <c r="E52" s="69"/>
      <c r="F52" s="69"/>
      <c r="G52" s="69"/>
      <c r="H52" s="70"/>
      <c r="I52" s="71" t="s">
        <v>51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72" t="s">
        <v>52</v>
      </c>
      <c r="AH52" s="69"/>
      <c r="AI52" s="69"/>
      <c r="AJ52" s="69"/>
      <c r="AK52" s="69"/>
      <c r="AL52" s="69"/>
      <c r="AM52" s="69"/>
      <c r="AN52" s="71" t="s">
        <v>53</v>
      </c>
      <c r="AO52" s="69"/>
      <c r="AP52" s="69"/>
      <c r="AQ52" s="73" t="s">
        <v>54</v>
      </c>
      <c r="AR52" s="34"/>
      <c r="AS52" s="74" t="s">
        <v>55</v>
      </c>
      <c r="AT52" s="75" t="s">
        <v>56</v>
      </c>
      <c r="AU52" s="75" t="s">
        <v>57</v>
      </c>
      <c r="AV52" s="75" t="s">
        <v>58</v>
      </c>
      <c r="AW52" s="75" t="s">
        <v>59</v>
      </c>
      <c r="AX52" s="75" t="s">
        <v>60</v>
      </c>
      <c r="AY52" s="75" t="s">
        <v>61</v>
      </c>
      <c r="AZ52" s="75" t="s">
        <v>62</v>
      </c>
      <c r="BA52" s="75" t="s">
        <v>63</v>
      </c>
      <c r="BB52" s="75" t="s">
        <v>64</v>
      </c>
      <c r="BC52" s="75" t="s">
        <v>65</v>
      </c>
      <c r="BD52" s="76" t="s">
        <v>66</v>
      </c>
      <c r="BE52" s="33"/>
    </row>
    <row r="53" spans="1:57" s="2" customFormat="1" ht="10.8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77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9"/>
      <c r="BE53" s="33"/>
    </row>
    <row r="54" spans="1:90" s="6" customFormat="1" ht="32.4" customHeight="1">
      <c r="A54" s="6"/>
      <c r="B54" s="80"/>
      <c r="C54" s="81" t="s">
        <v>67</v>
      </c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3">
        <f>ROUND(AG55+AG64+AG76,2)</f>
        <v>27315622.81</v>
      </c>
      <c r="AH54" s="83"/>
      <c r="AI54" s="83"/>
      <c r="AJ54" s="83"/>
      <c r="AK54" s="83"/>
      <c r="AL54" s="83"/>
      <c r="AM54" s="83"/>
      <c r="AN54" s="84">
        <f>SUM(AG54,AT54)</f>
        <v>33051903.599999998</v>
      </c>
      <c r="AO54" s="84"/>
      <c r="AP54" s="84"/>
      <c r="AQ54" s="85" t="s">
        <v>3</v>
      </c>
      <c r="AR54" s="80"/>
      <c r="AS54" s="86">
        <f>ROUND(AS55+AS64+AS76,2)</f>
        <v>0</v>
      </c>
      <c r="AT54" s="87">
        <f>ROUND(SUM(AV54:AW54),2)</f>
        <v>5736280.79</v>
      </c>
      <c r="AU54" s="88">
        <f>ROUND(AU55+AU64+AU76,5)</f>
        <v>16523.10229</v>
      </c>
      <c r="AV54" s="87">
        <f>ROUND(AZ54*L29,2)</f>
        <v>5736280.79</v>
      </c>
      <c r="AW54" s="87">
        <f>ROUND(BA54*L30,2)</f>
        <v>0</v>
      </c>
      <c r="AX54" s="87">
        <f>ROUND(BB54*L29,2)</f>
        <v>0</v>
      </c>
      <c r="AY54" s="87">
        <f>ROUND(BC54*L30,2)</f>
        <v>0</v>
      </c>
      <c r="AZ54" s="87">
        <f>ROUND(AZ55+AZ64+AZ76,2)</f>
        <v>27315622.81</v>
      </c>
      <c r="BA54" s="87">
        <f>ROUND(BA55+BA64+BA76,2)</f>
        <v>0</v>
      </c>
      <c r="BB54" s="87">
        <f>ROUND(BB55+BB64+BB76,2)</f>
        <v>0</v>
      </c>
      <c r="BC54" s="87">
        <f>ROUND(BC55+BC64+BC76,2)</f>
        <v>0</v>
      </c>
      <c r="BD54" s="89">
        <f>ROUND(BD55+BD64+BD76,2)</f>
        <v>0</v>
      </c>
      <c r="BE54" s="6"/>
      <c r="BS54" s="90" t="s">
        <v>68</v>
      </c>
      <c r="BT54" s="90" t="s">
        <v>69</v>
      </c>
      <c r="BU54" s="91" t="s">
        <v>70</v>
      </c>
      <c r="BV54" s="90" t="s">
        <v>71</v>
      </c>
      <c r="BW54" s="90" t="s">
        <v>5</v>
      </c>
      <c r="BX54" s="90" t="s">
        <v>72</v>
      </c>
      <c r="CL54" s="90" t="s">
        <v>3</v>
      </c>
    </row>
    <row r="55" spans="1:91" s="7" customFormat="1" ht="40.5" customHeight="1">
      <c r="A55" s="7"/>
      <c r="B55" s="92"/>
      <c r="C55" s="93"/>
      <c r="D55" s="94" t="s">
        <v>73</v>
      </c>
      <c r="E55" s="94"/>
      <c r="F55" s="94"/>
      <c r="G55" s="94"/>
      <c r="H55" s="94"/>
      <c r="I55" s="95"/>
      <c r="J55" s="94" t="s">
        <v>74</v>
      </c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6">
        <f>ROUND(SUM(AG56:AG63),2)</f>
        <v>13351827.88</v>
      </c>
      <c r="AH55" s="95"/>
      <c r="AI55" s="95"/>
      <c r="AJ55" s="95"/>
      <c r="AK55" s="95"/>
      <c r="AL55" s="95"/>
      <c r="AM55" s="95"/>
      <c r="AN55" s="97">
        <f>SUM(AG55,AT55)</f>
        <v>16155711.73</v>
      </c>
      <c r="AO55" s="95"/>
      <c r="AP55" s="95"/>
      <c r="AQ55" s="98" t="s">
        <v>75</v>
      </c>
      <c r="AR55" s="92"/>
      <c r="AS55" s="99">
        <f>ROUND(SUM(AS56:AS63),2)</f>
        <v>0</v>
      </c>
      <c r="AT55" s="100">
        <f>ROUND(SUM(AV55:AW55),2)</f>
        <v>2803883.85</v>
      </c>
      <c r="AU55" s="101">
        <f>ROUND(SUM(AU56:AU63),5)</f>
        <v>9240.11239</v>
      </c>
      <c r="AV55" s="100">
        <f>ROUND(AZ55*L29,2)</f>
        <v>2803883.85</v>
      </c>
      <c r="AW55" s="100">
        <f>ROUND(BA55*L30,2)</f>
        <v>0</v>
      </c>
      <c r="AX55" s="100">
        <f>ROUND(BB55*L29,2)</f>
        <v>0</v>
      </c>
      <c r="AY55" s="100">
        <f>ROUND(BC55*L30,2)</f>
        <v>0</v>
      </c>
      <c r="AZ55" s="100">
        <f>ROUND(SUM(AZ56:AZ63),2)</f>
        <v>13351827.88</v>
      </c>
      <c r="BA55" s="100">
        <f>ROUND(SUM(BA56:BA63),2)</f>
        <v>0</v>
      </c>
      <c r="BB55" s="100">
        <f>ROUND(SUM(BB56:BB63),2)</f>
        <v>0</v>
      </c>
      <c r="BC55" s="100">
        <f>ROUND(SUM(BC56:BC63),2)</f>
        <v>0</v>
      </c>
      <c r="BD55" s="102">
        <f>ROUND(SUM(BD56:BD63),2)</f>
        <v>0</v>
      </c>
      <c r="BE55" s="7"/>
      <c r="BS55" s="103" t="s">
        <v>68</v>
      </c>
      <c r="BT55" s="103" t="s">
        <v>76</v>
      </c>
      <c r="BU55" s="103" t="s">
        <v>70</v>
      </c>
      <c r="BV55" s="103" t="s">
        <v>71</v>
      </c>
      <c r="BW55" s="103" t="s">
        <v>77</v>
      </c>
      <c r="BX55" s="103" t="s">
        <v>5</v>
      </c>
      <c r="CL55" s="103" t="s">
        <v>3</v>
      </c>
      <c r="CM55" s="103" t="s">
        <v>78</v>
      </c>
    </row>
    <row r="56" spans="1:90" s="4" customFormat="1" ht="16.5" customHeight="1">
      <c r="A56" s="104" t="s">
        <v>79</v>
      </c>
      <c r="B56" s="53"/>
      <c r="C56" s="10"/>
      <c r="D56" s="10"/>
      <c r="E56" s="105" t="s">
        <v>80</v>
      </c>
      <c r="F56" s="105"/>
      <c r="G56" s="105"/>
      <c r="H56" s="105"/>
      <c r="I56" s="105"/>
      <c r="J56" s="10"/>
      <c r="K56" s="105" t="s">
        <v>81</v>
      </c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6">
        <f>'SO 01.1 - Domov mládeže a...'!J32</f>
        <v>7733422.93</v>
      </c>
      <c r="AH56" s="10"/>
      <c r="AI56" s="10"/>
      <c r="AJ56" s="10"/>
      <c r="AK56" s="10"/>
      <c r="AL56" s="10"/>
      <c r="AM56" s="10"/>
      <c r="AN56" s="106">
        <f>SUM(AG56,AT56)</f>
        <v>9357441.75</v>
      </c>
      <c r="AO56" s="10"/>
      <c r="AP56" s="10"/>
      <c r="AQ56" s="107" t="s">
        <v>82</v>
      </c>
      <c r="AR56" s="53"/>
      <c r="AS56" s="108">
        <v>0</v>
      </c>
      <c r="AT56" s="109">
        <f>ROUND(SUM(AV56:AW56),2)</f>
        <v>1624018.82</v>
      </c>
      <c r="AU56" s="110">
        <f>'SO 01.1 - Domov mládeže a...'!P111</f>
        <v>8811.076689000001</v>
      </c>
      <c r="AV56" s="109">
        <f>'SO 01.1 - Domov mládeže a...'!J35</f>
        <v>1624018.82</v>
      </c>
      <c r="AW56" s="109">
        <f>'SO 01.1 - Domov mládeže a...'!J36</f>
        <v>0</v>
      </c>
      <c r="AX56" s="109">
        <f>'SO 01.1 - Domov mládeže a...'!J37</f>
        <v>0</v>
      </c>
      <c r="AY56" s="109">
        <f>'SO 01.1 - Domov mládeže a...'!J38</f>
        <v>0</v>
      </c>
      <c r="AZ56" s="109">
        <f>'SO 01.1 - Domov mládeže a...'!F35</f>
        <v>7733422.93</v>
      </c>
      <c r="BA56" s="109">
        <f>'SO 01.1 - Domov mládeže a...'!F36</f>
        <v>0</v>
      </c>
      <c r="BB56" s="109">
        <f>'SO 01.1 - Domov mládeže a...'!F37</f>
        <v>0</v>
      </c>
      <c r="BC56" s="109">
        <f>'SO 01.1 - Domov mládeže a...'!F38</f>
        <v>0</v>
      </c>
      <c r="BD56" s="111">
        <f>'SO 01.1 - Domov mládeže a...'!F39</f>
        <v>0</v>
      </c>
      <c r="BE56" s="4"/>
      <c r="BT56" s="27" t="s">
        <v>78</v>
      </c>
      <c r="BV56" s="27" t="s">
        <v>71</v>
      </c>
      <c r="BW56" s="27" t="s">
        <v>83</v>
      </c>
      <c r="BX56" s="27" t="s">
        <v>77</v>
      </c>
      <c r="CL56" s="27" t="s">
        <v>3</v>
      </c>
    </row>
    <row r="57" spans="1:90" s="4" customFormat="1" ht="16.5" customHeight="1">
      <c r="A57" s="104" t="s">
        <v>79</v>
      </c>
      <c r="B57" s="53"/>
      <c r="C57" s="10"/>
      <c r="D57" s="10"/>
      <c r="E57" s="105" t="s">
        <v>84</v>
      </c>
      <c r="F57" s="105"/>
      <c r="G57" s="105"/>
      <c r="H57" s="105"/>
      <c r="I57" s="105"/>
      <c r="J57" s="10"/>
      <c r="K57" s="105" t="s">
        <v>85</v>
      </c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6">
        <f>'SO 01.2 - Stavební přípom...'!J32</f>
        <v>194141.35</v>
      </c>
      <c r="AH57" s="10"/>
      <c r="AI57" s="10"/>
      <c r="AJ57" s="10"/>
      <c r="AK57" s="10"/>
      <c r="AL57" s="10"/>
      <c r="AM57" s="10"/>
      <c r="AN57" s="106">
        <f>SUM(AG57,AT57)</f>
        <v>234911.03</v>
      </c>
      <c r="AO57" s="10"/>
      <c r="AP57" s="10"/>
      <c r="AQ57" s="107" t="s">
        <v>82</v>
      </c>
      <c r="AR57" s="53"/>
      <c r="AS57" s="108">
        <v>0</v>
      </c>
      <c r="AT57" s="109">
        <f>ROUND(SUM(AV57:AW57),2)</f>
        <v>40769.68</v>
      </c>
      <c r="AU57" s="110">
        <f>'SO 01.2 - Stavební přípom...'!P99</f>
        <v>429.0356969999999</v>
      </c>
      <c r="AV57" s="109">
        <f>'SO 01.2 - Stavební přípom...'!J35</f>
        <v>40769.68</v>
      </c>
      <c r="AW57" s="109">
        <f>'SO 01.2 - Stavební přípom...'!J36</f>
        <v>0</v>
      </c>
      <c r="AX57" s="109">
        <f>'SO 01.2 - Stavební přípom...'!J37</f>
        <v>0</v>
      </c>
      <c r="AY57" s="109">
        <f>'SO 01.2 - Stavební přípom...'!J38</f>
        <v>0</v>
      </c>
      <c r="AZ57" s="109">
        <f>'SO 01.2 - Stavební přípom...'!F35</f>
        <v>194141.35</v>
      </c>
      <c r="BA57" s="109">
        <f>'SO 01.2 - Stavební přípom...'!F36</f>
        <v>0</v>
      </c>
      <c r="BB57" s="109">
        <f>'SO 01.2 - Stavební přípom...'!F37</f>
        <v>0</v>
      </c>
      <c r="BC57" s="109">
        <f>'SO 01.2 - Stavební přípom...'!F38</f>
        <v>0</v>
      </c>
      <c r="BD57" s="111">
        <f>'SO 01.2 - Stavební přípom...'!F39</f>
        <v>0</v>
      </c>
      <c r="BE57" s="4"/>
      <c r="BT57" s="27" t="s">
        <v>78</v>
      </c>
      <c r="BV57" s="27" t="s">
        <v>71</v>
      </c>
      <c r="BW57" s="27" t="s">
        <v>86</v>
      </c>
      <c r="BX57" s="27" t="s">
        <v>77</v>
      </c>
      <c r="CL57" s="27" t="s">
        <v>3</v>
      </c>
    </row>
    <row r="58" spans="1:90" s="4" customFormat="1" ht="25.5" customHeight="1">
      <c r="A58" s="104" t="s">
        <v>79</v>
      </c>
      <c r="B58" s="53"/>
      <c r="C58" s="10"/>
      <c r="D58" s="10"/>
      <c r="E58" s="105" t="s">
        <v>87</v>
      </c>
      <c r="F58" s="105"/>
      <c r="G58" s="105"/>
      <c r="H58" s="105"/>
      <c r="I58" s="105"/>
      <c r="J58" s="10"/>
      <c r="K58" s="105" t="s">
        <v>88</v>
      </c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6">
        <f>'SO 01.MaR - Domov mládeže...'!J32</f>
        <v>454695</v>
      </c>
      <c r="AH58" s="10"/>
      <c r="AI58" s="10"/>
      <c r="AJ58" s="10"/>
      <c r="AK58" s="10"/>
      <c r="AL58" s="10"/>
      <c r="AM58" s="10"/>
      <c r="AN58" s="106">
        <f>SUM(AG58,AT58)</f>
        <v>550180.95</v>
      </c>
      <c r="AO58" s="10"/>
      <c r="AP58" s="10"/>
      <c r="AQ58" s="107" t="s">
        <v>82</v>
      </c>
      <c r="AR58" s="53"/>
      <c r="AS58" s="108">
        <v>0</v>
      </c>
      <c r="AT58" s="109">
        <f>ROUND(SUM(AV58:AW58),2)</f>
        <v>95485.95</v>
      </c>
      <c r="AU58" s="110">
        <f>'SO 01.MaR - Domov mládeže...'!P87</f>
        <v>0</v>
      </c>
      <c r="AV58" s="109">
        <f>'SO 01.MaR - Domov mládeže...'!J35</f>
        <v>95485.95</v>
      </c>
      <c r="AW58" s="109">
        <f>'SO 01.MaR - Domov mládeže...'!J36</f>
        <v>0</v>
      </c>
      <c r="AX58" s="109">
        <f>'SO 01.MaR - Domov mládeže...'!J37</f>
        <v>0</v>
      </c>
      <c r="AY58" s="109">
        <f>'SO 01.MaR - Domov mládeže...'!J38</f>
        <v>0</v>
      </c>
      <c r="AZ58" s="109">
        <f>'SO 01.MaR - Domov mládeže...'!F35</f>
        <v>454695</v>
      </c>
      <c r="BA58" s="109">
        <f>'SO 01.MaR - Domov mládeže...'!F36</f>
        <v>0</v>
      </c>
      <c r="BB58" s="109">
        <f>'SO 01.MaR - Domov mládeže...'!F37</f>
        <v>0</v>
      </c>
      <c r="BC58" s="109">
        <f>'SO 01.MaR - Domov mládeže...'!F38</f>
        <v>0</v>
      </c>
      <c r="BD58" s="111">
        <f>'SO 01.MaR - Domov mládeže...'!F39</f>
        <v>0</v>
      </c>
      <c r="BE58" s="4"/>
      <c r="BT58" s="27" t="s">
        <v>78</v>
      </c>
      <c r="BV58" s="27" t="s">
        <v>71</v>
      </c>
      <c r="BW58" s="27" t="s">
        <v>89</v>
      </c>
      <c r="BX58" s="27" t="s">
        <v>77</v>
      </c>
      <c r="CL58" s="27" t="s">
        <v>3</v>
      </c>
    </row>
    <row r="59" spans="1:90" s="4" customFormat="1" ht="51" customHeight="1">
      <c r="A59" s="104" t="s">
        <v>79</v>
      </c>
      <c r="B59" s="53"/>
      <c r="C59" s="10"/>
      <c r="D59" s="10"/>
      <c r="E59" s="105" t="s">
        <v>90</v>
      </c>
      <c r="F59" s="105"/>
      <c r="G59" s="105"/>
      <c r="H59" s="105"/>
      <c r="I59" s="105"/>
      <c r="J59" s="10"/>
      <c r="K59" s="105" t="s">
        <v>91</v>
      </c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6">
        <f>'SO 01.Otopná soustav - Do...'!J32</f>
        <v>804707</v>
      </c>
      <c r="AH59" s="10"/>
      <c r="AI59" s="10"/>
      <c r="AJ59" s="10"/>
      <c r="AK59" s="10"/>
      <c r="AL59" s="10"/>
      <c r="AM59" s="10"/>
      <c r="AN59" s="106">
        <f>SUM(AG59,AT59)</f>
        <v>973695.47</v>
      </c>
      <c r="AO59" s="10"/>
      <c r="AP59" s="10"/>
      <c r="AQ59" s="107" t="s">
        <v>82</v>
      </c>
      <c r="AR59" s="53"/>
      <c r="AS59" s="108">
        <v>0</v>
      </c>
      <c r="AT59" s="109">
        <f>ROUND(SUM(AV59:AW59),2)</f>
        <v>168988.47</v>
      </c>
      <c r="AU59" s="110">
        <f>'SO 01.Otopná soustav - Do...'!P93</f>
        <v>0</v>
      </c>
      <c r="AV59" s="109">
        <f>'SO 01.Otopná soustav - Do...'!J35</f>
        <v>168988.47</v>
      </c>
      <c r="AW59" s="109">
        <f>'SO 01.Otopná soustav - Do...'!J36</f>
        <v>0</v>
      </c>
      <c r="AX59" s="109">
        <f>'SO 01.Otopná soustav - Do...'!J37</f>
        <v>0</v>
      </c>
      <c r="AY59" s="109">
        <f>'SO 01.Otopná soustav - Do...'!J38</f>
        <v>0</v>
      </c>
      <c r="AZ59" s="109">
        <f>'SO 01.Otopná soustav - Do...'!F35</f>
        <v>804707</v>
      </c>
      <c r="BA59" s="109">
        <f>'SO 01.Otopná soustav - Do...'!F36</f>
        <v>0</v>
      </c>
      <c r="BB59" s="109">
        <f>'SO 01.Otopná soustav - Do...'!F37</f>
        <v>0</v>
      </c>
      <c r="BC59" s="109">
        <f>'SO 01.Otopná soustav - Do...'!F38</f>
        <v>0</v>
      </c>
      <c r="BD59" s="111">
        <f>'SO 01.Otopná soustav - Do...'!F39</f>
        <v>0</v>
      </c>
      <c r="BE59" s="4"/>
      <c r="BT59" s="27" t="s">
        <v>78</v>
      </c>
      <c r="BV59" s="27" t="s">
        <v>71</v>
      </c>
      <c r="BW59" s="27" t="s">
        <v>92</v>
      </c>
      <c r="BX59" s="27" t="s">
        <v>77</v>
      </c>
      <c r="CL59" s="27" t="s">
        <v>3</v>
      </c>
    </row>
    <row r="60" spans="1:90" s="4" customFormat="1" ht="38.25" customHeight="1">
      <c r="A60" s="104" t="s">
        <v>79</v>
      </c>
      <c r="B60" s="53"/>
      <c r="C60" s="10"/>
      <c r="D60" s="10"/>
      <c r="E60" s="105" t="s">
        <v>93</v>
      </c>
      <c r="F60" s="105"/>
      <c r="G60" s="105"/>
      <c r="H60" s="105"/>
      <c r="I60" s="105"/>
      <c r="J60" s="10"/>
      <c r="K60" s="105" t="s">
        <v>94</v>
      </c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6">
        <f>'SO 01.Zdroj tepla - Domov...'!J32</f>
        <v>1828885.1</v>
      </c>
      <c r="AH60" s="10"/>
      <c r="AI60" s="10"/>
      <c r="AJ60" s="10"/>
      <c r="AK60" s="10"/>
      <c r="AL60" s="10"/>
      <c r="AM60" s="10"/>
      <c r="AN60" s="106">
        <f>SUM(AG60,AT60)</f>
        <v>2212950.97</v>
      </c>
      <c r="AO60" s="10"/>
      <c r="AP60" s="10"/>
      <c r="AQ60" s="107" t="s">
        <v>82</v>
      </c>
      <c r="AR60" s="53"/>
      <c r="AS60" s="108">
        <v>0</v>
      </c>
      <c r="AT60" s="109">
        <f>ROUND(SUM(AV60:AW60),2)</f>
        <v>384065.87</v>
      </c>
      <c r="AU60" s="110">
        <f>'SO 01.Zdroj tepla - Domov...'!P103</f>
        <v>0</v>
      </c>
      <c r="AV60" s="109">
        <f>'SO 01.Zdroj tepla - Domov...'!J35</f>
        <v>384065.87</v>
      </c>
      <c r="AW60" s="109">
        <f>'SO 01.Zdroj tepla - Domov...'!J36</f>
        <v>0</v>
      </c>
      <c r="AX60" s="109">
        <f>'SO 01.Zdroj tepla - Domov...'!J37</f>
        <v>0</v>
      </c>
      <c r="AY60" s="109">
        <f>'SO 01.Zdroj tepla - Domov...'!J38</f>
        <v>0</v>
      </c>
      <c r="AZ60" s="109">
        <f>'SO 01.Zdroj tepla - Domov...'!F35</f>
        <v>1828885.1</v>
      </c>
      <c r="BA60" s="109">
        <f>'SO 01.Zdroj tepla - Domov...'!F36</f>
        <v>0</v>
      </c>
      <c r="BB60" s="109">
        <f>'SO 01.Zdroj tepla - Domov...'!F37</f>
        <v>0</v>
      </c>
      <c r="BC60" s="109">
        <f>'SO 01.Zdroj tepla - Domov...'!F38</f>
        <v>0</v>
      </c>
      <c r="BD60" s="111">
        <f>'SO 01.Zdroj tepla - Domov...'!F39</f>
        <v>0</v>
      </c>
      <c r="BE60" s="4"/>
      <c r="BT60" s="27" t="s">
        <v>78</v>
      </c>
      <c r="BV60" s="27" t="s">
        <v>71</v>
      </c>
      <c r="BW60" s="27" t="s">
        <v>95</v>
      </c>
      <c r="BX60" s="27" t="s">
        <v>77</v>
      </c>
      <c r="CL60" s="27" t="s">
        <v>3</v>
      </c>
    </row>
    <row r="61" spans="1:90" s="4" customFormat="1" ht="25.5" customHeight="1">
      <c r="A61" s="104" t="s">
        <v>79</v>
      </c>
      <c r="B61" s="53"/>
      <c r="C61" s="10"/>
      <c r="D61" s="10"/>
      <c r="E61" s="105" t="s">
        <v>96</v>
      </c>
      <c r="F61" s="105"/>
      <c r="G61" s="105"/>
      <c r="H61" s="105"/>
      <c r="I61" s="105"/>
      <c r="J61" s="10"/>
      <c r="K61" s="105" t="s">
        <v>97</v>
      </c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6">
        <f>'SO 01.SOL - Domov mládeže...'!J32</f>
        <v>917702</v>
      </c>
      <c r="AH61" s="10"/>
      <c r="AI61" s="10"/>
      <c r="AJ61" s="10"/>
      <c r="AK61" s="10"/>
      <c r="AL61" s="10"/>
      <c r="AM61" s="10"/>
      <c r="AN61" s="106">
        <f>SUM(AG61,AT61)</f>
        <v>1110419.42</v>
      </c>
      <c r="AO61" s="10"/>
      <c r="AP61" s="10"/>
      <c r="AQ61" s="107" t="s">
        <v>82</v>
      </c>
      <c r="AR61" s="53"/>
      <c r="AS61" s="108">
        <v>0</v>
      </c>
      <c r="AT61" s="109">
        <f>ROUND(SUM(AV61:AW61),2)</f>
        <v>192717.42</v>
      </c>
      <c r="AU61" s="110">
        <f>'SO 01.SOL - Domov mládeže...'!P87</f>
        <v>0</v>
      </c>
      <c r="AV61" s="109">
        <f>'SO 01.SOL - Domov mládeže...'!J35</f>
        <v>192717.42</v>
      </c>
      <c r="AW61" s="109">
        <f>'SO 01.SOL - Domov mládeže...'!J36</f>
        <v>0</v>
      </c>
      <c r="AX61" s="109">
        <f>'SO 01.SOL - Domov mládeže...'!J37</f>
        <v>0</v>
      </c>
      <c r="AY61" s="109">
        <f>'SO 01.SOL - Domov mládeže...'!J38</f>
        <v>0</v>
      </c>
      <c r="AZ61" s="109">
        <f>'SO 01.SOL - Domov mládeže...'!F35</f>
        <v>917702</v>
      </c>
      <c r="BA61" s="109">
        <f>'SO 01.SOL - Domov mládeže...'!F36</f>
        <v>0</v>
      </c>
      <c r="BB61" s="109">
        <f>'SO 01.SOL - Domov mládeže...'!F37</f>
        <v>0</v>
      </c>
      <c r="BC61" s="109">
        <f>'SO 01.SOL - Domov mládeže...'!F38</f>
        <v>0</v>
      </c>
      <c r="BD61" s="111">
        <f>'SO 01.SOL - Domov mládeže...'!F39</f>
        <v>0</v>
      </c>
      <c r="BE61" s="4"/>
      <c r="BT61" s="27" t="s">
        <v>78</v>
      </c>
      <c r="BV61" s="27" t="s">
        <v>71</v>
      </c>
      <c r="BW61" s="27" t="s">
        <v>98</v>
      </c>
      <c r="BX61" s="27" t="s">
        <v>77</v>
      </c>
      <c r="CL61" s="27" t="s">
        <v>3</v>
      </c>
    </row>
    <row r="62" spans="1:90" s="4" customFormat="1" ht="25.5" customHeight="1">
      <c r="A62" s="104" t="s">
        <v>79</v>
      </c>
      <c r="B62" s="53"/>
      <c r="C62" s="10"/>
      <c r="D62" s="10"/>
      <c r="E62" s="105" t="s">
        <v>99</v>
      </c>
      <c r="F62" s="105"/>
      <c r="G62" s="105"/>
      <c r="H62" s="105"/>
      <c r="I62" s="105"/>
      <c r="J62" s="10"/>
      <c r="K62" s="105" t="s">
        <v>100</v>
      </c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6">
        <f>'SO 01.VRTY - Domov mládež...'!J32</f>
        <v>829048.5</v>
      </c>
      <c r="AH62" s="10"/>
      <c r="AI62" s="10"/>
      <c r="AJ62" s="10"/>
      <c r="AK62" s="10"/>
      <c r="AL62" s="10"/>
      <c r="AM62" s="10"/>
      <c r="AN62" s="106">
        <f>SUM(AG62,AT62)</f>
        <v>1003148.69</v>
      </c>
      <c r="AO62" s="10"/>
      <c r="AP62" s="10"/>
      <c r="AQ62" s="107" t="s">
        <v>82</v>
      </c>
      <c r="AR62" s="53"/>
      <c r="AS62" s="108">
        <v>0</v>
      </c>
      <c r="AT62" s="109">
        <f>ROUND(SUM(AV62:AW62),2)</f>
        <v>174100.19</v>
      </c>
      <c r="AU62" s="110">
        <f>'SO 01.VRTY - Domov mládež...'!P88</f>
        <v>0</v>
      </c>
      <c r="AV62" s="109">
        <f>'SO 01.VRTY - Domov mládež...'!J35</f>
        <v>174100.19</v>
      </c>
      <c r="AW62" s="109">
        <f>'SO 01.VRTY - Domov mládež...'!J36</f>
        <v>0</v>
      </c>
      <c r="AX62" s="109">
        <f>'SO 01.VRTY - Domov mládež...'!J37</f>
        <v>0</v>
      </c>
      <c r="AY62" s="109">
        <f>'SO 01.VRTY - Domov mládež...'!J38</f>
        <v>0</v>
      </c>
      <c r="AZ62" s="109">
        <f>'SO 01.VRTY - Domov mládež...'!F35</f>
        <v>829048.5</v>
      </c>
      <c r="BA62" s="109">
        <f>'SO 01.VRTY - Domov mládež...'!F36</f>
        <v>0</v>
      </c>
      <c r="BB62" s="109">
        <f>'SO 01.VRTY - Domov mládež...'!F37</f>
        <v>0</v>
      </c>
      <c r="BC62" s="109">
        <f>'SO 01.VRTY - Domov mládež...'!F38</f>
        <v>0</v>
      </c>
      <c r="BD62" s="111">
        <f>'SO 01.VRTY - Domov mládež...'!F39</f>
        <v>0</v>
      </c>
      <c r="BE62" s="4"/>
      <c r="BT62" s="27" t="s">
        <v>78</v>
      </c>
      <c r="BV62" s="27" t="s">
        <v>71</v>
      </c>
      <c r="BW62" s="27" t="s">
        <v>101</v>
      </c>
      <c r="BX62" s="27" t="s">
        <v>77</v>
      </c>
      <c r="CL62" s="27" t="s">
        <v>3</v>
      </c>
    </row>
    <row r="63" spans="1:90" s="4" customFormat="1" ht="25.5" customHeight="1">
      <c r="A63" s="104" t="s">
        <v>79</v>
      </c>
      <c r="B63" s="53"/>
      <c r="C63" s="10"/>
      <c r="D63" s="10"/>
      <c r="E63" s="105" t="s">
        <v>102</v>
      </c>
      <c r="F63" s="105"/>
      <c r="G63" s="105"/>
      <c r="H63" s="105"/>
      <c r="I63" s="105"/>
      <c r="J63" s="10"/>
      <c r="K63" s="105" t="s">
        <v>103</v>
      </c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6">
        <f>'SO 01.VZT - Tělocvična VZT'!J32</f>
        <v>589226</v>
      </c>
      <c r="AH63" s="10"/>
      <c r="AI63" s="10"/>
      <c r="AJ63" s="10"/>
      <c r="AK63" s="10"/>
      <c r="AL63" s="10"/>
      <c r="AM63" s="10"/>
      <c r="AN63" s="106">
        <f>SUM(AG63,AT63)</f>
        <v>712963.46</v>
      </c>
      <c r="AO63" s="10"/>
      <c r="AP63" s="10"/>
      <c r="AQ63" s="107" t="s">
        <v>82</v>
      </c>
      <c r="AR63" s="53"/>
      <c r="AS63" s="108">
        <v>0</v>
      </c>
      <c r="AT63" s="109">
        <f>ROUND(SUM(AV63:AW63),2)</f>
        <v>123737.46</v>
      </c>
      <c r="AU63" s="110">
        <f>'SO 01.VZT - Tělocvična VZT'!P87</f>
        <v>0</v>
      </c>
      <c r="AV63" s="109">
        <f>'SO 01.VZT - Tělocvična VZT'!J35</f>
        <v>123737.46</v>
      </c>
      <c r="AW63" s="109">
        <f>'SO 01.VZT - Tělocvična VZT'!J36</f>
        <v>0</v>
      </c>
      <c r="AX63" s="109">
        <f>'SO 01.VZT - Tělocvična VZT'!J37</f>
        <v>0</v>
      </c>
      <c r="AY63" s="109">
        <f>'SO 01.VZT - Tělocvična VZT'!J38</f>
        <v>0</v>
      </c>
      <c r="AZ63" s="109">
        <f>'SO 01.VZT - Tělocvična VZT'!F35</f>
        <v>589226</v>
      </c>
      <c r="BA63" s="109">
        <f>'SO 01.VZT - Tělocvična VZT'!F36</f>
        <v>0</v>
      </c>
      <c r="BB63" s="109">
        <f>'SO 01.VZT - Tělocvična VZT'!F37</f>
        <v>0</v>
      </c>
      <c r="BC63" s="109">
        <f>'SO 01.VZT - Tělocvična VZT'!F38</f>
        <v>0</v>
      </c>
      <c r="BD63" s="111">
        <f>'SO 01.VZT - Tělocvična VZT'!F39</f>
        <v>0</v>
      </c>
      <c r="BE63" s="4"/>
      <c r="BT63" s="27" t="s">
        <v>78</v>
      </c>
      <c r="BV63" s="27" t="s">
        <v>71</v>
      </c>
      <c r="BW63" s="27" t="s">
        <v>104</v>
      </c>
      <c r="BX63" s="27" t="s">
        <v>77</v>
      </c>
      <c r="CL63" s="27" t="s">
        <v>3</v>
      </c>
    </row>
    <row r="64" spans="1:91" s="7" customFormat="1" ht="27" customHeight="1">
      <c r="A64" s="7"/>
      <c r="B64" s="92"/>
      <c r="C64" s="93"/>
      <c r="D64" s="94" t="s">
        <v>105</v>
      </c>
      <c r="E64" s="94"/>
      <c r="F64" s="94"/>
      <c r="G64" s="94"/>
      <c r="H64" s="94"/>
      <c r="I64" s="95"/>
      <c r="J64" s="94" t="s">
        <v>106</v>
      </c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6">
        <f>ROUND(AG65+AG66+AG67+AG70,2)</f>
        <v>13448794.93</v>
      </c>
      <c r="AH64" s="95"/>
      <c r="AI64" s="95"/>
      <c r="AJ64" s="95"/>
      <c r="AK64" s="95"/>
      <c r="AL64" s="95"/>
      <c r="AM64" s="95"/>
      <c r="AN64" s="97">
        <f>SUM(AG64,AT64)</f>
        <v>16273041.87</v>
      </c>
      <c r="AO64" s="95"/>
      <c r="AP64" s="95"/>
      <c r="AQ64" s="98" t="s">
        <v>75</v>
      </c>
      <c r="AR64" s="92"/>
      <c r="AS64" s="99">
        <f>ROUND(AS65+AS66+AS67+AS70,2)</f>
        <v>0</v>
      </c>
      <c r="AT64" s="100">
        <f>ROUND(SUM(AV64:AW64),2)</f>
        <v>2824246.94</v>
      </c>
      <c r="AU64" s="101">
        <f>ROUND(AU65+AU66+AU67+AU70,5)</f>
        <v>7282.9899</v>
      </c>
      <c r="AV64" s="100">
        <f>ROUND(AZ64*L29,2)</f>
        <v>2824246.94</v>
      </c>
      <c r="AW64" s="100">
        <f>ROUND(BA64*L30,2)</f>
        <v>0</v>
      </c>
      <c r="AX64" s="100">
        <f>ROUND(BB64*L29,2)</f>
        <v>0</v>
      </c>
      <c r="AY64" s="100">
        <f>ROUND(BC64*L30,2)</f>
        <v>0</v>
      </c>
      <c r="AZ64" s="100">
        <f>ROUND(AZ65+AZ66+AZ67+AZ70,2)</f>
        <v>13448794.93</v>
      </c>
      <c r="BA64" s="100">
        <f>ROUND(BA65+BA66+BA67+BA70,2)</f>
        <v>0</v>
      </c>
      <c r="BB64" s="100">
        <f>ROUND(BB65+BB66+BB67+BB70,2)</f>
        <v>0</v>
      </c>
      <c r="BC64" s="100">
        <f>ROUND(BC65+BC66+BC67+BC70,2)</f>
        <v>0</v>
      </c>
      <c r="BD64" s="102">
        <f>ROUND(BD65+BD66+BD67+BD70,2)</f>
        <v>0</v>
      </c>
      <c r="BE64" s="7"/>
      <c r="BS64" s="103" t="s">
        <v>68</v>
      </c>
      <c r="BT64" s="103" t="s">
        <v>76</v>
      </c>
      <c r="BU64" s="103" t="s">
        <v>70</v>
      </c>
      <c r="BV64" s="103" t="s">
        <v>71</v>
      </c>
      <c r="BW64" s="103" t="s">
        <v>107</v>
      </c>
      <c r="BX64" s="103" t="s">
        <v>5</v>
      </c>
      <c r="CL64" s="103" t="s">
        <v>3</v>
      </c>
      <c r="CM64" s="103" t="s">
        <v>78</v>
      </c>
    </row>
    <row r="65" spans="1:90" s="4" customFormat="1" ht="16.5" customHeight="1">
      <c r="A65" s="104" t="s">
        <v>79</v>
      </c>
      <c r="B65" s="53"/>
      <c r="C65" s="10"/>
      <c r="D65" s="10"/>
      <c r="E65" s="105" t="s">
        <v>108</v>
      </c>
      <c r="F65" s="105"/>
      <c r="G65" s="105"/>
      <c r="H65" s="105"/>
      <c r="I65" s="105"/>
      <c r="J65" s="10"/>
      <c r="K65" s="105" t="s">
        <v>109</v>
      </c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6">
        <f>'SO 02.1 - Svařovna'!J32</f>
        <v>7690473.29</v>
      </c>
      <c r="AH65" s="10"/>
      <c r="AI65" s="10"/>
      <c r="AJ65" s="10"/>
      <c r="AK65" s="10"/>
      <c r="AL65" s="10"/>
      <c r="AM65" s="10"/>
      <c r="AN65" s="106">
        <f>SUM(AG65,AT65)</f>
        <v>9305472.68</v>
      </c>
      <c r="AO65" s="10"/>
      <c r="AP65" s="10"/>
      <c r="AQ65" s="107" t="s">
        <v>82</v>
      </c>
      <c r="AR65" s="53"/>
      <c r="AS65" s="108">
        <v>0</v>
      </c>
      <c r="AT65" s="109">
        <f>ROUND(SUM(AV65:AW65),2)</f>
        <v>1614999.39</v>
      </c>
      <c r="AU65" s="110">
        <f>'SO 02.1 - Svařovna'!P118</f>
        <v>7282.989897</v>
      </c>
      <c r="AV65" s="109">
        <f>'SO 02.1 - Svařovna'!J35</f>
        <v>1614999.39</v>
      </c>
      <c r="AW65" s="109">
        <f>'SO 02.1 - Svařovna'!J36</f>
        <v>0</v>
      </c>
      <c r="AX65" s="109">
        <f>'SO 02.1 - Svařovna'!J37</f>
        <v>0</v>
      </c>
      <c r="AY65" s="109">
        <f>'SO 02.1 - Svařovna'!J38</f>
        <v>0</v>
      </c>
      <c r="AZ65" s="109">
        <f>'SO 02.1 - Svařovna'!F35</f>
        <v>7690473.29</v>
      </c>
      <c r="BA65" s="109">
        <f>'SO 02.1 - Svařovna'!F36</f>
        <v>0</v>
      </c>
      <c r="BB65" s="109">
        <f>'SO 02.1 - Svařovna'!F37</f>
        <v>0</v>
      </c>
      <c r="BC65" s="109">
        <f>'SO 02.1 - Svařovna'!F38</f>
        <v>0</v>
      </c>
      <c r="BD65" s="111">
        <f>'SO 02.1 - Svařovna'!F39</f>
        <v>0</v>
      </c>
      <c r="BE65" s="4"/>
      <c r="BT65" s="27" t="s">
        <v>78</v>
      </c>
      <c r="BV65" s="27" t="s">
        <v>71</v>
      </c>
      <c r="BW65" s="27" t="s">
        <v>110</v>
      </c>
      <c r="BX65" s="27" t="s">
        <v>107</v>
      </c>
      <c r="CL65" s="27" t="s">
        <v>3</v>
      </c>
    </row>
    <row r="66" spans="1:90" s="4" customFormat="1" ht="25.5" customHeight="1">
      <c r="A66" s="104" t="s">
        <v>79</v>
      </c>
      <c r="B66" s="53"/>
      <c r="C66" s="10"/>
      <c r="D66" s="10"/>
      <c r="E66" s="105" t="s">
        <v>111</v>
      </c>
      <c r="F66" s="105"/>
      <c r="G66" s="105"/>
      <c r="H66" s="105"/>
      <c r="I66" s="105"/>
      <c r="J66" s="10"/>
      <c r="K66" s="105" t="s">
        <v>112</v>
      </c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6">
        <f>'SO 02.MaR - Svařovna MaR ...'!J32</f>
        <v>390748</v>
      </c>
      <c r="AH66" s="10"/>
      <c r="AI66" s="10"/>
      <c r="AJ66" s="10"/>
      <c r="AK66" s="10"/>
      <c r="AL66" s="10"/>
      <c r="AM66" s="10"/>
      <c r="AN66" s="106">
        <f>SUM(AG66,AT66)</f>
        <v>472805.08</v>
      </c>
      <c r="AO66" s="10"/>
      <c r="AP66" s="10"/>
      <c r="AQ66" s="107" t="s">
        <v>82</v>
      </c>
      <c r="AR66" s="53"/>
      <c r="AS66" s="108">
        <v>0</v>
      </c>
      <c r="AT66" s="109">
        <f>ROUND(SUM(AV66:AW66),2)</f>
        <v>82057.08</v>
      </c>
      <c r="AU66" s="110">
        <f>'SO 02.MaR - Svařovna MaR ...'!P87</f>
        <v>0</v>
      </c>
      <c r="AV66" s="109">
        <f>'SO 02.MaR - Svařovna MaR ...'!J35</f>
        <v>82057.08</v>
      </c>
      <c r="AW66" s="109">
        <f>'SO 02.MaR - Svařovna MaR ...'!J36</f>
        <v>0</v>
      </c>
      <c r="AX66" s="109">
        <f>'SO 02.MaR - Svařovna MaR ...'!J37</f>
        <v>0</v>
      </c>
      <c r="AY66" s="109">
        <f>'SO 02.MaR - Svařovna MaR ...'!J38</f>
        <v>0</v>
      </c>
      <c r="AZ66" s="109">
        <f>'SO 02.MaR - Svařovna MaR ...'!F35</f>
        <v>390748</v>
      </c>
      <c r="BA66" s="109">
        <f>'SO 02.MaR - Svařovna MaR ...'!F36</f>
        <v>0</v>
      </c>
      <c r="BB66" s="109">
        <f>'SO 02.MaR - Svařovna MaR ...'!F37</f>
        <v>0</v>
      </c>
      <c r="BC66" s="109">
        <f>'SO 02.MaR - Svařovna MaR ...'!F38</f>
        <v>0</v>
      </c>
      <c r="BD66" s="111">
        <f>'SO 02.MaR - Svařovna MaR ...'!F39</f>
        <v>0</v>
      </c>
      <c r="BE66" s="4"/>
      <c r="BT66" s="27" t="s">
        <v>78</v>
      </c>
      <c r="BV66" s="27" t="s">
        <v>71</v>
      </c>
      <c r="BW66" s="27" t="s">
        <v>113</v>
      </c>
      <c r="BX66" s="27" t="s">
        <v>107</v>
      </c>
      <c r="CL66" s="27" t="s">
        <v>3</v>
      </c>
    </row>
    <row r="67" spans="1:90" s="4" customFormat="1" ht="25.5" customHeight="1">
      <c r="A67" s="4"/>
      <c r="B67" s="53"/>
      <c r="C67" s="10"/>
      <c r="D67" s="10"/>
      <c r="E67" s="105" t="s">
        <v>114</v>
      </c>
      <c r="F67" s="105"/>
      <c r="G67" s="105"/>
      <c r="H67" s="105"/>
      <c r="I67" s="105"/>
      <c r="J67" s="10"/>
      <c r="K67" s="105" t="s">
        <v>115</v>
      </c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12">
        <f>ROUND(SUM(AG68:AG69),2)</f>
        <v>1041614.11</v>
      </c>
      <c r="AH67" s="10"/>
      <c r="AI67" s="10"/>
      <c r="AJ67" s="10"/>
      <c r="AK67" s="10"/>
      <c r="AL67" s="10"/>
      <c r="AM67" s="10"/>
      <c r="AN67" s="106">
        <f>SUM(AG67,AT67)</f>
        <v>1260353.07</v>
      </c>
      <c r="AO67" s="10"/>
      <c r="AP67" s="10"/>
      <c r="AQ67" s="107" t="s">
        <v>82</v>
      </c>
      <c r="AR67" s="53"/>
      <c r="AS67" s="108">
        <f>ROUND(SUM(AS68:AS69),2)</f>
        <v>0</v>
      </c>
      <c r="AT67" s="109">
        <f>ROUND(SUM(AV67:AW67),2)</f>
        <v>218738.96</v>
      </c>
      <c r="AU67" s="110">
        <f>ROUND(SUM(AU68:AU69),5)</f>
        <v>0</v>
      </c>
      <c r="AV67" s="109">
        <f>ROUND(AZ67*L29,2)</f>
        <v>218738.96</v>
      </c>
      <c r="AW67" s="109">
        <f>ROUND(BA67*L30,2)</f>
        <v>0</v>
      </c>
      <c r="AX67" s="109">
        <f>ROUND(BB67*L29,2)</f>
        <v>0</v>
      </c>
      <c r="AY67" s="109">
        <f>ROUND(BC67*L30,2)</f>
        <v>0</v>
      </c>
      <c r="AZ67" s="109">
        <f>ROUND(SUM(AZ68:AZ69),2)</f>
        <v>1041614.11</v>
      </c>
      <c r="BA67" s="109">
        <f>ROUND(SUM(BA68:BA69),2)</f>
        <v>0</v>
      </c>
      <c r="BB67" s="109">
        <f>ROUND(SUM(BB68:BB69),2)</f>
        <v>0</v>
      </c>
      <c r="BC67" s="109">
        <f>ROUND(SUM(BC68:BC69),2)</f>
        <v>0</v>
      </c>
      <c r="BD67" s="111">
        <f>ROUND(SUM(BD68:BD69),2)</f>
        <v>0</v>
      </c>
      <c r="BE67" s="4"/>
      <c r="BS67" s="27" t="s">
        <v>68</v>
      </c>
      <c r="BT67" s="27" t="s">
        <v>78</v>
      </c>
      <c r="BU67" s="27" t="s">
        <v>70</v>
      </c>
      <c r="BV67" s="27" t="s">
        <v>71</v>
      </c>
      <c r="BW67" s="27" t="s">
        <v>116</v>
      </c>
      <c r="BX67" s="27" t="s">
        <v>107</v>
      </c>
      <c r="CL67" s="27" t="s">
        <v>3</v>
      </c>
    </row>
    <row r="68" spans="1:90" s="4" customFormat="1" ht="38.25" customHeight="1">
      <c r="A68" s="104" t="s">
        <v>79</v>
      </c>
      <c r="B68" s="53"/>
      <c r="C68" s="10"/>
      <c r="D68" s="10"/>
      <c r="E68" s="10"/>
      <c r="F68" s="105" t="s">
        <v>117</v>
      </c>
      <c r="G68" s="105"/>
      <c r="H68" s="105"/>
      <c r="I68" s="105"/>
      <c r="J68" s="105"/>
      <c r="K68" s="10"/>
      <c r="L68" s="105" t="s">
        <v>118</v>
      </c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6">
        <f>'SO 02.UT.001 - Výměna zdr...'!J34</f>
        <v>381948.4</v>
      </c>
      <c r="AH68" s="10"/>
      <c r="AI68" s="10"/>
      <c r="AJ68" s="10"/>
      <c r="AK68" s="10"/>
      <c r="AL68" s="10"/>
      <c r="AM68" s="10"/>
      <c r="AN68" s="106">
        <f>SUM(AG68,AT68)</f>
        <v>462157.56000000006</v>
      </c>
      <c r="AO68" s="10"/>
      <c r="AP68" s="10"/>
      <c r="AQ68" s="107" t="s">
        <v>82</v>
      </c>
      <c r="AR68" s="53"/>
      <c r="AS68" s="108">
        <v>0</v>
      </c>
      <c r="AT68" s="109">
        <f>ROUND(SUM(AV68:AW68),2)</f>
        <v>80209.16</v>
      </c>
      <c r="AU68" s="110">
        <f>'SO 02.UT.001 - Výměna zdr...'!P99</f>
        <v>0</v>
      </c>
      <c r="AV68" s="109">
        <f>'SO 02.UT.001 - Výměna zdr...'!J37</f>
        <v>80209.16</v>
      </c>
      <c r="AW68" s="109">
        <f>'SO 02.UT.001 - Výměna zdr...'!J38</f>
        <v>0</v>
      </c>
      <c r="AX68" s="109">
        <f>'SO 02.UT.001 - Výměna zdr...'!J39</f>
        <v>0</v>
      </c>
      <c r="AY68" s="109">
        <f>'SO 02.UT.001 - Výměna zdr...'!J40</f>
        <v>0</v>
      </c>
      <c r="AZ68" s="109">
        <f>'SO 02.UT.001 - Výměna zdr...'!F37</f>
        <v>381948.4</v>
      </c>
      <c r="BA68" s="109">
        <f>'SO 02.UT.001 - Výměna zdr...'!F38</f>
        <v>0</v>
      </c>
      <c r="BB68" s="109">
        <f>'SO 02.UT.001 - Výměna zdr...'!F39</f>
        <v>0</v>
      </c>
      <c r="BC68" s="109">
        <f>'SO 02.UT.001 - Výměna zdr...'!F40</f>
        <v>0</v>
      </c>
      <c r="BD68" s="111">
        <f>'SO 02.UT.001 - Výměna zdr...'!F41</f>
        <v>0</v>
      </c>
      <c r="BE68" s="4"/>
      <c r="BT68" s="27" t="s">
        <v>119</v>
      </c>
      <c r="BV68" s="27" t="s">
        <v>71</v>
      </c>
      <c r="BW68" s="27" t="s">
        <v>120</v>
      </c>
      <c r="BX68" s="27" t="s">
        <v>116</v>
      </c>
      <c r="CL68" s="27" t="s">
        <v>3</v>
      </c>
    </row>
    <row r="69" spans="1:90" s="4" customFormat="1" ht="38.25" customHeight="1">
      <c r="A69" s="104" t="s">
        <v>79</v>
      </c>
      <c r="B69" s="53"/>
      <c r="C69" s="10"/>
      <c r="D69" s="10"/>
      <c r="E69" s="10"/>
      <c r="F69" s="105" t="s">
        <v>121</v>
      </c>
      <c r="G69" s="105"/>
      <c r="H69" s="105"/>
      <c r="I69" s="105"/>
      <c r="J69" s="105"/>
      <c r="K69" s="10"/>
      <c r="L69" s="105" t="s">
        <v>122</v>
      </c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6">
        <f>'SO 02.UT.002 - Otopná sou...'!J34</f>
        <v>659665.71</v>
      </c>
      <c r="AH69" s="10"/>
      <c r="AI69" s="10"/>
      <c r="AJ69" s="10"/>
      <c r="AK69" s="10"/>
      <c r="AL69" s="10"/>
      <c r="AM69" s="10"/>
      <c r="AN69" s="106">
        <f>SUM(AG69,AT69)</f>
        <v>798195.51</v>
      </c>
      <c r="AO69" s="10"/>
      <c r="AP69" s="10"/>
      <c r="AQ69" s="107" t="s">
        <v>82</v>
      </c>
      <c r="AR69" s="53"/>
      <c r="AS69" s="108">
        <v>0</v>
      </c>
      <c r="AT69" s="109">
        <f>ROUND(SUM(AV69:AW69),2)</f>
        <v>138529.8</v>
      </c>
      <c r="AU69" s="110">
        <f>'SO 02.UT.002 - Otopná sou...'!P99</f>
        <v>0</v>
      </c>
      <c r="AV69" s="109">
        <f>'SO 02.UT.002 - Otopná sou...'!J37</f>
        <v>138529.8</v>
      </c>
      <c r="AW69" s="109">
        <f>'SO 02.UT.002 - Otopná sou...'!J38</f>
        <v>0</v>
      </c>
      <c r="AX69" s="109">
        <f>'SO 02.UT.002 - Otopná sou...'!J39</f>
        <v>0</v>
      </c>
      <c r="AY69" s="109">
        <f>'SO 02.UT.002 - Otopná sou...'!J40</f>
        <v>0</v>
      </c>
      <c r="AZ69" s="109">
        <f>'SO 02.UT.002 - Otopná sou...'!F37</f>
        <v>659665.71</v>
      </c>
      <c r="BA69" s="109">
        <f>'SO 02.UT.002 - Otopná sou...'!F38</f>
        <v>0</v>
      </c>
      <c r="BB69" s="109">
        <f>'SO 02.UT.002 - Otopná sou...'!F39</f>
        <v>0</v>
      </c>
      <c r="BC69" s="109">
        <f>'SO 02.UT.002 - Otopná sou...'!F40</f>
        <v>0</v>
      </c>
      <c r="BD69" s="111">
        <f>'SO 02.UT.002 - Otopná sou...'!F41</f>
        <v>0</v>
      </c>
      <c r="BE69" s="4"/>
      <c r="BT69" s="27" t="s">
        <v>119</v>
      </c>
      <c r="BV69" s="27" t="s">
        <v>71</v>
      </c>
      <c r="BW69" s="27" t="s">
        <v>123</v>
      </c>
      <c r="BX69" s="27" t="s">
        <v>116</v>
      </c>
      <c r="CL69" s="27" t="s">
        <v>3</v>
      </c>
    </row>
    <row r="70" spans="1:90" s="4" customFormat="1" ht="25.5" customHeight="1">
      <c r="A70" s="4"/>
      <c r="B70" s="53"/>
      <c r="C70" s="10"/>
      <c r="D70" s="10"/>
      <c r="E70" s="105" t="s">
        <v>124</v>
      </c>
      <c r="F70" s="105"/>
      <c r="G70" s="105"/>
      <c r="H70" s="105"/>
      <c r="I70" s="105"/>
      <c r="J70" s="10"/>
      <c r="K70" s="105" t="s">
        <v>125</v>
      </c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12">
        <f>ROUND(SUM(AG71:AG75),2)</f>
        <v>4325959.53</v>
      </c>
      <c r="AH70" s="10"/>
      <c r="AI70" s="10"/>
      <c r="AJ70" s="10"/>
      <c r="AK70" s="10"/>
      <c r="AL70" s="10"/>
      <c r="AM70" s="10"/>
      <c r="AN70" s="106">
        <f>SUM(AG70,AT70)</f>
        <v>5234411.03</v>
      </c>
      <c r="AO70" s="10"/>
      <c r="AP70" s="10"/>
      <c r="AQ70" s="107" t="s">
        <v>82</v>
      </c>
      <c r="AR70" s="53"/>
      <c r="AS70" s="108">
        <f>ROUND(SUM(AS71:AS75),2)</f>
        <v>0</v>
      </c>
      <c r="AT70" s="109">
        <f>ROUND(SUM(AV70:AW70),2)</f>
        <v>908451.5</v>
      </c>
      <c r="AU70" s="110">
        <f>ROUND(SUM(AU71:AU75),5)</f>
        <v>0</v>
      </c>
      <c r="AV70" s="109">
        <f>ROUND(AZ70*L29,2)</f>
        <v>908451.5</v>
      </c>
      <c r="AW70" s="109">
        <f>ROUND(BA70*L30,2)</f>
        <v>0</v>
      </c>
      <c r="AX70" s="109">
        <f>ROUND(BB70*L29,2)</f>
        <v>0</v>
      </c>
      <c r="AY70" s="109">
        <f>ROUND(BC70*L30,2)</f>
        <v>0</v>
      </c>
      <c r="AZ70" s="109">
        <f>ROUND(SUM(AZ71:AZ75),2)</f>
        <v>4325959.53</v>
      </c>
      <c r="BA70" s="109">
        <f>ROUND(SUM(BA71:BA75),2)</f>
        <v>0</v>
      </c>
      <c r="BB70" s="109">
        <f>ROUND(SUM(BB71:BB75),2)</f>
        <v>0</v>
      </c>
      <c r="BC70" s="109">
        <f>ROUND(SUM(BC71:BC75),2)</f>
        <v>0</v>
      </c>
      <c r="BD70" s="111">
        <f>ROUND(SUM(BD71:BD75),2)</f>
        <v>0</v>
      </c>
      <c r="BE70" s="4"/>
      <c r="BS70" s="27" t="s">
        <v>68</v>
      </c>
      <c r="BT70" s="27" t="s">
        <v>78</v>
      </c>
      <c r="BU70" s="27" t="s">
        <v>70</v>
      </c>
      <c r="BV70" s="27" t="s">
        <v>71</v>
      </c>
      <c r="BW70" s="27" t="s">
        <v>126</v>
      </c>
      <c r="BX70" s="27" t="s">
        <v>107</v>
      </c>
      <c r="CL70" s="27" t="s">
        <v>3</v>
      </c>
    </row>
    <row r="71" spans="1:90" s="4" customFormat="1" ht="38.25" customHeight="1">
      <c r="A71" s="104" t="s">
        <v>79</v>
      </c>
      <c r="B71" s="53"/>
      <c r="C71" s="10"/>
      <c r="D71" s="10"/>
      <c r="E71" s="10"/>
      <c r="F71" s="105" t="s">
        <v>127</v>
      </c>
      <c r="G71" s="105"/>
      <c r="H71" s="105"/>
      <c r="I71" s="105"/>
      <c r="J71" s="105"/>
      <c r="K71" s="10"/>
      <c r="L71" s="105" t="s">
        <v>128</v>
      </c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6">
        <f>'SO 02.VZT.001 - Zař. č. 1...'!J34</f>
        <v>1729075.06</v>
      </c>
      <c r="AH71" s="10"/>
      <c r="AI71" s="10"/>
      <c r="AJ71" s="10"/>
      <c r="AK71" s="10"/>
      <c r="AL71" s="10"/>
      <c r="AM71" s="10"/>
      <c r="AN71" s="106">
        <f>SUM(AG71,AT71)</f>
        <v>2092180.82</v>
      </c>
      <c r="AO71" s="10"/>
      <c r="AP71" s="10"/>
      <c r="AQ71" s="107" t="s">
        <v>82</v>
      </c>
      <c r="AR71" s="53"/>
      <c r="AS71" s="108">
        <v>0</v>
      </c>
      <c r="AT71" s="109">
        <f>ROUND(SUM(AV71:AW71),2)</f>
        <v>363105.76</v>
      </c>
      <c r="AU71" s="110">
        <f>'SO 02.VZT.001 - Zař. č. 1...'!P93</f>
        <v>0</v>
      </c>
      <c r="AV71" s="109">
        <f>'SO 02.VZT.001 - Zař. č. 1...'!J37</f>
        <v>363105.76</v>
      </c>
      <c r="AW71" s="109">
        <f>'SO 02.VZT.001 - Zař. č. 1...'!J38</f>
        <v>0</v>
      </c>
      <c r="AX71" s="109">
        <f>'SO 02.VZT.001 - Zař. č. 1...'!J39</f>
        <v>0</v>
      </c>
      <c r="AY71" s="109">
        <f>'SO 02.VZT.001 - Zař. č. 1...'!J40</f>
        <v>0</v>
      </c>
      <c r="AZ71" s="109">
        <f>'SO 02.VZT.001 - Zař. č. 1...'!F37</f>
        <v>1729075.06</v>
      </c>
      <c r="BA71" s="109">
        <f>'SO 02.VZT.001 - Zař. č. 1...'!F38</f>
        <v>0</v>
      </c>
      <c r="BB71" s="109">
        <f>'SO 02.VZT.001 - Zař. č. 1...'!F39</f>
        <v>0</v>
      </c>
      <c r="BC71" s="109">
        <f>'SO 02.VZT.001 - Zař. č. 1...'!F40</f>
        <v>0</v>
      </c>
      <c r="BD71" s="111">
        <f>'SO 02.VZT.001 - Zař. č. 1...'!F41</f>
        <v>0</v>
      </c>
      <c r="BE71" s="4"/>
      <c r="BT71" s="27" t="s">
        <v>119</v>
      </c>
      <c r="BV71" s="27" t="s">
        <v>71</v>
      </c>
      <c r="BW71" s="27" t="s">
        <v>129</v>
      </c>
      <c r="BX71" s="27" t="s">
        <v>126</v>
      </c>
      <c r="CL71" s="27" t="s">
        <v>3</v>
      </c>
    </row>
    <row r="72" spans="1:90" s="4" customFormat="1" ht="38.25" customHeight="1">
      <c r="A72" s="104" t="s">
        <v>79</v>
      </c>
      <c r="B72" s="53"/>
      <c r="C72" s="10"/>
      <c r="D72" s="10"/>
      <c r="E72" s="10"/>
      <c r="F72" s="105" t="s">
        <v>130</v>
      </c>
      <c r="G72" s="105"/>
      <c r="H72" s="105"/>
      <c r="I72" s="105"/>
      <c r="J72" s="105"/>
      <c r="K72" s="10"/>
      <c r="L72" s="105" t="s">
        <v>131</v>
      </c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6">
        <f>'SO 02.VZT.002 - Zař. č. 2...'!J34</f>
        <v>1372673.57</v>
      </c>
      <c r="AH72" s="10"/>
      <c r="AI72" s="10"/>
      <c r="AJ72" s="10"/>
      <c r="AK72" s="10"/>
      <c r="AL72" s="10"/>
      <c r="AM72" s="10"/>
      <c r="AN72" s="106">
        <f>SUM(AG72,AT72)</f>
        <v>1660935.02</v>
      </c>
      <c r="AO72" s="10"/>
      <c r="AP72" s="10"/>
      <c r="AQ72" s="107" t="s">
        <v>82</v>
      </c>
      <c r="AR72" s="53"/>
      <c r="AS72" s="108">
        <v>0</v>
      </c>
      <c r="AT72" s="109">
        <f>ROUND(SUM(AV72:AW72),2)</f>
        <v>288261.45</v>
      </c>
      <c r="AU72" s="110">
        <f>'SO 02.VZT.002 - Zař. č. 2...'!P93</f>
        <v>0</v>
      </c>
      <c r="AV72" s="109">
        <f>'SO 02.VZT.002 - Zař. č. 2...'!J37</f>
        <v>288261.45</v>
      </c>
      <c r="AW72" s="109">
        <f>'SO 02.VZT.002 - Zař. č. 2...'!J38</f>
        <v>0</v>
      </c>
      <c r="AX72" s="109">
        <f>'SO 02.VZT.002 - Zař. č. 2...'!J39</f>
        <v>0</v>
      </c>
      <c r="AY72" s="109">
        <f>'SO 02.VZT.002 - Zař. č. 2...'!J40</f>
        <v>0</v>
      </c>
      <c r="AZ72" s="109">
        <f>'SO 02.VZT.002 - Zař. č. 2...'!F37</f>
        <v>1372673.57</v>
      </c>
      <c r="BA72" s="109">
        <f>'SO 02.VZT.002 - Zař. č. 2...'!F38</f>
        <v>0</v>
      </c>
      <c r="BB72" s="109">
        <f>'SO 02.VZT.002 - Zař. č. 2...'!F39</f>
        <v>0</v>
      </c>
      <c r="BC72" s="109">
        <f>'SO 02.VZT.002 - Zař. č. 2...'!F40</f>
        <v>0</v>
      </c>
      <c r="BD72" s="111">
        <f>'SO 02.VZT.002 - Zař. č. 2...'!F41</f>
        <v>0</v>
      </c>
      <c r="BE72" s="4"/>
      <c r="BT72" s="27" t="s">
        <v>119</v>
      </c>
      <c r="BV72" s="27" t="s">
        <v>71</v>
      </c>
      <c r="BW72" s="27" t="s">
        <v>132</v>
      </c>
      <c r="BX72" s="27" t="s">
        <v>126</v>
      </c>
      <c r="CL72" s="27" t="s">
        <v>3</v>
      </c>
    </row>
    <row r="73" spans="1:90" s="4" customFormat="1" ht="38.25" customHeight="1">
      <c r="A73" s="104" t="s">
        <v>79</v>
      </c>
      <c r="B73" s="53"/>
      <c r="C73" s="10"/>
      <c r="D73" s="10"/>
      <c r="E73" s="10"/>
      <c r="F73" s="105" t="s">
        <v>133</v>
      </c>
      <c r="G73" s="105"/>
      <c r="H73" s="105"/>
      <c r="I73" s="105"/>
      <c r="J73" s="105"/>
      <c r="K73" s="10"/>
      <c r="L73" s="105" t="s">
        <v>134</v>
      </c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6">
        <f>'SO 02.VZT.003 - Zař. č. 3...'!J34</f>
        <v>1169842.2</v>
      </c>
      <c r="AH73" s="10"/>
      <c r="AI73" s="10"/>
      <c r="AJ73" s="10"/>
      <c r="AK73" s="10"/>
      <c r="AL73" s="10"/>
      <c r="AM73" s="10"/>
      <c r="AN73" s="106">
        <f>SUM(AG73,AT73)</f>
        <v>1415509.06</v>
      </c>
      <c r="AO73" s="10"/>
      <c r="AP73" s="10"/>
      <c r="AQ73" s="107" t="s">
        <v>82</v>
      </c>
      <c r="AR73" s="53"/>
      <c r="AS73" s="108">
        <v>0</v>
      </c>
      <c r="AT73" s="109">
        <f>ROUND(SUM(AV73:AW73),2)</f>
        <v>245666.86</v>
      </c>
      <c r="AU73" s="110">
        <f>'SO 02.VZT.003 - Zař. č. 3...'!P93</f>
        <v>0</v>
      </c>
      <c r="AV73" s="109">
        <f>'SO 02.VZT.003 - Zař. č. 3...'!J37</f>
        <v>245666.86</v>
      </c>
      <c r="AW73" s="109">
        <f>'SO 02.VZT.003 - Zař. č. 3...'!J38</f>
        <v>0</v>
      </c>
      <c r="AX73" s="109">
        <f>'SO 02.VZT.003 - Zař. č. 3...'!J39</f>
        <v>0</v>
      </c>
      <c r="AY73" s="109">
        <f>'SO 02.VZT.003 - Zař. č. 3...'!J40</f>
        <v>0</v>
      </c>
      <c r="AZ73" s="109">
        <f>'SO 02.VZT.003 - Zař. č. 3...'!F37</f>
        <v>1169842.2</v>
      </c>
      <c r="BA73" s="109">
        <f>'SO 02.VZT.003 - Zař. č. 3...'!F38</f>
        <v>0</v>
      </c>
      <c r="BB73" s="109">
        <f>'SO 02.VZT.003 - Zař. č. 3...'!F39</f>
        <v>0</v>
      </c>
      <c r="BC73" s="109">
        <f>'SO 02.VZT.003 - Zař. č. 3...'!F40</f>
        <v>0</v>
      </c>
      <c r="BD73" s="111">
        <f>'SO 02.VZT.003 - Zař. č. 3...'!F41</f>
        <v>0</v>
      </c>
      <c r="BE73" s="4"/>
      <c r="BT73" s="27" t="s">
        <v>119</v>
      </c>
      <c r="BV73" s="27" t="s">
        <v>71</v>
      </c>
      <c r="BW73" s="27" t="s">
        <v>135</v>
      </c>
      <c r="BX73" s="27" t="s">
        <v>126</v>
      </c>
      <c r="CL73" s="27" t="s">
        <v>3</v>
      </c>
    </row>
    <row r="74" spans="1:90" s="4" customFormat="1" ht="38.25" customHeight="1">
      <c r="A74" s="104" t="s">
        <v>79</v>
      </c>
      <c r="B74" s="53"/>
      <c r="C74" s="10"/>
      <c r="D74" s="10"/>
      <c r="E74" s="10"/>
      <c r="F74" s="105" t="s">
        <v>136</v>
      </c>
      <c r="G74" s="105"/>
      <c r="H74" s="105"/>
      <c r="I74" s="105"/>
      <c r="J74" s="105"/>
      <c r="K74" s="10"/>
      <c r="L74" s="105" t="s">
        <v>137</v>
      </c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6">
        <f>'SO 02.VZT.004 - Zař. č. 4...'!J34</f>
        <v>41468.7</v>
      </c>
      <c r="AH74" s="10"/>
      <c r="AI74" s="10"/>
      <c r="AJ74" s="10"/>
      <c r="AK74" s="10"/>
      <c r="AL74" s="10"/>
      <c r="AM74" s="10"/>
      <c r="AN74" s="106">
        <f>SUM(AG74,AT74)</f>
        <v>50177.13</v>
      </c>
      <c r="AO74" s="10"/>
      <c r="AP74" s="10"/>
      <c r="AQ74" s="107" t="s">
        <v>82</v>
      </c>
      <c r="AR74" s="53"/>
      <c r="AS74" s="108">
        <v>0</v>
      </c>
      <c r="AT74" s="109">
        <f>ROUND(SUM(AV74:AW74),2)</f>
        <v>8708.43</v>
      </c>
      <c r="AU74" s="110">
        <f>'SO 02.VZT.004 - Zař. č. 4...'!P93</f>
        <v>0</v>
      </c>
      <c r="AV74" s="109">
        <f>'SO 02.VZT.004 - Zař. č. 4...'!J37</f>
        <v>8708.43</v>
      </c>
      <c r="AW74" s="109">
        <f>'SO 02.VZT.004 - Zař. č. 4...'!J38</f>
        <v>0</v>
      </c>
      <c r="AX74" s="109">
        <f>'SO 02.VZT.004 - Zař. č. 4...'!J39</f>
        <v>0</v>
      </c>
      <c r="AY74" s="109">
        <f>'SO 02.VZT.004 - Zař. č. 4...'!J40</f>
        <v>0</v>
      </c>
      <c r="AZ74" s="109">
        <f>'SO 02.VZT.004 - Zař. č. 4...'!F37</f>
        <v>41468.7</v>
      </c>
      <c r="BA74" s="109">
        <f>'SO 02.VZT.004 - Zař. č. 4...'!F38</f>
        <v>0</v>
      </c>
      <c r="BB74" s="109">
        <f>'SO 02.VZT.004 - Zař. č. 4...'!F39</f>
        <v>0</v>
      </c>
      <c r="BC74" s="109">
        <f>'SO 02.VZT.004 - Zař. č. 4...'!F40</f>
        <v>0</v>
      </c>
      <c r="BD74" s="111">
        <f>'SO 02.VZT.004 - Zař. č. 4...'!F41</f>
        <v>0</v>
      </c>
      <c r="BE74" s="4"/>
      <c r="BT74" s="27" t="s">
        <v>119</v>
      </c>
      <c r="BV74" s="27" t="s">
        <v>71</v>
      </c>
      <c r="BW74" s="27" t="s">
        <v>138</v>
      </c>
      <c r="BX74" s="27" t="s">
        <v>126</v>
      </c>
      <c r="CL74" s="27" t="s">
        <v>3</v>
      </c>
    </row>
    <row r="75" spans="1:90" s="4" customFormat="1" ht="38.25" customHeight="1">
      <c r="A75" s="104" t="s">
        <v>79</v>
      </c>
      <c r="B75" s="53"/>
      <c r="C75" s="10"/>
      <c r="D75" s="10"/>
      <c r="E75" s="10"/>
      <c r="F75" s="105" t="s">
        <v>139</v>
      </c>
      <c r="G75" s="105"/>
      <c r="H75" s="105"/>
      <c r="I75" s="105"/>
      <c r="J75" s="105"/>
      <c r="K75" s="10"/>
      <c r="L75" s="105" t="s">
        <v>140</v>
      </c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6">
        <f>'SO 02.VZT.005 - Zař. č. 4...'!J34</f>
        <v>12900</v>
      </c>
      <c r="AH75" s="10"/>
      <c r="AI75" s="10"/>
      <c r="AJ75" s="10"/>
      <c r="AK75" s="10"/>
      <c r="AL75" s="10"/>
      <c r="AM75" s="10"/>
      <c r="AN75" s="106">
        <f>SUM(AG75,AT75)</f>
        <v>15609</v>
      </c>
      <c r="AO75" s="10"/>
      <c r="AP75" s="10"/>
      <c r="AQ75" s="107" t="s">
        <v>82</v>
      </c>
      <c r="AR75" s="53"/>
      <c r="AS75" s="108">
        <v>0</v>
      </c>
      <c r="AT75" s="109">
        <f>ROUND(SUM(AV75:AW75),2)</f>
        <v>2709</v>
      </c>
      <c r="AU75" s="110">
        <f>'SO 02.VZT.005 - Zař. č. 4...'!P93</f>
        <v>0</v>
      </c>
      <c r="AV75" s="109">
        <f>'SO 02.VZT.005 - Zař. č. 4...'!J37</f>
        <v>2709</v>
      </c>
      <c r="AW75" s="109">
        <f>'SO 02.VZT.005 - Zař. č. 4...'!J38</f>
        <v>0</v>
      </c>
      <c r="AX75" s="109">
        <f>'SO 02.VZT.005 - Zař. č. 4...'!J39</f>
        <v>0</v>
      </c>
      <c r="AY75" s="109">
        <f>'SO 02.VZT.005 - Zař. č. 4...'!J40</f>
        <v>0</v>
      </c>
      <c r="AZ75" s="109">
        <f>'SO 02.VZT.005 - Zař. č. 4...'!F37</f>
        <v>12900</v>
      </c>
      <c r="BA75" s="109">
        <f>'SO 02.VZT.005 - Zař. č. 4...'!F38</f>
        <v>0</v>
      </c>
      <c r="BB75" s="109">
        <f>'SO 02.VZT.005 - Zař. č. 4...'!F39</f>
        <v>0</v>
      </c>
      <c r="BC75" s="109">
        <f>'SO 02.VZT.005 - Zař. č. 4...'!F40</f>
        <v>0</v>
      </c>
      <c r="BD75" s="111">
        <f>'SO 02.VZT.005 - Zař. č. 4...'!F41</f>
        <v>0</v>
      </c>
      <c r="BE75" s="4"/>
      <c r="BT75" s="27" t="s">
        <v>119</v>
      </c>
      <c r="BV75" s="27" t="s">
        <v>71</v>
      </c>
      <c r="BW75" s="27" t="s">
        <v>141</v>
      </c>
      <c r="BX75" s="27" t="s">
        <v>126</v>
      </c>
      <c r="CL75" s="27" t="s">
        <v>3</v>
      </c>
    </row>
    <row r="76" spans="1:91" s="7" customFormat="1" ht="16.5" customHeight="1">
      <c r="A76" s="104" t="s">
        <v>79</v>
      </c>
      <c r="B76" s="92"/>
      <c r="C76" s="93"/>
      <c r="D76" s="94" t="s">
        <v>142</v>
      </c>
      <c r="E76" s="94"/>
      <c r="F76" s="94"/>
      <c r="G76" s="94"/>
      <c r="H76" s="94"/>
      <c r="I76" s="95"/>
      <c r="J76" s="94" t="s">
        <v>143</v>
      </c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7">
        <f>'VRN - Vedlejší rozpočtové...'!J30</f>
        <v>515000</v>
      </c>
      <c r="AH76" s="95"/>
      <c r="AI76" s="95"/>
      <c r="AJ76" s="95"/>
      <c r="AK76" s="95"/>
      <c r="AL76" s="95"/>
      <c r="AM76" s="95"/>
      <c r="AN76" s="97">
        <f>SUM(AG76,AT76)</f>
        <v>623150</v>
      </c>
      <c r="AO76" s="95"/>
      <c r="AP76" s="95"/>
      <c r="AQ76" s="98" t="s">
        <v>75</v>
      </c>
      <c r="AR76" s="92"/>
      <c r="AS76" s="113">
        <v>0</v>
      </c>
      <c r="AT76" s="114">
        <f>ROUND(SUM(AV76:AW76),2)</f>
        <v>108150</v>
      </c>
      <c r="AU76" s="115">
        <f>'VRN - Vedlejší rozpočtové...'!P85</f>
        <v>0</v>
      </c>
      <c r="AV76" s="114">
        <f>'VRN - Vedlejší rozpočtové...'!J33</f>
        <v>108150</v>
      </c>
      <c r="AW76" s="114">
        <f>'VRN - Vedlejší rozpočtové...'!J34</f>
        <v>0</v>
      </c>
      <c r="AX76" s="114">
        <f>'VRN - Vedlejší rozpočtové...'!J35</f>
        <v>0</v>
      </c>
      <c r="AY76" s="114">
        <f>'VRN - Vedlejší rozpočtové...'!J36</f>
        <v>0</v>
      </c>
      <c r="AZ76" s="114">
        <f>'VRN - Vedlejší rozpočtové...'!F33</f>
        <v>515000</v>
      </c>
      <c r="BA76" s="114">
        <f>'VRN - Vedlejší rozpočtové...'!F34</f>
        <v>0</v>
      </c>
      <c r="BB76" s="114">
        <f>'VRN - Vedlejší rozpočtové...'!F35</f>
        <v>0</v>
      </c>
      <c r="BC76" s="114">
        <f>'VRN - Vedlejší rozpočtové...'!F36</f>
        <v>0</v>
      </c>
      <c r="BD76" s="116">
        <f>'VRN - Vedlejší rozpočtové...'!F37</f>
        <v>0</v>
      </c>
      <c r="BE76" s="7"/>
      <c r="BT76" s="103" t="s">
        <v>76</v>
      </c>
      <c r="BV76" s="103" t="s">
        <v>71</v>
      </c>
      <c r="BW76" s="103" t="s">
        <v>144</v>
      </c>
      <c r="BX76" s="103" t="s">
        <v>5</v>
      </c>
      <c r="CL76" s="103" t="s">
        <v>3</v>
      </c>
      <c r="CM76" s="103" t="s">
        <v>78</v>
      </c>
    </row>
    <row r="77" spans="1:57" s="2" customFormat="1" ht="30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4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</row>
    <row r="78" spans="1:57" s="2" customFormat="1" ht="6.95" customHeight="1">
      <c r="A78" s="33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34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</sheetData>
  <mergeCells count="124">
    <mergeCell ref="AN69:AP69"/>
    <mergeCell ref="AN68:AP68"/>
    <mergeCell ref="AN70:AP70"/>
    <mergeCell ref="AN71:AP71"/>
    <mergeCell ref="AN72:AP72"/>
    <mergeCell ref="AN73:AP73"/>
    <mergeCell ref="AN74:AP74"/>
    <mergeCell ref="AN75:AP75"/>
    <mergeCell ref="AN76:AP76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W29:AE29"/>
    <mergeCell ref="W32:AE32"/>
    <mergeCell ref="W30:AE30"/>
    <mergeCell ref="W31:AE31"/>
    <mergeCell ref="W33:AE33"/>
    <mergeCell ref="X35:AB35"/>
    <mergeCell ref="AK35:AO35"/>
    <mergeCell ref="F75:J75"/>
    <mergeCell ref="E70:I70"/>
    <mergeCell ref="F68:J68"/>
    <mergeCell ref="F69:J69"/>
    <mergeCell ref="F71:J71"/>
    <mergeCell ref="F72:J72"/>
    <mergeCell ref="F73:J73"/>
    <mergeCell ref="F74:J74"/>
    <mergeCell ref="D76:H76"/>
    <mergeCell ref="AG67:AM67"/>
    <mergeCell ref="AG65:AM65"/>
    <mergeCell ref="AG66:AM66"/>
    <mergeCell ref="AG68:AM68"/>
    <mergeCell ref="AG69:AM69"/>
    <mergeCell ref="AG70:AM70"/>
    <mergeCell ref="AG71:AM71"/>
    <mergeCell ref="AG72:AM72"/>
    <mergeCell ref="AG73:AM73"/>
    <mergeCell ref="AG74:AM74"/>
    <mergeCell ref="AG75:AM75"/>
    <mergeCell ref="AG76:AM76"/>
    <mergeCell ref="K67:AF67"/>
    <mergeCell ref="K66:AF66"/>
    <mergeCell ref="L68:AF68"/>
    <mergeCell ref="L69:AF69"/>
    <mergeCell ref="K70:AF70"/>
    <mergeCell ref="L71:AF71"/>
    <mergeCell ref="L72:AF72"/>
    <mergeCell ref="L73:AF73"/>
    <mergeCell ref="L74:AF74"/>
    <mergeCell ref="L75:AF75"/>
    <mergeCell ref="J76:AF76"/>
    <mergeCell ref="AM49:AP49"/>
    <mergeCell ref="AS49:AT51"/>
    <mergeCell ref="AM50:AP50"/>
    <mergeCell ref="AG55:AM55"/>
    <mergeCell ref="AG56:AM56"/>
    <mergeCell ref="AG57:AM57"/>
    <mergeCell ref="AG58:AM58"/>
    <mergeCell ref="AG59:AM59"/>
    <mergeCell ref="AG60:AM60"/>
    <mergeCell ref="AG61:AM61"/>
    <mergeCell ref="AG62:AM62"/>
    <mergeCell ref="AG63:AM63"/>
    <mergeCell ref="AG64:AM64"/>
    <mergeCell ref="AG54:AM54"/>
    <mergeCell ref="L45:AO45"/>
    <mergeCell ref="AM47:AN47"/>
    <mergeCell ref="I52:AF52"/>
    <mergeCell ref="AG52:AM52"/>
    <mergeCell ref="J55:AF55"/>
    <mergeCell ref="K56:AF56"/>
    <mergeCell ref="K57:AF57"/>
    <mergeCell ref="K58:AF58"/>
    <mergeCell ref="K59:AF59"/>
    <mergeCell ref="K60:AF60"/>
    <mergeCell ref="K61:AF61"/>
    <mergeCell ref="K62:AF62"/>
    <mergeCell ref="K63:AF63"/>
    <mergeCell ref="J64:AF64"/>
    <mergeCell ref="K65:AF65"/>
    <mergeCell ref="AN52:AP52"/>
    <mergeCell ref="AN60:AP60"/>
    <mergeCell ref="AN55:AP55"/>
    <mergeCell ref="AN56:AP56"/>
    <mergeCell ref="AN57:AP57"/>
    <mergeCell ref="AN58:AP58"/>
    <mergeCell ref="AN59:AP59"/>
    <mergeCell ref="AN61:AP61"/>
    <mergeCell ref="AN62:AP62"/>
    <mergeCell ref="AN63:AP63"/>
    <mergeCell ref="AN64:AP64"/>
    <mergeCell ref="AN65:AP65"/>
    <mergeCell ref="AN66:AP66"/>
    <mergeCell ref="AN67:AP67"/>
    <mergeCell ref="AN54:AP54"/>
    <mergeCell ref="C52:G52"/>
    <mergeCell ref="D55:H55"/>
    <mergeCell ref="E56:I56"/>
    <mergeCell ref="E57:I57"/>
    <mergeCell ref="E58:I58"/>
    <mergeCell ref="E59:I59"/>
    <mergeCell ref="E60:I60"/>
    <mergeCell ref="E61:I61"/>
    <mergeCell ref="E62:I62"/>
    <mergeCell ref="E63:I63"/>
    <mergeCell ref="D64:H64"/>
    <mergeCell ref="E65:I65"/>
    <mergeCell ref="E66:I66"/>
    <mergeCell ref="E67:I67"/>
  </mergeCells>
  <hyperlinks>
    <hyperlink ref="A56" location="'SO 01.1 - Domov mládeže a...'!C2" display="/"/>
    <hyperlink ref="A57" location="'SO 01.2 - Stavební přípom...'!C2" display="/"/>
    <hyperlink ref="A58" location="'SO 01.MaR - Domov mládeže...'!C2" display="/"/>
    <hyperlink ref="A59" location="'SO 01.Otopná soustav - Do...'!C2" display="/"/>
    <hyperlink ref="A60" location="'SO 01.Zdroj tepla - Domov...'!C2" display="/"/>
    <hyperlink ref="A61" location="'SO 01.SOL - Domov mládeže...'!C2" display="/"/>
    <hyperlink ref="A62" location="'SO 01.VRTY - Domov mládež...'!C2" display="/"/>
    <hyperlink ref="A63" location="'SO 01.VZT - Tělocvična VZT'!C2" display="/"/>
    <hyperlink ref="A65" location="'SO 02.1 - Svařovna'!C2" display="/"/>
    <hyperlink ref="A66" location="'SO 02.MaR - Svařovna MaR ...'!C2" display="/"/>
    <hyperlink ref="A68" location="'SO 02.UT.001 - Výměna zdr...'!C2" display="/"/>
    <hyperlink ref="A69" location="'SO 02.UT.002 - Otopná sou...'!C2" display="/"/>
    <hyperlink ref="A71" location="'SO 02.VZT.001 - Zař. č. 1...'!C2" display="/"/>
    <hyperlink ref="A72" location="'SO 02.VZT.002 - Zař. č. 2...'!C2" display="/"/>
    <hyperlink ref="A73" location="'SO 02.VZT.003 - Zař. č. 3...'!C2" display="/"/>
    <hyperlink ref="A74" location="'SO 02.VZT.004 - Zař. č. 4...'!C2" display="/"/>
    <hyperlink ref="A75" location="'SO 02.VZT.005 - Zař. č. 4...'!C2" display="/"/>
    <hyperlink ref="A7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7"/>
    </row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110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145</v>
      </c>
      <c r="L4" s="23"/>
      <c r="M4" s="118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15</v>
      </c>
      <c r="L6" s="23"/>
    </row>
    <row r="7" spans="2:12" s="1" customFormat="1" ht="16.5" customHeight="1">
      <c r="B7" s="23"/>
      <c r="E7" s="119" t="str">
        <f>'Rekapitulace stavby'!K6</f>
        <v>Snížení energetické náročnosti areálu SOU Hubálov</v>
      </c>
      <c r="F7" s="30"/>
      <c r="G7" s="30"/>
      <c r="H7" s="30"/>
      <c r="L7" s="23"/>
    </row>
    <row r="8" spans="2:12" s="1" customFormat="1" ht="12" customHeight="1">
      <c r="B8" s="23"/>
      <c r="D8" s="30" t="s">
        <v>146</v>
      </c>
      <c r="L8" s="23"/>
    </row>
    <row r="9" spans="1:31" s="2" customFormat="1" ht="16.5" customHeight="1">
      <c r="A9" s="33"/>
      <c r="B9" s="34"/>
      <c r="C9" s="33"/>
      <c r="D9" s="33"/>
      <c r="E9" s="119" t="s">
        <v>3375</v>
      </c>
      <c r="F9" s="33"/>
      <c r="G9" s="33"/>
      <c r="H9" s="33"/>
      <c r="I9" s="33"/>
      <c r="J9" s="33"/>
      <c r="K9" s="33"/>
      <c r="L9" s="12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30" t="s">
        <v>148</v>
      </c>
      <c r="E10" s="33"/>
      <c r="F10" s="33"/>
      <c r="G10" s="33"/>
      <c r="H10" s="33"/>
      <c r="I10" s="33"/>
      <c r="J10" s="33"/>
      <c r="K10" s="33"/>
      <c r="L10" s="12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56" t="s">
        <v>3376</v>
      </c>
      <c r="F11" s="33"/>
      <c r="G11" s="33"/>
      <c r="H11" s="33"/>
      <c r="I11" s="33"/>
      <c r="J11" s="33"/>
      <c r="K11" s="33"/>
      <c r="L11" s="1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12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30" t="s">
        <v>17</v>
      </c>
      <c r="E13" s="33"/>
      <c r="F13" s="27" t="s">
        <v>3</v>
      </c>
      <c r="G13" s="33"/>
      <c r="H13" s="33"/>
      <c r="I13" s="30" t="s">
        <v>18</v>
      </c>
      <c r="J13" s="27" t="s">
        <v>3</v>
      </c>
      <c r="K13" s="33"/>
      <c r="L13" s="12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30" t="s">
        <v>19</v>
      </c>
      <c r="E14" s="33"/>
      <c r="F14" s="27" t="s">
        <v>20</v>
      </c>
      <c r="G14" s="33"/>
      <c r="H14" s="33"/>
      <c r="I14" s="30" t="s">
        <v>21</v>
      </c>
      <c r="J14" s="58" t="str">
        <f>'Rekapitulace stavby'!AN8</f>
        <v>2. 11. 2018</v>
      </c>
      <c r="K14" s="33"/>
      <c r="L14" s="12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8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12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30" t="s">
        <v>23</v>
      </c>
      <c r="E16" s="33"/>
      <c r="F16" s="33"/>
      <c r="G16" s="33"/>
      <c r="H16" s="33"/>
      <c r="I16" s="30" t="s">
        <v>24</v>
      </c>
      <c r="J16" s="27" t="s">
        <v>3</v>
      </c>
      <c r="K16" s="33"/>
      <c r="L16" s="12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7" t="s">
        <v>25</v>
      </c>
      <c r="F17" s="33"/>
      <c r="G17" s="33"/>
      <c r="H17" s="33"/>
      <c r="I17" s="30" t="s">
        <v>26</v>
      </c>
      <c r="J17" s="27" t="s">
        <v>3</v>
      </c>
      <c r="K17" s="33"/>
      <c r="L17" s="12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12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30" t="s">
        <v>27</v>
      </c>
      <c r="E19" s="33"/>
      <c r="F19" s="33"/>
      <c r="G19" s="33"/>
      <c r="H19" s="33"/>
      <c r="I19" s="30" t="s">
        <v>24</v>
      </c>
      <c r="J19" s="27" t="str">
        <f>'Rekapitulace stavby'!AN13</f>
        <v/>
      </c>
      <c r="K19" s="33"/>
      <c r="L19" s="12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" t="str">
        <f>'Rekapitulace stavby'!E14</f>
        <v xml:space="preserve"> </v>
      </c>
      <c r="F20" s="27"/>
      <c r="G20" s="27"/>
      <c r="H20" s="27"/>
      <c r="I20" s="30" t="s">
        <v>26</v>
      </c>
      <c r="J20" s="27" t="str">
        <f>'Rekapitulace stavby'!AN14</f>
        <v/>
      </c>
      <c r="K20" s="33"/>
      <c r="L20" s="12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12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30" t="s">
        <v>29</v>
      </c>
      <c r="E22" s="33"/>
      <c r="F22" s="33"/>
      <c r="G22" s="33"/>
      <c r="H22" s="33"/>
      <c r="I22" s="30" t="s">
        <v>24</v>
      </c>
      <c r="J22" s="27" t="s">
        <v>3</v>
      </c>
      <c r="K22" s="33"/>
      <c r="L22" s="12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7" t="s">
        <v>30</v>
      </c>
      <c r="F23" s="33"/>
      <c r="G23" s="33"/>
      <c r="H23" s="33"/>
      <c r="I23" s="30" t="s">
        <v>26</v>
      </c>
      <c r="J23" s="27" t="s">
        <v>3</v>
      </c>
      <c r="K23" s="33"/>
      <c r="L23" s="1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1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30" t="s">
        <v>32</v>
      </c>
      <c r="E25" s="33"/>
      <c r="F25" s="33"/>
      <c r="G25" s="33"/>
      <c r="H25" s="33"/>
      <c r="I25" s="30" t="s">
        <v>24</v>
      </c>
      <c r="J25" s="27" t="s">
        <v>3</v>
      </c>
      <c r="K25" s="33"/>
      <c r="L25" s="1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7" t="s">
        <v>30</v>
      </c>
      <c r="F26" s="33"/>
      <c r="G26" s="33"/>
      <c r="H26" s="33"/>
      <c r="I26" s="30" t="s">
        <v>26</v>
      </c>
      <c r="J26" s="27" t="s">
        <v>3</v>
      </c>
      <c r="K26" s="33"/>
      <c r="L26" s="12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12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30" t="s">
        <v>33</v>
      </c>
      <c r="E28" s="33"/>
      <c r="F28" s="33"/>
      <c r="G28" s="33"/>
      <c r="H28" s="33"/>
      <c r="I28" s="33"/>
      <c r="J28" s="33"/>
      <c r="K28" s="33"/>
      <c r="L28" s="1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1"/>
      <c r="B29" s="122"/>
      <c r="C29" s="121"/>
      <c r="D29" s="121"/>
      <c r="E29" s="31" t="s">
        <v>3</v>
      </c>
      <c r="F29" s="31"/>
      <c r="G29" s="31"/>
      <c r="H29" s="31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1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8"/>
      <c r="E31" s="78"/>
      <c r="F31" s="78"/>
      <c r="G31" s="78"/>
      <c r="H31" s="78"/>
      <c r="I31" s="78"/>
      <c r="J31" s="78"/>
      <c r="K31" s="78"/>
      <c r="L31" s="12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4" customHeight="1">
      <c r="A32" s="33"/>
      <c r="B32" s="34"/>
      <c r="C32" s="33"/>
      <c r="D32" s="124" t="s">
        <v>35</v>
      </c>
      <c r="E32" s="33"/>
      <c r="F32" s="33"/>
      <c r="G32" s="33"/>
      <c r="H32" s="33"/>
      <c r="I32" s="33"/>
      <c r="J32" s="84">
        <f>ROUND(J118,2)</f>
        <v>7690473.29</v>
      </c>
      <c r="K32" s="33"/>
      <c r="L32" s="12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8"/>
      <c r="E33" s="78"/>
      <c r="F33" s="78"/>
      <c r="G33" s="78"/>
      <c r="H33" s="78"/>
      <c r="I33" s="78"/>
      <c r="J33" s="78"/>
      <c r="K33" s="78"/>
      <c r="L33" s="12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8" t="s">
        <v>37</v>
      </c>
      <c r="G34" s="33"/>
      <c r="H34" s="33"/>
      <c r="I34" s="38" t="s">
        <v>36</v>
      </c>
      <c r="J34" s="38" t="s">
        <v>38</v>
      </c>
      <c r="K34" s="33"/>
      <c r="L34" s="1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25" t="s">
        <v>39</v>
      </c>
      <c r="E35" s="30" t="s">
        <v>40</v>
      </c>
      <c r="F35" s="126">
        <f>ROUND((SUM(BE118:BE1659)),2)</f>
        <v>7690473.29</v>
      </c>
      <c r="G35" s="33"/>
      <c r="H35" s="33"/>
      <c r="I35" s="127">
        <v>0.21</v>
      </c>
      <c r="J35" s="126">
        <f>ROUND(((SUM(BE118:BE1659))*I35),2)</f>
        <v>1614999.39</v>
      </c>
      <c r="K35" s="33"/>
      <c r="L35" s="12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0" t="s">
        <v>41</v>
      </c>
      <c r="F36" s="126">
        <f>ROUND((SUM(BF118:BF1659)),2)</f>
        <v>0</v>
      </c>
      <c r="G36" s="33"/>
      <c r="H36" s="33"/>
      <c r="I36" s="127">
        <v>0.15</v>
      </c>
      <c r="J36" s="126">
        <f>ROUND(((SUM(BF118:BF1659))*I36),2)</f>
        <v>0</v>
      </c>
      <c r="K36" s="33"/>
      <c r="L36" s="12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30" t="s">
        <v>42</v>
      </c>
      <c r="F37" s="126">
        <f>ROUND((SUM(BG118:BG1659)),2)</f>
        <v>0</v>
      </c>
      <c r="G37" s="33"/>
      <c r="H37" s="33"/>
      <c r="I37" s="127">
        <v>0.21</v>
      </c>
      <c r="J37" s="126">
        <f>0</f>
        <v>0</v>
      </c>
      <c r="K37" s="33"/>
      <c r="L37" s="12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4"/>
      <c r="C38" s="33"/>
      <c r="D38" s="33"/>
      <c r="E38" s="30" t="s">
        <v>43</v>
      </c>
      <c r="F38" s="126">
        <f>ROUND((SUM(BH118:BH1659)),2)</f>
        <v>0</v>
      </c>
      <c r="G38" s="33"/>
      <c r="H38" s="33"/>
      <c r="I38" s="127">
        <v>0.15</v>
      </c>
      <c r="J38" s="126">
        <f>0</f>
        <v>0</v>
      </c>
      <c r="K38" s="33"/>
      <c r="L38" s="12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30" t="s">
        <v>44</v>
      </c>
      <c r="F39" s="126">
        <f>ROUND((SUM(BI118:BI1659)),2)</f>
        <v>0</v>
      </c>
      <c r="G39" s="33"/>
      <c r="H39" s="33"/>
      <c r="I39" s="127">
        <v>0</v>
      </c>
      <c r="J39" s="126">
        <f>0</f>
        <v>0</v>
      </c>
      <c r="K39" s="33"/>
      <c r="L39" s="12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12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4" customHeight="1">
      <c r="A41" s="33"/>
      <c r="B41" s="34"/>
      <c r="C41" s="128"/>
      <c r="D41" s="129" t="s">
        <v>45</v>
      </c>
      <c r="E41" s="70"/>
      <c r="F41" s="70"/>
      <c r="G41" s="130" t="s">
        <v>46</v>
      </c>
      <c r="H41" s="131" t="s">
        <v>47</v>
      </c>
      <c r="I41" s="70"/>
      <c r="J41" s="132">
        <f>SUM(J32:J39)</f>
        <v>9305472.68</v>
      </c>
      <c r="K41" s="133"/>
      <c r="L41" s="12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12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6" spans="1:31" s="2" customFormat="1" ht="6.95" customHeight="1">
      <c r="A46" s="33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12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24.95" customHeight="1">
      <c r="A47" s="33"/>
      <c r="B47" s="34"/>
      <c r="C47" s="24" t="s">
        <v>150</v>
      </c>
      <c r="D47" s="33"/>
      <c r="E47" s="33"/>
      <c r="F47" s="33"/>
      <c r="G47" s="33"/>
      <c r="H47" s="33"/>
      <c r="I47" s="33"/>
      <c r="J47" s="33"/>
      <c r="K47" s="33"/>
      <c r="L47" s="12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12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30" t="s">
        <v>15</v>
      </c>
      <c r="D49" s="33"/>
      <c r="E49" s="33"/>
      <c r="F49" s="33"/>
      <c r="G49" s="33"/>
      <c r="H49" s="33"/>
      <c r="I49" s="33"/>
      <c r="J49" s="33"/>
      <c r="K49" s="33"/>
      <c r="L49" s="12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119" t="str">
        <f>E7</f>
        <v>Snížení energetické náročnosti areálu SOU Hubálov</v>
      </c>
      <c r="F50" s="30"/>
      <c r="G50" s="30"/>
      <c r="H50" s="30"/>
      <c r="I50" s="33"/>
      <c r="J50" s="33"/>
      <c r="K50" s="33"/>
      <c r="L50" s="12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12" s="1" customFormat="1" ht="12" customHeight="1">
      <c r="B51" s="23"/>
      <c r="C51" s="30" t="s">
        <v>146</v>
      </c>
      <c r="L51" s="23"/>
    </row>
    <row r="52" spans="1:31" s="2" customFormat="1" ht="16.5" customHeight="1">
      <c r="A52" s="33"/>
      <c r="B52" s="34"/>
      <c r="C52" s="33"/>
      <c r="D52" s="33"/>
      <c r="E52" s="119" t="s">
        <v>3375</v>
      </c>
      <c r="F52" s="33"/>
      <c r="G52" s="33"/>
      <c r="H52" s="33"/>
      <c r="I52" s="33"/>
      <c r="J52" s="33"/>
      <c r="K52" s="33"/>
      <c r="L52" s="12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12" customHeight="1">
      <c r="A53" s="33"/>
      <c r="B53" s="34"/>
      <c r="C53" s="30" t="s">
        <v>148</v>
      </c>
      <c r="D53" s="33"/>
      <c r="E53" s="33"/>
      <c r="F53" s="33"/>
      <c r="G53" s="33"/>
      <c r="H53" s="33"/>
      <c r="I53" s="33"/>
      <c r="J53" s="33"/>
      <c r="K53" s="33"/>
      <c r="L53" s="12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6.5" customHeight="1">
      <c r="A54" s="33"/>
      <c r="B54" s="34"/>
      <c r="C54" s="33"/>
      <c r="D54" s="33"/>
      <c r="E54" s="56" t="str">
        <f>E11</f>
        <v>SO 02.1 - Svařovna</v>
      </c>
      <c r="F54" s="33"/>
      <c r="G54" s="33"/>
      <c r="H54" s="33"/>
      <c r="I54" s="33"/>
      <c r="J54" s="33"/>
      <c r="K54" s="33"/>
      <c r="L54" s="12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6.95" customHeight="1">
      <c r="A55" s="33"/>
      <c r="B55" s="34"/>
      <c r="C55" s="33"/>
      <c r="D55" s="33"/>
      <c r="E55" s="33"/>
      <c r="F55" s="33"/>
      <c r="G55" s="33"/>
      <c r="H55" s="33"/>
      <c r="I55" s="33"/>
      <c r="J55" s="33"/>
      <c r="K55" s="33"/>
      <c r="L55" s="12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2" customHeight="1">
      <c r="A56" s="33"/>
      <c r="B56" s="34"/>
      <c r="C56" s="30" t="s">
        <v>19</v>
      </c>
      <c r="D56" s="33"/>
      <c r="E56" s="33"/>
      <c r="F56" s="27" t="str">
        <f>F14</f>
        <v>Hubálov st. 80, k.ú. Loukovec</v>
      </c>
      <c r="G56" s="33"/>
      <c r="H56" s="33"/>
      <c r="I56" s="30" t="s">
        <v>21</v>
      </c>
      <c r="J56" s="58" t="str">
        <f>IF(J14="","",J14)</f>
        <v>2. 11. 2018</v>
      </c>
      <c r="K56" s="33"/>
      <c r="L56" s="12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6.95" customHeight="1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12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5.15" customHeight="1">
      <c r="A58" s="33"/>
      <c r="B58" s="34"/>
      <c r="C58" s="30" t="s">
        <v>23</v>
      </c>
      <c r="D58" s="33"/>
      <c r="E58" s="33"/>
      <c r="F58" s="27" t="str">
        <f>E17</f>
        <v>SOU Hubálov</v>
      </c>
      <c r="G58" s="33"/>
      <c r="H58" s="33"/>
      <c r="I58" s="30" t="s">
        <v>29</v>
      </c>
      <c r="J58" s="31" t="str">
        <f>E23</f>
        <v>ANITAS s.r.o.</v>
      </c>
      <c r="K58" s="33"/>
      <c r="L58" s="1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15.15" customHeight="1">
      <c r="A59" s="33"/>
      <c r="B59" s="34"/>
      <c r="C59" s="30" t="s">
        <v>27</v>
      </c>
      <c r="D59" s="33"/>
      <c r="E59" s="33"/>
      <c r="F59" s="27" t="str">
        <f>IF(E20="","",E20)</f>
        <v xml:space="preserve"> </v>
      </c>
      <c r="G59" s="33"/>
      <c r="H59" s="33"/>
      <c r="I59" s="30" t="s">
        <v>32</v>
      </c>
      <c r="J59" s="31" t="str">
        <f>E26</f>
        <v>ANITAS s.r.o.</v>
      </c>
      <c r="K59" s="33"/>
      <c r="L59" s="12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0.3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12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29.25" customHeight="1">
      <c r="A61" s="33"/>
      <c r="B61" s="34"/>
      <c r="C61" s="134" t="s">
        <v>151</v>
      </c>
      <c r="D61" s="128"/>
      <c r="E61" s="128"/>
      <c r="F61" s="128"/>
      <c r="G61" s="128"/>
      <c r="H61" s="128"/>
      <c r="I61" s="128"/>
      <c r="J61" s="135" t="s">
        <v>152</v>
      </c>
      <c r="K61" s="128"/>
      <c r="L61" s="12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0.3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12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2" customFormat="1" ht="22.8" customHeight="1">
      <c r="A63" s="33"/>
      <c r="B63" s="34"/>
      <c r="C63" s="136" t="s">
        <v>67</v>
      </c>
      <c r="D63" s="33"/>
      <c r="E63" s="33"/>
      <c r="F63" s="33"/>
      <c r="G63" s="33"/>
      <c r="H63" s="33"/>
      <c r="I63" s="33"/>
      <c r="J63" s="84">
        <f>J118</f>
        <v>7690473.290000001</v>
      </c>
      <c r="K63" s="33"/>
      <c r="L63" s="12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U63" s="20" t="s">
        <v>153</v>
      </c>
    </row>
    <row r="64" spans="1:31" s="9" customFormat="1" ht="24.95" customHeight="1">
      <c r="A64" s="9"/>
      <c r="B64" s="137"/>
      <c r="C64" s="9"/>
      <c r="D64" s="138" t="s">
        <v>154</v>
      </c>
      <c r="E64" s="139"/>
      <c r="F64" s="139"/>
      <c r="G64" s="139"/>
      <c r="H64" s="139"/>
      <c r="I64" s="139"/>
      <c r="J64" s="140">
        <f>J119</f>
        <v>3363710.4100000006</v>
      </c>
      <c r="K64" s="9"/>
      <c r="L64" s="137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41"/>
      <c r="C65" s="10"/>
      <c r="D65" s="142" t="s">
        <v>155</v>
      </c>
      <c r="E65" s="143"/>
      <c r="F65" s="143"/>
      <c r="G65" s="143"/>
      <c r="H65" s="143"/>
      <c r="I65" s="143"/>
      <c r="J65" s="144">
        <f>J120</f>
        <v>283323.74000000005</v>
      </c>
      <c r="K65" s="10"/>
      <c r="L65" s="14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41"/>
      <c r="C66" s="10"/>
      <c r="D66" s="142" t="s">
        <v>1860</v>
      </c>
      <c r="E66" s="143"/>
      <c r="F66" s="143"/>
      <c r="G66" s="143"/>
      <c r="H66" s="143"/>
      <c r="I66" s="143"/>
      <c r="J66" s="144">
        <f>J242</f>
        <v>78104.61</v>
      </c>
      <c r="K66" s="10"/>
      <c r="L66" s="14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41"/>
      <c r="C67" s="10"/>
      <c r="D67" s="142" t="s">
        <v>156</v>
      </c>
      <c r="E67" s="143"/>
      <c r="F67" s="143"/>
      <c r="G67" s="143"/>
      <c r="H67" s="143"/>
      <c r="I67" s="143"/>
      <c r="J67" s="144">
        <f>J275</f>
        <v>269898.55</v>
      </c>
      <c r="K67" s="10"/>
      <c r="L67" s="14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41"/>
      <c r="C68" s="10"/>
      <c r="D68" s="142" t="s">
        <v>3377</v>
      </c>
      <c r="E68" s="143"/>
      <c r="F68" s="143"/>
      <c r="G68" s="143"/>
      <c r="H68" s="143"/>
      <c r="I68" s="143"/>
      <c r="J68" s="144">
        <f>J360</f>
        <v>122913.19</v>
      </c>
      <c r="K68" s="10"/>
      <c r="L68" s="14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41"/>
      <c r="C69" s="10"/>
      <c r="D69" s="142" t="s">
        <v>157</v>
      </c>
      <c r="E69" s="143"/>
      <c r="F69" s="143"/>
      <c r="G69" s="143"/>
      <c r="H69" s="143"/>
      <c r="I69" s="143"/>
      <c r="J69" s="144">
        <f>J405</f>
        <v>97241.65999999999</v>
      </c>
      <c r="K69" s="10"/>
      <c r="L69" s="14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41"/>
      <c r="C70" s="10"/>
      <c r="D70" s="142" t="s">
        <v>158</v>
      </c>
      <c r="E70" s="143"/>
      <c r="F70" s="143"/>
      <c r="G70" s="143"/>
      <c r="H70" s="143"/>
      <c r="I70" s="143"/>
      <c r="J70" s="144">
        <f>J443</f>
        <v>1411462.53</v>
      </c>
      <c r="K70" s="10"/>
      <c r="L70" s="14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41"/>
      <c r="C71" s="10"/>
      <c r="D71" s="142" t="s">
        <v>159</v>
      </c>
      <c r="E71" s="143"/>
      <c r="F71" s="143"/>
      <c r="G71" s="143"/>
      <c r="H71" s="143"/>
      <c r="I71" s="143"/>
      <c r="J71" s="144">
        <f>J779</f>
        <v>48167.67999999999</v>
      </c>
      <c r="K71" s="10"/>
      <c r="L71" s="14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41"/>
      <c r="C72" s="10"/>
      <c r="D72" s="142" t="s">
        <v>160</v>
      </c>
      <c r="E72" s="143"/>
      <c r="F72" s="143"/>
      <c r="G72" s="143"/>
      <c r="H72" s="143"/>
      <c r="I72" s="143"/>
      <c r="J72" s="144">
        <f>J812</f>
        <v>563421.0800000001</v>
      </c>
      <c r="K72" s="10"/>
      <c r="L72" s="14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41"/>
      <c r="C73" s="10"/>
      <c r="D73" s="142" t="s">
        <v>161</v>
      </c>
      <c r="E73" s="143"/>
      <c r="F73" s="143"/>
      <c r="G73" s="143"/>
      <c r="H73" s="143"/>
      <c r="I73" s="143"/>
      <c r="J73" s="144">
        <f>J1007</f>
        <v>391568.17000000004</v>
      </c>
      <c r="K73" s="10"/>
      <c r="L73" s="14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41"/>
      <c r="C74" s="10"/>
      <c r="D74" s="142" t="s">
        <v>162</v>
      </c>
      <c r="E74" s="143"/>
      <c r="F74" s="143"/>
      <c r="G74" s="143"/>
      <c r="H74" s="143"/>
      <c r="I74" s="143"/>
      <c r="J74" s="144">
        <f>J1016</f>
        <v>97609.2</v>
      </c>
      <c r="K74" s="10"/>
      <c r="L74" s="14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37"/>
      <c r="C75" s="9"/>
      <c r="D75" s="138" t="s">
        <v>163</v>
      </c>
      <c r="E75" s="139"/>
      <c r="F75" s="139"/>
      <c r="G75" s="139"/>
      <c r="H75" s="139"/>
      <c r="I75" s="139"/>
      <c r="J75" s="140">
        <f>J1018</f>
        <v>4194918.63</v>
      </c>
      <c r="K75" s="9"/>
      <c r="L75" s="137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41"/>
      <c r="C76" s="10"/>
      <c r="D76" s="142" t="s">
        <v>164</v>
      </c>
      <c r="E76" s="143"/>
      <c r="F76" s="143"/>
      <c r="G76" s="143"/>
      <c r="H76" s="143"/>
      <c r="I76" s="143"/>
      <c r="J76" s="144">
        <f>J1019</f>
        <v>23630.44</v>
      </c>
      <c r="K76" s="10"/>
      <c r="L76" s="14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41"/>
      <c r="C77" s="10"/>
      <c r="D77" s="142" t="s">
        <v>166</v>
      </c>
      <c r="E77" s="143"/>
      <c r="F77" s="143"/>
      <c r="G77" s="143"/>
      <c r="H77" s="143"/>
      <c r="I77" s="143"/>
      <c r="J77" s="144">
        <f>J1047</f>
        <v>288803.13</v>
      </c>
      <c r="K77" s="10"/>
      <c r="L77" s="14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41"/>
      <c r="C78" s="10"/>
      <c r="D78" s="142" t="s">
        <v>167</v>
      </c>
      <c r="E78" s="143"/>
      <c r="F78" s="143"/>
      <c r="G78" s="143"/>
      <c r="H78" s="143"/>
      <c r="I78" s="143"/>
      <c r="J78" s="144">
        <f>J1073</f>
        <v>28171.670000000002</v>
      </c>
      <c r="K78" s="10"/>
      <c r="L78" s="14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41"/>
      <c r="C79" s="10"/>
      <c r="D79" s="142" t="s">
        <v>3378</v>
      </c>
      <c r="E79" s="143"/>
      <c r="F79" s="143"/>
      <c r="G79" s="143"/>
      <c r="H79" s="143"/>
      <c r="I79" s="143"/>
      <c r="J79" s="144">
        <f>J1089</f>
        <v>52730.02000000001</v>
      </c>
      <c r="K79" s="10"/>
      <c r="L79" s="14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41"/>
      <c r="C80" s="10"/>
      <c r="D80" s="142" t="s">
        <v>168</v>
      </c>
      <c r="E80" s="143"/>
      <c r="F80" s="143"/>
      <c r="G80" s="143"/>
      <c r="H80" s="143"/>
      <c r="I80" s="143"/>
      <c r="J80" s="144">
        <f>J1115</f>
        <v>22181.840000000004</v>
      </c>
      <c r="K80" s="10"/>
      <c r="L80" s="14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41"/>
      <c r="C81" s="10"/>
      <c r="D81" s="142" t="s">
        <v>3379</v>
      </c>
      <c r="E81" s="143"/>
      <c r="F81" s="143"/>
      <c r="G81" s="143"/>
      <c r="H81" s="143"/>
      <c r="I81" s="143"/>
      <c r="J81" s="144">
        <f>J1129</f>
        <v>102407.87</v>
      </c>
      <c r="K81" s="10"/>
      <c r="L81" s="141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41"/>
      <c r="C82" s="10"/>
      <c r="D82" s="142" t="s">
        <v>3380</v>
      </c>
      <c r="E82" s="143"/>
      <c r="F82" s="143"/>
      <c r="G82" s="143"/>
      <c r="H82" s="143"/>
      <c r="I82" s="143"/>
      <c r="J82" s="144">
        <f>J1149</f>
        <v>947600.5599999999</v>
      </c>
      <c r="K82" s="10"/>
      <c r="L82" s="141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41"/>
      <c r="C83" s="10"/>
      <c r="D83" s="142" t="s">
        <v>171</v>
      </c>
      <c r="E83" s="143"/>
      <c r="F83" s="143"/>
      <c r="G83" s="143"/>
      <c r="H83" s="143"/>
      <c r="I83" s="143"/>
      <c r="J83" s="144">
        <f>J1212</f>
        <v>130483.98000000003</v>
      </c>
      <c r="K83" s="10"/>
      <c r="L83" s="141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41"/>
      <c r="C84" s="10"/>
      <c r="D84" s="142" t="s">
        <v>3381</v>
      </c>
      <c r="E84" s="143"/>
      <c r="F84" s="143"/>
      <c r="G84" s="143"/>
      <c r="H84" s="143"/>
      <c r="I84" s="143"/>
      <c r="J84" s="144">
        <f>J1267</f>
        <v>563527.15</v>
      </c>
      <c r="K84" s="10"/>
      <c r="L84" s="141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41"/>
      <c r="C85" s="10"/>
      <c r="D85" s="142" t="s">
        <v>172</v>
      </c>
      <c r="E85" s="143"/>
      <c r="F85" s="143"/>
      <c r="G85" s="143"/>
      <c r="H85" s="143"/>
      <c r="I85" s="143"/>
      <c r="J85" s="144">
        <f>J1307</f>
        <v>316362.6</v>
      </c>
      <c r="K85" s="10"/>
      <c r="L85" s="141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41"/>
      <c r="C86" s="10"/>
      <c r="D86" s="142" t="s">
        <v>3382</v>
      </c>
      <c r="E86" s="143"/>
      <c r="F86" s="143"/>
      <c r="G86" s="143"/>
      <c r="H86" s="143"/>
      <c r="I86" s="143"/>
      <c r="J86" s="144">
        <f>J1342</f>
        <v>25662.319999999996</v>
      </c>
      <c r="K86" s="10"/>
      <c r="L86" s="141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41"/>
      <c r="C87" s="10"/>
      <c r="D87" s="142" t="s">
        <v>173</v>
      </c>
      <c r="E87" s="143"/>
      <c r="F87" s="143"/>
      <c r="G87" s="143"/>
      <c r="H87" s="143"/>
      <c r="I87" s="143"/>
      <c r="J87" s="144">
        <f>J1355</f>
        <v>612888.25</v>
      </c>
      <c r="K87" s="10"/>
      <c r="L87" s="141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41"/>
      <c r="C88" s="10"/>
      <c r="D88" s="142" t="s">
        <v>174</v>
      </c>
      <c r="E88" s="143"/>
      <c r="F88" s="143"/>
      <c r="G88" s="143"/>
      <c r="H88" s="143"/>
      <c r="I88" s="143"/>
      <c r="J88" s="144">
        <f>J1437</f>
        <v>751969.04</v>
      </c>
      <c r="K88" s="10"/>
      <c r="L88" s="141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41"/>
      <c r="C89" s="10"/>
      <c r="D89" s="142" t="s">
        <v>175</v>
      </c>
      <c r="E89" s="143"/>
      <c r="F89" s="143"/>
      <c r="G89" s="143"/>
      <c r="H89" s="143"/>
      <c r="I89" s="143"/>
      <c r="J89" s="144">
        <f>J1479</f>
        <v>57644.87</v>
      </c>
      <c r="K89" s="10"/>
      <c r="L89" s="141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41"/>
      <c r="C90" s="10"/>
      <c r="D90" s="142" t="s">
        <v>176</v>
      </c>
      <c r="E90" s="143"/>
      <c r="F90" s="143"/>
      <c r="G90" s="143"/>
      <c r="H90" s="143"/>
      <c r="I90" s="143"/>
      <c r="J90" s="144">
        <f>J1505</f>
        <v>68300.92</v>
      </c>
      <c r="K90" s="10"/>
      <c r="L90" s="141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41"/>
      <c r="C91" s="10"/>
      <c r="D91" s="142" t="s">
        <v>177</v>
      </c>
      <c r="E91" s="143"/>
      <c r="F91" s="143"/>
      <c r="G91" s="143"/>
      <c r="H91" s="143"/>
      <c r="I91" s="143"/>
      <c r="J91" s="144">
        <f>J1550</f>
        <v>163054.40000000002</v>
      </c>
      <c r="K91" s="10"/>
      <c r="L91" s="141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41"/>
      <c r="C92" s="10"/>
      <c r="D92" s="142" t="s">
        <v>178</v>
      </c>
      <c r="E92" s="143"/>
      <c r="F92" s="143"/>
      <c r="G92" s="143"/>
      <c r="H92" s="143"/>
      <c r="I92" s="143"/>
      <c r="J92" s="144">
        <f>J1623</f>
        <v>39499.57</v>
      </c>
      <c r="K92" s="10"/>
      <c r="L92" s="141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9" customFormat="1" ht="24.95" customHeight="1">
      <c r="A93" s="9"/>
      <c r="B93" s="137"/>
      <c r="C93" s="9"/>
      <c r="D93" s="138" t="s">
        <v>3383</v>
      </c>
      <c r="E93" s="139"/>
      <c r="F93" s="139"/>
      <c r="G93" s="139"/>
      <c r="H93" s="139"/>
      <c r="I93" s="139"/>
      <c r="J93" s="140">
        <f>J1633</f>
        <v>44319.25</v>
      </c>
      <c r="K93" s="9"/>
      <c r="L93" s="137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s="10" customFormat="1" ht="19.9" customHeight="1">
      <c r="A94" s="10"/>
      <c r="B94" s="141"/>
      <c r="C94" s="10"/>
      <c r="D94" s="142" t="s">
        <v>3384</v>
      </c>
      <c r="E94" s="143"/>
      <c r="F94" s="143"/>
      <c r="G94" s="143"/>
      <c r="H94" s="143"/>
      <c r="I94" s="143"/>
      <c r="J94" s="144">
        <f>J1634</f>
        <v>44319.25</v>
      </c>
      <c r="K94" s="10"/>
      <c r="L94" s="141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9" customFormat="1" ht="24.95" customHeight="1">
      <c r="A95" s="9"/>
      <c r="B95" s="137"/>
      <c r="C95" s="9"/>
      <c r="D95" s="138" t="s">
        <v>179</v>
      </c>
      <c r="E95" s="139"/>
      <c r="F95" s="139"/>
      <c r="G95" s="139"/>
      <c r="H95" s="139"/>
      <c r="I95" s="139"/>
      <c r="J95" s="140">
        <f>J1652</f>
        <v>51720</v>
      </c>
      <c r="K95" s="9"/>
      <c r="L95" s="13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9" customFormat="1" ht="24.95" customHeight="1">
      <c r="A96" s="9"/>
      <c r="B96" s="137"/>
      <c r="C96" s="9"/>
      <c r="D96" s="138" t="s">
        <v>3385</v>
      </c>
      <c r="E96" s="139"/>
      <c r="F96" s="139"/>
      <c r="G96" s="139"/>
      <c r="H96" s="139"/>
      <c r="I96" s="139"/>
      <c r="J96" s="140">
        <f>J1658</f>
        <v>35805</v>
      </c>
      <c r="K96" s="9"/>
      <c r="L96" s="137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2" customFormat="1" ht="21.8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12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2" customFormat="1" ht="6.95" customHeight="1">
      <c r="A98" s="33"/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12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102" spans="1:31" s="2" customFormat="1" ht="6.95" customHeight="1">
      <c r="A102" s="33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12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24.95" customHeight="1">
      <c r="A103" s="33"/>
      <c r="B103" s="34"/>
      <c r="C103" s="24" t="s">
        <v>180</v>
      </c>
      <c r="D103" s="33"/>
      <c r="E103" s="33"/>
      <c r="F103" s="33"/>
      <c r="G103" s="33"/>
      <c r="H103" s="33"/>
      <c r="I103" s="33"/>
      <c r="J103" s="33"/>
      <c r="K103" s="33"/>
      <c r="L103" s="12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12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2" customHeight="1">
      <c r="A105" s="33"/>
      <c r="B105" s="34"/>
      <c r="C105" s="30" t="s">
        <v>15</v>
      </c>
      <c r="D105" s="33"/>
      <c r="E105" s="33"/>
      <c r="F105" s="33"/>
      <c r="G105" s="33"/>
      <c r="H105" s="33"/>
      <c r="I105" s="33"/>
      <c r="J105" s="33"/>
      <c r="K105" s="33"/>
      <c r="L105" s="12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6.5" customHeight="1">
      <c r="A106" s="33"/>
      <c r="B106" s="34"/>
      <c r="C106" s="33"/>
      <c r="D106" s="33"/>
      <c r="E106" s="119" t="str">
        <f>E7</f>
        <v>Snížení energetické náročnosti areálu SOU Hubálov</v>
      </c>
      <c r="F106" s="30"/>
      <c r="G106" s="30"/>
      <c r="H106" s="30"/>
      <c r="I106" s="33"/>
      <c r="J106" s="33"/>
      <c r="K106" s="33"/>
      <c r="L106" s="12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2:12" s="1" customFormat="1" ht="12" customHeight="1">
      <c r="B107" s="23"/>
      <c r="C107" s="30" t="s">
        <v>146</v>
      </c>
      <c r="L107" s="23"/>
    </row>
    <row r="108" spans="1:31" s="2" customFormat="1" ht="16.5" customHeight="1">
      <c r="A108" s="33"/>
      <c r="B108" s="34"/>
      <c r="C108" s="33"/>
      <c r="D108" s="33"/>
      <c r="E108" s="119" t="s">
        <v>3375</v>
      </c>
      <c r="F108" s="33"/>
      <c r="G108" s="33"/>
      <c r="H108" s="33"/>
      <c r="I108" s="33"/>
      <c r="J108" s="33"/>
      <c r="K108" s="33"/>
      <c r="L108" s="12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30" t="s">
        <v>148</v>
      </c>
      <c r="D109" s="33"/>
      <c r="E109" s="33"/>
      <c r="F109" s="33"/>
      <c r="G109" s="33"/>
      <c r="H109" s="33"/>
      <c r="I109" s="33"/>
      <c r="J109" s="33"/>
      <c r="K109" s="33"/>
      <c r="L109" s="12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56" t="str">
        <f>E11</f>
        <v>SO 02.1 - Svařovna</v>
      </c>
      <c r="F110" s="33"/>
      <c r="G110" s="33"/>
      <c r="H110" s="33"/>
      <c r="I110" s="33"/>
      <c r="J110" s="33"/>
      <c r="K110" s="33"/>
      <c r="L110" s="12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12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30" t="s">
        <v>19</v>
      </c>
      <c r="D112" s="33"/>
      <c r="E112" s="33"/>
      <c r="F112" s="27" t="str">
        <f>F14</f>
        <v>Hubálov st. 80, k.ú. Loukovec</v>
      </c>
      <c r="G112" s="33"/>
      <c r="H112" s="33"/>
      <c r="I112" s="30" t="s">
        <v>21</v>
      </c>
      <c r="J112" s="58" t="str">
        <f>IF(J14="","",J14)</f>
        <v>2. 11. 2018</v>
      </c>
      <c r="K112" s="33"/>
      <c r="L112" s="12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12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15" customHeight="1">
      <c r="A114" s="33"/>
      <c r="B114" s="34"/>
      <c r="C114" s="30" t="s">
        <v>23</v>
      </c>
      <c r="D114" s="33"/>
      <c r="E114" s="33"/>
      <c r="F114" s="27" t="str">
        <f>E17</f>
        <v>SOU Hubálov</v>
      </c>
      <c r="G114" s="33"/>
      <c r="H114" s="33"/>
      <c r="I114" s="30" t="s">
        <v>29</v>
      </c>
      <c r="J114" s="31" t="str">
        <f>E23</f>
        <v>ANITAS s.r.o.</v>
      </c>
      <c r="K114" s="33"/>
      <c r="L114" s="12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15" customHeight="1">
      <c r="A115" s="33"/>
      <c r="B115" s="34"/>
      <c r="C115" s="30" t="s">
        <v>27</v>
      </c>
      <c r="D115" s="33"/>
      <c r="E115" s="33"/>
      <c r="F115" s="27" t="str">
        <f>IF(E20="","",E20)</f>
        <v xml:space="preserve"> </v>
      </c>
      <c r="G115" s="33"/>
      <c r="H115" s="33"/>
      <c r="I115" s="30" t="s">
        <v>32</v>
      </c>
      <c r="J115" s="31" t="str">
        <f>E26</f>
        <v>ANITAS s.r.o.</v>
      </c>
      <c r="K115" s="33"/>
      <c r="L115" s="12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0.3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12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9.25" customHeight="1">
      <c r="A117" s="145"/>
      <c r="B117" s="146"/>
      <c r="C117" s="147" t="s">
        <v>181</v>
      </c>
      <c r="D117" s="148" t="s">
        <v>54</v>
      </c>
      <c r="E117" s="148" t="s">
        <v>50</v>
      </c>
      <c r="F117" s="148" t="s">
        <v>51</v>
      </c>
      <c r="G117" s="148" t="s">
        <v>182</v>
      </c>
      <c r="H117" s="148" t="s">
        <v>183</v>
      </c>
      <c r="I117" s="148" t="s">
        <v>184</v>
      </c>
      <c r="J117" s="148" t="s">
        <v>152</v>
      </c>
      <c r="K117" s="149" t="s">
        <v>185</v>
      </c>
      <c r="L117" s="150"/>
      <c r="M117" s="74" t="s">
        <v>3</v>
      </c>
      <c r="N117" s="75" t="s">
        <v>39</v>
      </c>
      <c r="O117" s="75" t="s">
        <v>186</v>
      </c>
      <c r="P117" s="75" t="s">
        <v>187</v>
      </c>
      <c r="Q117" s="75" t="s">
        <v>188</v>
      </c>
      <c r="R117" s="75" t="s">
        <v>189</v>
      </c>
      <c r="S117" s="75" t="s">
        <v>190</v>
      </c>
      <c r="T117" s="76" t="s">
        <v>191</v>
      </c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</row>
    <row r="118" spans="1:63" s="2" customFormat="1" ht="22.8" customHeight="1">
      <c r="A118" s="33"/>
      <c r="B118" s="34"/>
      <c r="C118" s="81" t="s">
        <v>192</v>
      </c>
      <c r="D118" s="33"/>
      <c r="E118" s="33"/>
      <c r="F118" s="33"/>
      <c r="G118" s="33"/>
      <c r="H118" s="33"/>
      <c r="I118" s="33"/>
      <c r="J118" s="151">
        <f>BK118</f>
        <v>7690473.290000001</v>
      </c>
      <c r="K118" s="33"/>
      <c r="L118" s="34"/>
      <c r="M118" s="77"/>
      <c r="N118" s="62"/>
      <c r="O118" s="78"/>
      <c r="P118" s="152">
        <f>P119+P1018+P1633+P1652+P1658</f>
        <v>7282.989897</v>
      </c>
      <c r="Q118" s="78"/>
      <c r="R118" s="152">
        <f>R119+R1018+R1633+R1652+R1658</f>
        <v>405.44244599999996</v>
      </c>
      <c r="S118" s="78"/>
      <c r="T118" s="153">
        <f>T119+T1018+T1633+T1652+T1658</f>
        <v>284.31874700000003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20" t="s">
        <v>68</v>
      </c>
      <c r="AU118" s="20" t="s">
        <v>153</v>
      </c>
      <c r="BK118" s="154">
        <f>BK119+BK1018+BK1633+BK1652+BK1658</f>
        <v>7690473.290000001</v>
      </c>
    </row>
    <row r="119" spans="1:63" s="12" customFormat="1" ht="25.9" customHeight="1">
      <c r="A119" s="12"/>
      <c r="B119" s="155"/>
      <c r="C119" s="12"/>
      <c r="D119" s="156" t="s">
        <v>68</v>
      </c>
      <c r="E119" s="157" t="s">
        <v>193</v>
      </c>
      <c r="F119" s="157" t="s">
        <v>194</v>
      </c>
      <c r="G119" s="12"/>
      <c r="H119" s="12"/>
      <c r="I119" s="12"/>
      <c r="J119" s="158">
        <f>BK119</f>
        <v>3363710.4100000006</v>
      </c>
      <c r="K119" s="12"/>
      <c r="L119" s="155"/>
      <c r="M119" s="159"/>
      <c r="N119" s="160"/>
      <c r="O119" s="160"/>
      <c r="P119" s="161">
        <f>P120+P242+P275+P360+P405+P443+P779+P812+P1007+P1016</f>
        <v>4710.478903000001</v>
      </c>
      <c r="Q119" s="160"/>
      <c r="R119" s="161">
        <f>R120+R242+R275+R360+R405+R443+R779+R812+R1007+R1016</f>
        <v>375.42016555</v>
      </c>
      <c r="S119" s="160"/>
      <c r="T119" s="162">
        <f>T120+T242+T275+T360+T405+T443+T779+T812+T1007+T1016</f>
        <v>270.526135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6" t="s">
        <v>76</v>
      </c>
      <c r="AT119" s="163" t="s">
        <v>68</v>
      </c>
      <c r="AU119" s="163" t="s">
        <v>69</v>
      </c>
      <c r="AY119" s="156" t="s">
        <v>195</v>
      </c>
      <c r="BK119" s="164">
        <f>BK120+BK242+BK275+BK360+BK405+BK443+BK779+BK812+BK1007+BK1016</f>
        <v>3363710.4100000006</v>
      </c>
    </row>
    <row r="120" spans="1:63" s="12" customFormat="1" ht="22.8" customHeight="1">
      <c r="A120" s="12"/>
      <c r="B120" s="155"/>
      <c r="C120" s="12"/>
      <c r="D120" s="156" t="s">
        <v>68</v>
      </c>
      <c r="E120" s="165" t="s">
        <v>76</v>
      </c>
      <c r="F120" s="165" t="s">
        <v>196</v>
      </c>
      <c r="G120" s="12"/>
      <c r="H120" s="12"/>
      <c r="I120" s="12"/>
      <c r="J120" s="166">
        <f>BK120</f>
        <v>283323.74000000005</v>
      </c>
      <c r="K120" s="12"/>
      <c r="L120" s="155"/>
      <c r="M120" s="159"/>
      <c r="N120" s="160"/>
      <c r="O120" s="160"/>
      <c r="P120" s="161">
        <f>SUM(P121:P241)</f>
        <v>720.4537520000001</v>
      </c>
      <c r="Q120" s="160"/>
      <c r="R120" s="161">
        <f>SUM(R121:R241)</f>
        <v>0.054066</v>
      </c>
      <c r="S120" s="160"/>
      <c r="T120" s="162">
        <f>SUM(T121:T241)</f>
        <v>64.70675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6" t="s">
        <v>76</v>
      </c>
      <c r="AT120" s="163" t="s">
        <v>68</v>
      </c>
      <c r="AU120" s="163" t="s">
        <v>76</v>
      </c>
      <c r="AY120" s="156" t="s">
        <v>195</v>
      </c>
      <c r="BK120" s="164">
        <f>SUM(BK121:BK241)</f>
        <v>283323.74000000005</v>
      </c>
    </row>
    <row r="121" spans="1:65" s="2" customFormat="1" ht="36" customHeight="1">
      <c r="A121" s="33"/>
      <c r="B121" s="167"/>
      <c r="C121" s="168" t="s">
        <v>76</v>
      </c>
      <c r="D121" s="168" t="s">
        <v>197</v>
      </c>
      <c r="E121" s="169" t="s">
        <v>3386</v>
      </c>
      <c r="F121" s="170" t="s">
        <v>3387</v>
      </c>
      <c r="G121" s="171" t="s">
        <v>200</v>
      </c>
      <c r="H121" s="172">
        <v>28.5</v>
      </c>
      <c r="I121" s="173">
        <v>64.5</v>
      </c>
      <c r="J121" s="173">
        <f>ROUND(I121*H121,2)</f>
        <v>1838.25</v>
      </c>
      <c r="K121" s="170" t="s">
        <v>201</v>
      </c>
      <c r="L121" s="34"/>
      <c r="M121" s="174" t="s">
        <v>3</v>
      </c>
      <c r="N121" s="175" t="s">
        <v>40</v>
      </c>
      <c r="O121" s="176">
        <v>0.247</v>
      </c>
      <c r="P121" s="176">
        <f>O121*H121</f>
        <v>7.0395</v>
      </c>
      <c r="Q121" s="176">
        <v>0</v>
      </c>
      <c r="R121" s="176">
        <f>Q121*H121</f>
        <v>0</v>
      </c>
      <c r="S121" s="176">
        <v>0.32</v>
      </c>
      <c r="T121" s="177">
        <f>S121*H121</f>
        <v>9.120000000000001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8" t="s">
        <v>202</v>
      </c>
      <c r="AT121" s="178" t="s">
        <v>197</v>
      </c>
      <c r="AU121" s="178" t="s">
        <v>78</v>
      </c>
      <c r="AY121" s="20" t="s">
        <v>195</v>
      </c>
      <c r="BE121" s="179">
        <f>IF(N121="základní",J121,0)</f>
        <v>1838.25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76</v>
      </c>
      <c r="BK121" s="179">
        <f>ROUND(I121*H121,2)</f>
        <v>1838.25</v>
      </c>
      <c r="BL121" s="20" t="s">
        <v>202</v>
      </c>
      <c r="BM121" s="178" t="s">
        <v>3388</v>
      </c>
    </row>
    <row r="122" spans="1:51" s="13" customFormat="1" ht="12">
      <c r="A122" s="13"/>
      <c r="B122" s="180"/>
      <c r="C122" s="13"/>
      <c r="D122" s="181" t="s">
        <v>204</v>
      </c>
      <c r="E122" s="182" t="s">
        <v>3</v>
      </c>
      <c r="F122" s="183" t="s">
        <v>3389</v>
      </c>
      <c r="G122" s="13"/>
      <c r="H122" s="182" t="s">
        <v>3</v>
      </c>
      <c r="I122" s="13"/>
      <c r="J122" s="13"/>
      <c r="K122" s="13"/>
      <c r="L122" s="180"/>
      <c r="M122" s="184"/>
      <c r="N122" s="185"/>
      <c r="O122" s="185"/>
      <c r="P122" s="185"/>
      <c r="Q122" s="185"/>
      <c r="R122" s="185"/>
      <c r="S122" s="185"/>
      <c r="T122" s="18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2" t="s">
        <v>204</v>
      </c>
      <c r="AU122" s="182" t="s">
        <v>78</v>
      </c>
      <c r="AV122" s="13" t="s">
        <v>76</v>
      </c>
      <c r="AW122" s="13" t="s">
        <v>31</v>
      </c>
      <c r="AX122" s="13" t="s">
        <v>69</v>
      </c>
      <c r="AY122" s="182" t="s">
        <v>195</v>
      </c>
    </row>
    <row r="123" spans="1:51" s="14" customFormat="1" ht="12">
      <c r="A123" s="14"/>
      <c r="B123" s="187"/>
      <c r="C123" s="14"/>
      <c r="D123" s="181" t="s">
        <v>204</v>
      </c>
      <c r="E123" s="188" t="s">
        <v>3</v>
      </c>
      <c r="F123" s="189" t="s">
        <v>3390</v>
      </c>
      <c r="G123" s="14"/>
      <c r="H123" s="190">
        <v>28.5</v>
      </c>
      <c r="I123" s="14"/>
      <c r="J123" s="14"/>
      <c r="K123" s="14"/>
      <c r="L123" s="187"/>
      <c r="M123" s="191"/>
      <c r="N123" s="192"/>
      <c r="O123" s="192"/>
      <c r="P123" s="192"/>
      <c r="Q123" s="192"/>
      <c r="R123" s="192"/>
      <c r="S123" s="192"/>
      <c r="T123" s="19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188" t="s">
        <v>204</v>
      </c>
      <c r="AU123" s="188" t="s">
        <v>78</v>
      </c>
      <c r="AV123" s="14" t="s">
        <v>78</v>
      </c>
      <c r="AW123" s="14" t="s">
        <v>31</v>
      </c>
      <c r="AX123" s="14" t="s">
        <v>76</v>
      </c>
      <c r="AY123" s="188" t="s">
        <v>195</v>
      </c>
    </row>
    <row r="124" spans="1:65" s="2" customFormat="1" ht="24" customHeight="1">
      <c r="A124" s="33"/>
      <c r="B124" s="167"/>
      <c r="C124" s="168" t="s">
        <v>78</v>
      </c>
      <c r="D124" s="168" t="s">
        <v>197</v>
      </c>
      <c r="E124" s="169" t="s">
        <v>3391</v>
      </c>
      <c r="F124" s="170" t="s">
        <v>3392</v>
      </c>
      <c r="G124" s="171" t="s">
        <v>200</v>
      </c>
      <c r="H124" s="172">
        <v>86.95</v>
      </c>
      <c r="I124" s="173">
        <v>275</v>
      </c>
      <c r="J124" s="173">
        <f>ROUND(I124*H124,2)</f>
        <v>23911.25</v>
      </c>
      <c r="K124" s="170" t="s">
        <v>201</v>
      </c>
      <c r="L124" s="34"/>
      <c r="M124" s="174" t="s">
        <v>3</v>
      </c>
      <c r="N124" s="175" t="s">
        <v>40</v>
      </c>
      <c r="O124" s="176">
        <v>0.695</v>
      </c>
      <c r="P124" s="176">
        <f>O124*H124</f>
        <v>60.43025</v>
      </c>
      <c r="Q124" s="176">
        <v>0</v>
      </c>
      <c r="R124" s="176">
        <f>Q124*H124</f>
        <v>0</v>
      </c>
      <c r="S124" s="176">
        <v>0.29</v>
      </c>
      <c r="T124" s="177">
        <f>S124*H124</f>
        <v>25.2155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8" t="s">
        <v>202</v>
      </c>
      <c r="AT124" s="178" t="s">
        <v>197</v>
      </c>
      <c r="AU124" s="178" t="s">
        <v>78</v>
      </c>
      <c r="AY124" s="20" t="s">
        <v>195</v>
      </c>
      <c r="BE124" s="179">
        <f>IF(N124="základní",J124,0)</f>
        <v>23911.25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76</v>
      </c>
      <c r="BK124" s="179">
        <f>ROUND(I124*H124,2)</f>
        <v>23911.25</v>
      </c>
      <c r="BL124" s="20" t="s">
        <v>202</v>
      </c>
      <c r="BM124" s="178" t="s">
        <v>3393</v>
      </c>
    </row>
    <row r="125" spans="1:51" s="13" customFormat="1" ht="12">
      <c r="A125" s="13"/>
      <c r="B125" s="180"/>
      <c r="C125" s="13"/>
      <c r="D125" s="181" t="s">
        <v>204</v>
      </c>
      <c r="E125" s="182" t="s">
        <v>3</v>
      </c>
      <c r="F125" s="183" t="s">
        <v>3394</v>
      </c>
      <c r="G125" s="13"/>
      <c r="H125" s="182" t="s">
        <v>3</v>
      </c>
      <c r="I125" s="13"/>
      <c r="J125" s="13"/>
      <c r="K125" s="13"/>
      <c r="L125" s="180"/>
      <c r="M125" s="184"/>
      <c r="N125" s="185"/>
      <c r="O125" s="185"/>
      <c r="P125" s="185"/>
      <c r="Q125" s="185"/>
      <c r="R125" s="185"/>
      <c r="S125" s="185"/>
      <c r="T125" s="18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2" t="s">
        <v>204</v>
      </c>
      <c r="AU125" s="182" t="s">
        <v>78</v>
      </c>
      <c r="AV125" s="13" t="s">
        <v>76</v>
      </c>
      <c r="AW125" s="13" t="s">
        <v>31</v>
      </c>
      <c r="AX125" s="13" t="s">
        <v>69</v>
      </c>
      <c r="AY125" s="182" t="s">
        <v>195</v>
      </c>
    </row>
    <row r="126" spans="1:51" s="14" customFormat="1" ht="12">
      <c r="A126" s="14"/>
      <c r="B126" s="187"/>
      <c r="C126" s="14"/>
      <c r="D126" s="181" t="s">
        <v>204</v>
      </c>
      <c r="E126" s="188" t="s">
        <v>3</v>
      </c>
      <c r="F126" s="189" t="s">
        <v>3395</v>
      </c>
      <c r="G126" s="14"/>
      <c r="H126" s="190">
        <v>8.75</v>
      </c>
      <c r="I126" s="14"/>
      <c r="J126" s="14"/>
      <c r="K126" s="14"/>
      <c r="L126" s="187"/>
      <c r="M126" s="191"/>
      <c r="N126" s="192"/>
      <c r="O126" s="192"/>
      <c r="P126" s="192"/>
      <c r="Q126" s="192"/>
      <c r="R126" s="192"/>
      <c r="S126" s="192"/>
      <c r="T126" s="19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188" t="s">
        <v>204</v>
      </c>
      <c r="AU126" s="188" t="s">
        <v>78</v>
      </c>
      <c r="AV126" s="14" t="s">
        <v>78</v>
      </c>
      <c r="AW126" s="14" t="s">
        <v>31</v>
      </c>
      <c r="AX126" s="14" t="s">
        <v>69</v>
      </c>
      <c r="AY126" s="188" t="s">
        <v>195</v>
      </c>
    </row>
    <row r="127" spans="1:51" s="13" customFormat="1" ht="12">
      <c r="A127" s="13"/>
      <c r="B127" s="180"/>
      <c r="C127" s="13"/>
      <c r="D127" s="181" t="s">
        <v>204</v>
      </c>
      <c r="E127" s="182" t="s">
        <v>3</v>
      </c>
      <c r="F127" s="183" t="s">
        <v>3396</v>
      </c>
      <c r="G127" s="13"/>
      <c r="H127" s="182" t="s">
        <v>3</v>
      </c>
      <c r="I127" s="13"/>
      <c r="J127" s="13"/>
      <c r="K127" s="13"/>
      <c r="L127" s="180"/>
      <c r="M127" s="184"/>
      <c r="N127" s="185"/>
      <c r="O127" s="185"/>
      <c r="P127" s="185"/>
      <c r="Q127" s="185"/>
      <c r="R127" s="185"/>
      <c r="S127" s="185"/>
      <c r="T127" s="18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2" t="s">
        <v>204</v>
      </c>
      <c r="AU127" s="182" t="s">
        <v>78</v>
      </c>
      <c r="AV127" s="13" t="s">
        <v>76</v>
      </c>
      <c r="AW127" s="13" t="s">
        <v>31</v>
      </c>
      <c r="AX127" s="13" t="s">
        <v>69</v>
      </c>
      <c r="AY127" s="182" t="s">
        <v>195</v>
      </c>
    </row>
    <row r="128" spans="1:51" s="14" customFormat="1" ht="12">
      <c r="A128" s="14"/>
      <c r="B128" s="187"/>
      <c r="C128" s="14"/>
      <c r="D128" s="181" t="s">
        <v>204</v>
      </c>
      <c r="E128" s="188" t="s">
        <v>3</v>
      </c>
      <c r="F128" s="189" t="s">
        <v>3397</v>
      </c>
      <c r="G128" s="14"/>
      <c r="H128" s="190">
        <v>30</v>
      </c>
      <c r="I128" s="14"/>
      <c r="J128" s="14"/>
      <c r="K128" s="14"/>
      <c r="L128" s="187"/>
      <c r="M128" s="191"/>
      <c r="N128" s="192"/>
      <c r="O128" s="192"/>
      <c r="P128" s="192"/>
      <c r="Q128" s="192"/>
      <c r="R128" s="192"/>
      <c r="S128" s="192"/>
      <c r="T128" s="19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188" t="s">
        <v>204</v>
      </c>
      <c r="AU128" s="188" t="s">
        <v>78</v>
      </c>
      <c r="AV128" s="14" t="s">
        <v>78</v>
      </c>
      <c r="AW128" s="14" t="s">
        <v>31</v>
      </c>
      <c r="AX128" s="14" t="s">
        <v>69</v>
      </c>
      <c r="AY128" s="188" t="s">
        <v>195</v>
      </c>
    </row>
    <row r="129" spans="1:51" s="13" customFormat="1" ht="12">
      <c r="A129" s="13"/>
      <c r="B129" s="180"/>
      <c r="C129" s="13"/>
      <c r="D129" s="181" t="s">
        <v>204</v>
      </c>
      <c r="E129" s="182" t="s">
        <v>3</v>
      </c>
      <c r="F129" s="183" t="s">
        <v>3398</v>
      </c>
      <c r="G129" s="13"/>
      <c r="H129" s="182" t="s">
        <v>3</v>
      </c>
      <c r="I129" s="13"/>
      <c r="J129" s="13"/>
      <c r="K129" s="13"/>
      <c r="L129" s="180"/>
      <c r="M129" s="184"/>
      <c r="N129" s="185"/>
      <c r="O129" s="185"/>
      <c r="P129" s="185"/>
      <c r="Q129" s="185"/>
      <c r="R129" s="185"/>
      <c r="S129" s="185"/>
      <c r="T129" s="18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2" t="s">
        <v>204</v>
      </c>
      <c r="AU129" s="182" t="s">
        <v>78</v>
      </c>
      <c r="AV129" s="13" t="s">
        <v>76</v>
      </c>
      <c r="AW129" s="13" t="s">
        <v>31</v>
      </c>
      <c r="AX129" s="13" t="s">
        <v>69</v>
      </c>
      <c r="AY129" s="182" t="s">
        <v>195</v>
      </c>
    </row>
    <row r="130" spans="1:51" s="14" customFormat="1" ht="12">
      <c r="A130" s="14"/>
      <c r="B130" s="187"/>
      <c r="C130" s="14"/>
      <c r="D130" s="181" t="s">
        <v>204</v>
      </c>
      <c r="E130" s="188" t="s">
        <v>3</v>
      </c>
      <c r="F130" s="189" t="s">
        <v>3399</v>
      </c>
      <c r="G130" s="14"/>
      <c r="H130" s="190">
        <v>6.6</v>
      </c>
      <c r="I130" s="14"/>
      <c r="J130" s="14"/>
      <c r="K130" s="14"/>
      <c r="L130" s="187"/>
      <c r="M130" s="191"/>
      <c r="N130" s="192"/>
      <c r="O130" s="192"/>
      <c r="P130" s="192"/>
      <c r="Q130" s="192"/>
      <c r="R130" s="192"/>
      <c r="S130" s="192"/>
      <c r="T130" s="19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188" t="s">
        <v>204</v>
      </c>
      <c r="AU130" s="188" t="s">
        <v>78</v>
      </c>
      <c r="AV130" s="14" t="s">
        <v>78</v>
      </c>
      <c r="AW130" s="14" t="s">
        <v>31</v>
      </c>
      <c r="AX130" s="14" t="s">
        <v>69</v>
      </c>
      <c r="AY130" s="188" t="s">
        <v>195</v>
      </c>
    </row>
    <row r="131" spans="1:51" s="13" customFormat="1" ht="12">
      <c r="A131" s="13"/>
      <c r="B131" s="180"/>
      <c r="C131" s="13"/>
      <c r="D131" s="181" t="s">
        <v>204</v>
      </c>
      <c r="E131" s="182" t="s">
        <v>3</v>
      </c>
      <c r="F131" s="183" t="s">
        <v>3400</v>
      </c>
      <c r="G131" s="13"/>
      <c r="H131" s="182" t="s">
        <v>3</v>
      </c>
      <c r="I131" s="13"/>
      <c r="J131" s="13"/>
      <c r="K131" s="13"/>
      <c r="L131" s="180"/>
      <c r="M131" s="184"/>
      <c r="N131" s="185"/>
      <c r="O131" s="185"/>
      <c r="P131" s="185"/>
      <c r="Q131" s="185"/>
      <c r="R131" s="185"/>
      <c r="S131" s="185"/>
      <c r="T131" s="18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2" t="s">
        <v>204</v>
      </c>
      <c r="AU131" s="182" t="s">
        <v>78</v>
      </c>
      <c r="AV131" s="13" t="s">
        <v>76</v>
      </c>
      <c r="AW131" s="13" t="s">
        <v>31</v>
      </c>
      <c r="AX131" s="13" t="s">
        <v>69</v>
      </c>
      <c r="AY131" s="182" t="s">
        <v>195</v>
      </c>
    </row>
    <row r="132" spans="1:51" s="14" customFormat="1" ht="12">
      <c r="A132" s="14"/>
      <c r="B132" s="187"/>
      <c r="C132" s="14"/>
      <c r="D132" s="181" t="s">
        <v>204</v>
      </c>
      <c r="E132" s="188" t="s">
        <v>3</v>
      </c>
      <c r="F132" s="189" t="s">
        <v>3401</v>
      </c>
      <c r="G132" s="14"/>
      <c r="H132" s="190">
        <v>41.6</v>
      </c>
      <c r="I132" s="14"/>
      <c r="J132" s="14"/>
      <c r="K132" s="14"/>
      <c r="L132" s="187"/>
      <c r="M132" s="191"/>
      <c r="N132" s="192"/>
      <c r="O132" s="192"/>
      <c r="P132" s="192"/>
      <c r="Q132" s="192"/>
      <c r="R132" s="192"/>
      <c r="S132" s="192"/>
      <c r="T132" s="19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188" t="s">
        <v>204</v>
      </c>
      <c r="AU132" s="188" t="s">
        <v>78</v>
      </c>
      <c r="AV132" s="14" t="s">
        <v>78</v>
      </c>
      <c r="AW132" s="14" t="s">
        <v>31</v>
      </c>
      <c r="AX132" s="14" t="s">
        <v>69</v>
      </c>
      <c r="AY132" s="188" t="s">
        <v>195</v>
      </c>
    </row>
    <row r="133" spans="1:51" s="15" customFormat="1" ht="12">
      <c r="A133" s="15"/>
      <c r="B133" s="194"/>
      <c r="C133" s="15"/>
      <c r="D133" s="181" t="s">
        <v>204</v>
      </c>
      <c r="E133" s="195" t="s">
        <v>3</v>
      </c>
      <c r="F133" s="196" t="s">
        <v>209</v>
      </c>
      <c r="G133" s="15"/>
      <c r="H133" s="197">
        <v>86.95</v>
      </c>
      <c r="I133" s="15"/>
      <c r="J133" s="15"/>
      <c r="K133" s="15"/>
      <c r="L133" s="194"/>
      <c r="M133" s="198"/>
      <c r="N133" s="199"/>
      <c r="O133" s="199"/>
      <c r="P133" s="199"/>
      <c r="Q133" s="199"/>
      <c r="R133" s="199"/>
      <c r="S133" s="199"/>
      <c r="T133" s="200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195" t="s">
        <v>204</v>
      </c>
      <c r="AU133" s="195" t="s">
        <v>78</v>
      </c>
      <c r="AV133" s="15" t="s">
        <v>202</v>
      </c>
      <c r="AW133" s="15" t="s">
        <v>31</v>
      </c>
      <c r="AX133" s="15" t="s">
        <v>76</v>
      </c>
      <c r="AY133" s="195" t="s">
        <v>195</v>
      </c>
    </row>
    <row r="134" spans="1:65" s="2" customFormat="1" ht="24" customHeight="1">
      <c r="A134" s="33"/>
      <c r="B134" s="167"/>
      <c r="C134" s="168" t="s">
        <v>119</v>
      </c>
      <c r="D134" s="168" t="s">
        <v>197</v>
      </c>
      <c r="E134" s="169" t="s">
        <v>3402</v>
      </c>
      <c r="F134" s="170" t="s">
        <v>3403</v>
      </c>
      <c r="G134" s="171" t="s">
        <v>200</v>
      </c>
      <c r="H134" s="172">
        <v>93.45</v>
      </c>
      <c r="I134" s="173">
        <v>533</v>
      </c>
      <c r="J134" s="173">
        <f>ROUND(I134*H134,2)</f>
        <v>49808.85</v>
      </c>
      <c r="K134" s="170" t="s">
        <v>201</v>
      </c>
      <c r="L134" s="34"/>
      <c r="M134" s="174" t="s">
        <v>3</v>
      </c>
      <c r="N134" s="175" t="s">
        <v>40</v>
      </c>
      <c r="O134" s="176">
        <v>1.35</v>
      </c>
      <c r="P134" s="176">
        <f>O134*H134</f>
        <v>126.15750000000001</v>
      </c>
      <c r="Q134" s="176">
        <v>0</v>
      </c>
      <c r="R134" s="176">
        <f>Q134*H134</f>
        <v>0</v>
      </c>
      <c r="S134" s="176">
        <v>0.325</v>
      </c>
      <c r="T134" s="177">
        <f>S134*H134</f>
        <v>30.371250000000003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202</v>
      </c>
      <c r="AT134" s="178" t="s">
        <v>197</v>
      </c>
      <c r="AU134" s="178" t="s">
        <v>78</v>
      </c>
      <c r="AY134" s="20" t="s">
        <v>195</v>
      </c>
      <c r="BE134" s="179">
        <f>IF(N134="základní",J134,0)</f>
        <v>49808.85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76</v>
      </c>
      <c r="BK134" s="179">
        <f>ROUND(I134*H134,2)</f>
        <v>49808.85</v>
      </c>
      <c r="BL134" s="20" t="s">
        <v>202</v>
      </c>
      <c r="BM134" s="178" t="s">
        <v>3404</v>
      </c>
    </row>
    <row r="135" spans="1:51" s="13" customFormat="1" ht="12">
      <c r="A135" s="13"/>
      <c r="B135" s="180"/>
      <c r="C135" s="13"/>
      <c r="D135" s="181" t="s">
        <v>204</v>
      </c>
      <c r="E135" s="182" t="s">
        <v>3</v>
      </c>
      <c r="F135" s="183" t="s">
        <v>3394</v>
      </c>
      <c r="G135" s="13"/>
      <c r="H135" s="182" t="s">
        <v>3</v>
      </c>
      <c r="I135" s="13"/>
      <c r="J135" s="13"/>
      <c r="K135" s="13"/>
      <c r="L135" s="180"/>
      <c r="M135" s="184"/>
      <c r="N135" s="185"/>
      <c r="O135" s="185"/>
      <c r="P135" s="185"/>
      <c r="Q135" s="185"/>
      <c r="R135" s="185"/>
      <c r="S135" s="185"/>
      <c r="T135" s="18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2" t="s">
        <v>204</v>
      </c>
      <c r="AU135" s="182" t="s">
        <v>78</v>
      </c>
      <c r="AV135" s="13" t="s">
        <v>76</v>
      </c>
      <c r="AW135" s="13" t="s">
        <v>31</v>
      </c>
      <c r="AX135" s="13" t="s">
        <v>69</v>
      </c>
      <c r="AY135" s="182" t="s">
        <v>195</v>
      </c>
    </row>
    <row r="136" spans="1:51" s="14" customFormat="1" ht="12">
      <c r="A136" s="14"/>
      <c r="B136" s="187"/>
      <c r="C136" s="14"/>
      <c r="D136" s="181" t="s">
        <v>204</v>
      </c>
      <c r="E136" s="188" t="s">
        <v>3</v>
      </c>
      <c r="F136" s="189" t="s">
        <v>3395</v>
      </c>
      <c r="G136" s="14"/>
      <c r="H136" s="190">
        <v>8.75</v>
      </c>
      <c r="I136" s="14"/>
      <c r="J136" s="14"/>
      <c r="K136" s="14"/>
      <c r="L136" s="187"/>
      <c r="M136" s="191"/>
      <c r="N136" s="192"/>
      <c r="O136" s="192"/>
      <c r="P136" s="192"/>
      <c r="Q136" s="192"/>
      <c r="R136" s="192"/>
      <c r="S136" s="192"/>
      <c r="T136" s="19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188" t="s">
        <v>204</v>
      </c>
      <c r="AU136" s="188" t="s">
        <v>78</v>
      </c>
      <c r="AV136" s="14" t="s">
        <v>78</v>
      </c>
      <c r="AW136" s="14" t="s">
        <v>31</v>
      </c>
      <c r="AX136" s="14" t="s">
        <v>69</v>
      </c>
      <c r="AY136" s="188" t="s">
        <v>195</v>
      </c>
    </row>
    <row r="137" spans="1:51" s="13" customFormat="1" ht="12">
      <c r="A137" s="13"/>
      <c r="B137" s="180"/>
      <c r="C137" s="13"/>
      <c r="D137" s="181" t="s">
        <v>204</v>
      </c>
      <c r="E137" s="182" t="s">
        <v>3</v>
      </c>
      <c r="F137" s="183" t="s">
        <v>3405</v>
      </c>
      <c r="G137" s="13"/>
      <c r="H137" s="182" t="s">
        <v>3</v>
      </c>
      <c r="I137" s="13"/>
      <c r="J137" s="13"/>
      <c r="K137" s="13"/>
      <c r="L137" s="180"/>
      <c r="M137" s="184"/>
      <c r="N137" s="185"/>
      <c r="O137" s="185"/>
      <c r="P137" s="185"/>
      <c r="Q137" s="185"/>
      <c r="R137" s="185"/>
      <c r="S137" s="185"/>
      <c r="T137" s="18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2" t="s">
        <v>204</v>
      </c>
      <c r="AU137" s="182" t="s">
        <v>78</v>
      </c>
      <c r="AV137" s="13" t="s">
        <v>76</v>
      </c>
      <c r="AW137" s="13" t="s">
        <v>31</v>
      </c>
      <c r="AX137" s="13" t="s">
        <v>69</v>
      </c>
      <c r="AY137" s="182" t="s">
        <v>195</v>
      </c>
    </row>
    <row r="138" spans="1:51" s="14" customFormat="1" ht="12">
      <c r="A138" s="14"/>
      <c r="B138" s="187"/>
      <c r="C138" s="14"/>
      <c r="D138" s="181" t="s">
        <v>204</v>
      </c>
      <c r="E138" s="188" t="s">
        <v>3</v>
      </c>
      <c r="F138" s="189" t="s">
        <v>3406</v>
      </c>
      <c r="G138" s="14"/>
      <c r="H138" s="190">
        <v>6.5</v>
      </c>
      <c r="I138" s="14"/>
      <c r="J138" s="14"/>
      <c r="K138" s="14"/>
      <c r="L138" s="187"/>
      <c r="M138" s="191"/>
      <c r="N138" s="192"/>
      <c r="O138" s="192"/>
      <c r="P138" s="192"/>
      <c r="Q138" s="192"/>
      <c r="R138" s="192"/>
      <c r="S138" s="192"/>
      <c r="T138" s="19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88" t="s">
        <v>204</v>
      </c>
      <c r="AU138" s="188" t="s">
        <v>78</v>
      </c>
      <c r="AV138" s="14" t="s">
        <v>78</v>
      </c>
      <c r="AW138" s="14" t="s">
        <v>31</v>
      </c>
      <c r="AX138" s="14" t="s">
        <v>69</v>
      </c>
      <c r="AY138" s="188" t="s">
        <v>195</v>
      </c>
    </row>
    <row r="139" spans="1:51" s="13" customFormat="1" ht="12">
      <c r="A139" s="13"/>
      <c r="B139" s="180"/>
      <c r="C139" s="13"/>
      <c r="D139" s="181" t="s">
        <v>204</v>
      </c>
      <c r="E139" s="182" t="s">
        <v>3</v>
      </c>
      <c r="F139" s="183" t="s">
        <v>3396</v>
      </c>
      <c r="G139" s="13"/>
      <c r="H139" s="182" t="s">
        <v>3</v>
      </c>
      <c r="I139" s="13"/>
      <c r="J139" s="13"/>
      <c r="K139" s="13"/>
      <c r="L139" s="180"/>
      <c r="M139" s="184"/>
      <c r="N139" s="185"/>
      <c r="O139" s="185"/>
      <c r="P139" s="185"/>
      <c r="Q139" s="185"/>
      <c r="R139" s="185"/>
      <c r="S139" s="185"/>
      <c r="T139" s="18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2" t="s">
        <v>204</v>
      </c>
      <c r="AU139" s="182" t="s">
        <v>78</v>
      </c>
      <c r="AV139" s="13" t="s">
        <v>76</v>
      </c>
      <c r="AW139" s="13" t="s">
        <v>31</v>
      </c>
      <c r="AX139" s="13" t="s">
        <v>69</v>
      </c>
      <c r="AY139" s="182" t="s">
        <v>195</v>
      </c>
    </row>
    <row r="140" spans="1:51" s="14" customFormat="1" ht="12">
      <c r="A140" s="14"/>
      <c r="B140" s="187"/>
      <c r="C140" s="14"/>
      <c r="D140" s="181" t="s">
        <v>204</v>
      </c>
      <c r="E140" s="188" t="s">
        <v>3</v>
      </c>
      <c r="F140" s="189" t="s">
        <v>3397</v>
      </c>
      <c r="G140" s="14"/>
      <c r="H140" s="190">
        <v>30</v>
      </c>
      <c r="I140" s="14"/>
      <c r="J140" s="14"/>
      <c r="K140" s="14"/>
      <c r="L140" s="187"/>
      <c r="M140" s="191"/>
      <c r="N140" s="192"/>
      <c r="O140" s="192"/>
      <c r="P140" s="192"/>
      <c r="Q140" s="192"/>
      <c r="R140" s="192"/>
      <c r="S140" s="192"/>
      <c r="T140" s="19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188" t="s">
        <v>204</v>
      </c>
      <c r="AU140" s="188" t="s">
        <v>78</v>
      </c>
      <c r="AV140" s="14" t="s">
        <v>78</v>
      </c>
      <c r="AW140" s="14" t="s">
        <v>31</v>
      </c>
      <c r="AX140" s="14" t="s">
        <v>69</v>
      </c>
      <c r="AY140" s="188" t="s">
        <v>195</v>
      </c>
    </row>
    <row r="141" spans="1:51" s="13" customFormat="1" ht="12">
      <c r="A141" s="13"/>
      <c r="B141" s="180"/>
      <c r="C141" s="13"/>
      <c r="D141" s="181" t="s">
        <v>204</v>
      </c>
      <c r="E141" s="182" t="s">
        <v>3</v>
      </c>
      <c r="F141" s="183" t="s">
        <v>3398</v>
      </c>
      <c r="G141" s="13"/>
      <c r="H141" s="182" t="s">
        <v>3</v>
      </c>
      <c r="I141" s="13"/>
      <c r="J141" s="13"/>
      <c r="K141" s="13"/>
      <c r="L141" s="180"/>
      <c r="M141" s="184"/>
      <c r="N141" s="185"/>
      <c r="O141" s="185"/>
      <c r="P141" s="185"/>
      <c r="Q141" s="185"/>
      <c r="R141" s="185"/>
      <c r="S141" s="185"/>
      <c r="T141" s="18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2" t="s">
        <v>204</v>
      </c>
      <c r="AU141" s="182" t="s">
        <v>78</v>
      </c>
      <c r="AV141" s="13" t="s">
        <v>76</v>
      </c>
      <c r="AW141" s="13" t="s">
        <v>31</v>
      </c>
      <c r="AX141" s="13" t="s">
        <v>69</v>
      </c>
      <c r="AY141" s="182" t="s">
        <v>195</v>
      </c>
    </row>
    <row r="142" spans="1:51" s="14" customFormat="1" ht="12">
      <c r="A142" s="14"/>
      <c r="B142" s="187"/>
      <c r="C142" s="14"/>
      <c r="D142" s="181" t="s">
        <v>204</v>
      </c>
      <c r="E142" s="188" t="s">
        <v>3</v>
      </c>
      <c r="F142" s="189" t="s">
        <v>3399</v>
      </c>
      <c r="G142" s="14"/>
      <c r="H142" s="190">
        <v>6.6</v>
      </c>
      <c r="I142" s="14"/>
      <c r="J142" s="14"/>
      <c r="K142" s="14"/>
      <c r="L142" s="187"/>
      <c r="M142" s="191"/>
      <c r="N142" s="192"/>
      <c r="O142" s="192"/>
      <c r="P142" s="192"/>
      <c r="Q142" s="192"/>
      <c r="R142" s="192"/>
      <c r="S142" s="192"/>
      <c r="T142" s="19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188" t="s">
        <v>204</v>
      </c>
      <c r="AU142" s="188" t="s">
        <v>78</v>
      </c>
      <c r="AV142" s="14" t="s">
        <v>78</v>
      </c>
      <c r="AW142" s="14" t="s">
        <v>31</v>
      </c>
      <c r="AX142" s="14" t="s">
        <v>69</v>
      </c>
      <c r="AY142" s="188" t="s">
        <v>195</v>
      </c>
    </row>
    <row r="143" spans="1:51" s="13" customFormat="1" ht="12">
      <c r="A143" s="13"/>
      <c r="B143" s="180"/>
      <c r="C143" s="13"/>
      <c r="D143" s="181" t="s">
        <v>204</v>
      </c>
      <c r="E143" s="182" t="s">
        <v>3</v>
      </c>
      <c r="F143" s="183" t="s">
        <v>3400</v>
      </c>
      <c r="G143" s="13"/>
      <c r="H143" s="182" t="s">
        <v>3</v>
      </c>
      <c r="I143" s="13"/>
      <c r="J143" s="13"/>
      <c r="K143" s="13"/>
      <c r="L143" s="180"/>
      <c r="M143" s="184"/>
      <c r="N143" s="185"/>
      <c r="O143" s="185"/>
      <c r="P143" s="185"/>
      <c r="Q143" s="185"/>
      <c r="R143" s="185"/>
      <c r="S143" s="185"/>
      <c r="T143" s="18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2" t="s">
        <v>204</v>
      </c>
      <c r="AU143" s="182" t="s">
        <v>78</v>
      </c>
      <c r="AV143" s="13" t="s">
        <v>76</v>
      </c>
      <c r="AW143" s="13" t="s">
        <v>31</v>
      </c>
      <c r="AX143" s="13" t="s">
        <v>69</v>
      </c>
      <c r="AY143" s="182" t="s">
        <v>195</v>
      </c>
    </row>
    <row r="144" spans="1:51" s="14" customFormat="1" ht="12">
      <c r="A144" s="14"/>
      <c r="B144" s="187"/>
      <c r="C144" s="14"/>
      <c r="D144" s="181" t="s">
        <v>204</v>
      </c>
      <c r="E144" s="188" t="s">
        <v>3</v>
      </c>
      <c r="F144" s="189" t="s">
        <v>3401</v>
      </c>
      <c r="G144" s="14"/>
      <c r="H144" s="190">
        <v>41.6</v>
      </c>
      <c r="I144" s="14"/>
      <c r="J144" s="14"/>
      <c r="K144" s="14"/>
      <c r="L144" s="187"/>
      <c r="M144" s="191"/>
      <c r="N144" s="192"/>
      <c r="O144" s="192"/>
      <c r="P144" s="192"/>
      <c r="Q144" s="192"/>
      <c r="R144" s="192"/>
      <c r="S144" s="192"/>
      <c r="T144" s="19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188" t="s">
        <v>204</v>
      </c>
      <c r="AU144" s="188" t="s">
        <v>78</v>
      </c>
      <c r="AV144" s="14" t="s">
        <v>78</v>
      </c>
      <c r="AW144" s="14" t="s">
        <v>31</v>
      </c>
      <c r="AX144" s="14" t="s">
        <v>69</v>
      </c>
      <c r="AY144" s="188" t="s">
        <v>195</v>
      </c>
    </row>
    <row r="145" spans="1:51" s="15" customFormat="1" ht="12">
      <c r="A145" s="15"/>
      <c r="B145" s="194"/>
      <c r="C145" s="15"/>
      <c r="D145" s="181" t="s">
        <v>204</v>
      </c>
      <c r="E145" s="195" t="s">
        <v>3</v>
      </c>
      <c r="F145" s="196" t="s">
        <v>209</v>
      </c>
      <c r="G145" s="15"/>
      <c r="H145" s="197">
        <v>93.45</v>
      </c>
      <c r="I145" s="15"/>
      <c r="J145" s="15"/>
      <c r="K145" s="15"/>
      <c r="L145" s="194"/>
      <c r="M145" s="198"/>
      <c r="N145" s="199"/>
      <c r="O145" s="199"/>
      <c r="P145" s="199"/>
      <c r="Q145" s="199"/>
      <c r="R145" s="199"/>
      <c r="S145" s="199"/>
      <c r="T145" s="20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195" t="s">
        <v>204</v>
      </c>
      <c r="AU145" s="195" t="s">
        <v>78</v>
      </c>
      <c r="AV145" s="15" t="s">
        <v>202</v>
      </c>
      <c r="AW145" s="15" t="s">
        <v>31</v>
      </c>
      <c r="AX145" s="15" t="s">
        <v>76</v>
      </c>
      <c r="AY145" s="195" t="s">
        <v>195</v>
      </c>
    </row>
    <row r="146" spans="1:65" s="2" customFormat="1" ht="24" customHeight="1">
      <c r="A146" s="33"/>
      <c r="B146" s="167"/>
      <c r="C146" s="168" t="s">
        <v>202</v>
      </c>
      <c r="D146" s="168" t="s">
        <v>197</v>
      </c>
      <c r="E146" s="169" t="s">
        <v>3407</v>
      </c>
      <c r="F146" s="170" t="s">
        <v>3408</v>
      </c>
      <c r="G146" s="171" t="s">
        <v>216</v>
      </c>
      <c r="H146" s="172">
        <v>11</v>
      </c>
      <c r="I146" s="173">
        <v>31.3</v>
      </c>
      <c r="J146" s="173">
        <f>ROUND(I146*H146,2)</f>
        <v>344.3</v>
      </c>
      <c r="K146" s="170" t="s">
        <v>201</v>
      </c>
      <c r="L146" s="34"/>
      <c r="M146" s="174" t="s">
        <v>3</v>
      </c>
      <c r="N146" s="175" t="s">
        <v>40</v>
      </c>
      <c r="O146" s="176">
        <v>0.097</v>
      </c>
      <c r="P146" s="176">
        <f>O146*H146</f>
        <v>1.067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8" t="s">
        <v>202</v>
      </c>
      <c r="AT146" s="178" t="s">
        <v>197</v>
      </c>
      <c r="AU146" s="178" t="s">
        <v>78</v>
      </c>
      <c r="AY146" s="20" t="s">
        <v>195</v>
      </c>
      <c r="BE146" s="179">
        <f>IF(N146="základní",J146,0)</f>
        <v>344.3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76</v>
      </c>
      <c r="BK146" s="179">
        <f>ROUND(I146*H146,2)</f>
        <v>344.3</v>
      </c>
      <c r="BL146" s="20" t="s">
        <v>202</v>
      </c>
      <c r="BM146" s="178" t="s">
        <v>3409</v>
      </c>
    </row>
    <row r="147" spans="1:51" s="13" customFormat="1" ht="12">
      <c r="A147" s="13"/>
      <c r="B147" s="180"/>
      <c r="C147" s="13"/>
      <c r="D147" s="181" t="s">
        <v>204</v>
      </c>
      <c r="E147" s="182" t="s">
        <v>3</v>
      </c>
      <c r="F147" s="183" t="s">
        <v>3410</v>
      </c>
      <c r="G147" s="13"/>
      <c r="H147" s="182" t="s">
        <v>3</v>
      </c>
      <c r="I147" s="13"/>
      <c r="J147" s="13"/>
      <c r="K147" s="13"/>
      <c r="L147" s="180"/>
      <c r="M147" s="184"/>
      <c r="N147" s="185"/>
      <c r="O147" s="185"/>
      <c r="P147" s="185"/>
      <c r="Q147" s="185"/>
      <c r="R147" s="185"/>
      <c r="S147" s="185"/>
      <c r="T147" s="18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2" t="s">
        <v>204</v>
      </c>
      <c r="AU147" s="182" t="s">
        <v>78</v>
      </c>
      <c r="AV147" s="13" t="s">
        <v>76</v>
      </c>
      <c r="AW147" s="13" t="s">
        <v>31</v>
      </c>
      <c r="AX147" s="13" t="s">
        <v>69</v>
      </c>
      <c r="AY147" s="182" t="s">
        <v>195</v>
      </c>
    </row>
    <row r="148" spans="1:51" s="14" customFormat="1" ht="12">
      <c r="A148" s="14"/>
      <c r="B148" s="187"/>
      <c r="C148" s="14"/>
      <c r="D148" s="181" t="s">
        <v>204</v>
      </c>
      <c r="E148" s="188" t="s">
        <v>3</v>
      </c>
      <c r="F148" s="189" t="s">
        <v>3411</v>
      </c>
      <c r="G148" s="14"/>
      <c r="H148" s="190">
        <v>11</v>
      </c>
      <c r="I148" s="14"/>
      <c r="J148" s="14"/>
      <c r="K148" s="14"/>
      <c r="L148" s="187"/>
      <c r="M148" s="191"/>
      <c r="N148" s="192"/>
      <c r="O148" s="192"/>
      <c r="P148" s="192"/>
      <c r="Q148" s="192"/>
      <c r="R148" s="192"/>
      <c r="S148" s="192"/>
      <c r="T148" s="19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188" t="s">
        <v>204</v>
      </c>
      <c r="AU148" s="188" t="s">
        <v>78</v>
      </c>
      <c r="AV148" s="14" t="s">
        <v>78</v>
      </c>
      <c r="AW148" s="14" t="s">
        <v>31</v>
      </c>
      <c r="AX148" s="14" t="s">
        <v>76</v>
      </c>
      <c r="AY148" s="188" t="s">
        <v>195</v>
      </c>
    </row>
    <row r="149" spans="1:65" s="2" customFormat="1" ht="24" customHeight="1">
      <c r="A149" s="33"/>
      <c r="B149" s="167"/>
      <c r="C149" s="168" t="s">
        <v>225</v>
      </c>
      <c r="D149" s="168" t="s">
        <v>197</v>
      </c>
      <c r="E149" s="169" t="s">
        <v>3412</v>
      </c>
      <c r="F149" s="170" t="s">
        <v>3413</v>
      </c>
      <c r="G149" s="171" t="s">
        <v>216</v>
      </c>
      <c r="H149" s="172">
        <v>10</v>
      </c>
      <c r="I149" s="173">
        <v>414</v>
      </c>
      <c r="J149" s="173">
        <f>ROUND(I149*H149,2)</f>
        <v>4140</v>
      </c>
      <c r="K149" s="170" t="s">
        <v>201</v>
      </c>
      <c r="L149" s="34"/>
      <c r="M149" s="174" t="s">
        <v>3</v>
      </c>
      <c r="N149" s="175" t="s">
        <v>40</v>
      </c>
      <c r="O149" s="176">
        <v>1.763</v>
      </c>
      <c r="P149" s="176">
        <f>O149*H149</f>
        <v>17.63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202</v>
      </c>
      <c r="AT149" s="178" t="s">
        <v>197</v>
      </c>
      <c r="AU149" s="178" t="s">
        <v>78</v>
      </c>
      <c r="AY149" s="20" t="s">
        <v>195</v>
      </c>
      <c r="BE149" s="179">
        <f>IF(N149="základní",J149,0)</f>
        <v>4140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76</v>
      </c>
      <c r="BK149" s="179">
        <f>ROUND(I149*H149,2)</f>
        <v>4140</v>
      </c>
      <c r="BL149" s="20" t="s">
        <v>202</v>
      </c>
      <c r="BM149" s="178" t="s">
        <v>3414</v>
      </c>
    </row>
    <row r="150" spans="1:51" s="14" customFormat="1" ht="12">
      <c r="A150" s="14"/>
      <c r="B150" s="187"/>
      <c r="C150" s="14"/>
      <c r="D150" s="181" t="s">
        <v>204</v>
      </c>
      <c r="E150" s="188" t="s">
        <v>3</v>
      </c>
      <c r="F150" s="189" t="s">
        <v>3415</v>
      </c>
      <c r="G150" s="14"/>
      <c r="H150" s="190">
        <v>10</v>
      </c>
      <c r="I150" s="14"/>
      <c r="J150" s="14"/>
      <c r="K150" s="14"/>
      <c r="L150" s="187"/>
      <c r="M150" s="191"/>
      <c r="N150" s="192"/>
      <c r="O150" s="192"/>
      <c r="P150" s="192"/>
      <c r="Q150" s="192"/>
      <c r="R150" s="192"/>
      <c r="S150" s="192"/>
      <c r="T150" s="19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188" t="s">
        <v>204</v>
      </c>
      <c r="AU150" s="188" t="s">
        <v>78</v>
      </c>
      <c r="AV150" s="14" t="s">
        <v>78</v>
      </c>
      <c r="AW150" s="14" t="s">
        <v>31</v>
      </c>
      <c r="AX150" s="14" t="s">
        <v>76</v>
      </c>
      <c r="AY150" s="188" t="s">
        <v>195</v>
      </c>
    </row>
    <row r="151" spans="1:65" s="2" customFormat="1" ht="24" customHeight="1">
      <c r="A151" s="33"/>
      <c r="B151" s="167"/>
      <c r="C151" s="168" t="s">
        <v>235</v>
      </c>
      <c r="D151" s="168" t="s">
        <v>197</v>
      </c>
      <c r="E151" s="169" t="s">
        <v>3416</v>
      </c>
      <c r="F151" s="170" t="s">
        <v>3417</v>
      </c>
      <c r="G151" s="171" t="s">
        <v>216</v>
      </c>
      <c r="H151" s="172">
        <v>14.188</v>
      </c>
      <c r="I151" s="173">
        <v>255</v>
      </c>
      <c r="J151" s="173">
        <f>ROUND(I151*H151,2)</f>
        <v>3617.94</v>
      </c>
      <c r="K151" s="170" t="s">
        <v>201</v>
      </c>
      <c r="L151" s="34"/>
      <c r="M151" s="174" t="s">
        <v>3</v>
      </c>
      <c r="N151" s="175" t="s">
        <v>40</v>
      </c>
      <c r="O151" s="176">
        <v>0.871</v>
      </c>
      <c r="P151" s="176">
        <f>O151*H151</f>
        <v>12.357748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8" t="s">
        <v>202</v>
      </c>
      <c r="AT151" s="178" t="s">
        <v>197</v>
      </c>
      <c r="AU151" s="178" t="s">
        <v>78</v>
      </c>
      <c r="AY151" s="20" t="s">
        <v>195</v>
      </c>
      <c r="BE151" s="179">
        <f>IF(N151="základní",J151,0)</f>
        <v>3617.94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0" t="s">
        <v>76</v>
      </c>
      <c r="BK151" s="179">
        <f>ROUND(I151*H151,2)</f>
        <v>3617.94</v>
      </c>
      <c r="BL151" s="20" t="s">
        <v>202</v>
      </c>
      <c r="BM151" s="178" t="s">
        <v>3418</v>
      </c>
    </row>
    <row r="152" spans="1:51" s="13" customFormat="1" ht="12">
      <c r="A152" s="13"/>
      <c r="B152" s="180"/>
      <c r="C152" s="13"/>
      <c r="D152" s="181" t="s">
        <v>204</v>
      </c>
      <c r="E152" s="182" t="s">
        <v>3</v>
      </c>
      <c r="F152" s="183" t="s">
        <v>3419</v>
      </c>
      <c r="G152" s="13"/>
      <c r="H152" s="182" t="s">
        <v>3</v>
      </c>
      <c r="I152" s="13"/>
      <c r="J152" s="13"/>
      <c r="K152" s="13"/>
      <c r="L152" s="180"/>
      <c r="M152" s="184"/>
      <c r="N152" s="185"/>
      <c r="O152" s="185"/>
      <c r="P152" s="185"/>
      <c r="Q152" s="185"/>
      <c r="R152" s="185"/>
      <c r="S152" s="185"/>
      <c r="T152" s="18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2" t="s">
        <v>204</v>
      </c>
      <c r="AU152" s="182" t="s">
        <v>78</v>
      </c>
      <c r="AV152" s="13" t="s">
        <v>76</v>
      </c>
      <c r="AW152" s="13" t="s">
        <v>31</v>
      </c>
      <c r="AX152" s="13" t="s">
        <v>69</v>
      </c>
      <c r="AY152" s="182" t="s">
        <v>195</v>
      </c>
    </row>
    <row r="153" spans="1:51" s="14" customFormat="1" ht="12">
      <c r="A153" s="14"/>
      <c r="B153" s="187"/>
      <c r="C153" s="14"/>
      <c r="D153" s="181" t="s">
        <v>204</v>
      </c>
      <c r="E153" s="188" t="s">
        <v>3</v>
      </c>
      <c r="F153" s="189" t="s">
        <v>3420</v>
      </c>
      <c r="G153" s="14"/>
      <c r="H153" s="190">
        <v>2.188</v>
      </c>
      <c r="I153" s="14"/>
      <c r="J153" s="14"/>
      <c r="K153" s="14"/>
      <c r="L153" s="187"/>
      <c r="M153" s="191"/>
      <c r="N153" s="192"/>
      <c r="O153" s="192"/>
      <c r="P153" s="192"/>
      <c r="Q153" s="192"/>
      <c r="R153" s="192"/>
      <c r="S153" s="192"/>
      <c r="T153" s="19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188" t="s">
        <v>204</v>
      </c>
      <c r="AU153" s="188" t="s">
        <v>78</v>
      </c>
      <c r="AV153" s="14" t="s">
        <v>78</v>
      </c>
      <c r="AW153" s="14" t="s">
        <v>31</v>
      </c>
      <c r="AX153" s="14" t="s">
        <v>69</v>
      </c>
      <c r="AY153" s="188" t="s">
        <v>195</v>
      </c>
    </row>
    <row r="154" spans="1:51" s="13" customFormat="1" ht="12">
      <c r="A154" s="13"/>
      <c r="B154" s="180"/>
      <c r="C154" s="13"/>
      <c r="D154" s="181" t="s">
        <v>204</v>
      </c>
      <c r="E154" s="182" t="s">
        <v>3</v>
      </c>
      <c r="F154" s="183" t="s">
        <v>3421</v>
      </c>
      <c r="G154" s="13"/>
      <c r="H154" s="182" t="s">
        <v>3</v>
      </c>
      <c r="I154" s="13"/>
      <c r="J154" s="13"/>
      <c r="K154" s="13"/>
      <c r="L154" s="180"/>
      <c r="M154" s="184"/>
      <c r="N154" s="185"/>
      <c r="O154" s="185"/>
      <c r="P154" s="185"/>
      <c r="Q154" s="185"/>
      <c r="R154" s="185"/>
      <c r="S154" s="185"/>
      <c r="T154" s="18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2" t="s">
        <v>204</v>
      </c>
      <c r="AU154" s="182" t="s">
        <v>78</v>
      </c>
      <c r="AV154" s="13" t="s">
        <v>76</v>
      </c>
      <c r="AW154" s="13" t="s">
        <v>31</v>
      </c>
      <c r="AX154" s="13" t="s">
        <v>69</v>
      </c>
      <c r="AY154" s="182" t="s">
        <v>195</v>
      </c>
    </row>
    <row r="155" spans="1:51" s="14" customFormat="1" ht="12">
      <c r="A155" s="14"/>
      <c r="B155" s="187"/>
      <c r="C155" s="14"/>
      <c r="D155" s="181" t="s">
        <v>204</v>
      </c>
      <c r="E155" s="188" t="s">
        <v>3</v>
      </c>
      <c r="F155" s="189" t="s">
        <v>3422</v>
      </c>
      <c r="G155" s="14"/>
      <c r="H155" s="190">
        <v>12</v>
      </c>
      <c r="I155" s="14"/>
      <c r="J155" s="14"/>
      <c r="K155" s="14"/>
      <c r="L155" s="187"/>
      <c r="M155" s="191"/>
      <c r="N155" s="192"/>
      <c r="O155" s="192"/>
      <c r="P155" s="192"/>
      <c r="Q155" s="192"/>
      <c r="R155" s="192"/>
      <c r="S155" s="192"/>
      <c r="T155" s="19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188" t="s">
        <v>204</v>
      </c>
      <c r="AU155" s="188" t="s">
        <v>78</v>
      </c>
      <c r="AV155" s="14" t="s">
        <v>78</v>
      </c>
      <c r="AW155" s="14" t="s">
        <v>31</v>
      </c>
      <c r="AX155" s="14" t="s">
        <v>69</v>
      </c>
      <c r="AY155" s="188" t="s">
        <v>195</v>
      </c>
    </row>
    <row r="156" spans="1:51" s="15" customFormat="1" ht="12">
      <c r="A156" s="15"/>
      <c r="B156" s="194"/>
      <c r="C156" s="15"/>
      <c r="D156" s="181" t="s">
        <v>204</v>
      </c>
      <c r="E156" s="195" t="s">
        <v>3</v>
      </c>
      <c r="F156" s="196" t="s">
        <v>209</v>
      </c>
      <c r="G156" s="15"/>
      <c r="H156" s="197">
        <v>14.188</v>
      </c>
      <c r="I156" s="15"/>
      <c r="J156" s="15"/>
      <c r="K156" s="15"/>
      <c r="L156" s="194"/>
      <c r="M156" s="198"/>
      <c r="N156" s="199"/>
      <c r="O156" s="199"/>
      <c r="P156" s="199"/>
      <c r="Q156" s="199"/>
      <c r="R156" s="199"/>
      <c r="S156" s="199"/>
      <c r="T156" s="200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195" t="s">
        <v>204</v>
      </c>
      <c r="AU156" s="195" t="s">
        <v>78</v>
      </c>
      <c r="AV156" s="15" t="s">
        <v>202</v>
      </c>
      <c r="AW156" s="15" t="s">
        <v>31</v>
      </c>
      <c r="AX156" s="15" t="s">
        <v>76</v>
      </c>
      <c r="AY156" s="195" t="s">
        <v>195</v>
      </c>
    </row>
    <row r="157" spans="1:65" s="2" customFormat="1" ht="24" customHeight="1">
      <c r="A157" s="33"/>
      <c r="B157" s="167"/>
      <c r="C157" s="168" t="s">
        <v>240</v>
      </c>
      <c r="D157" s="168" t="s">
        <v>197</v>
      </c>
      <c r="E157" s="169" t="s">
        <v>3423</v>
      </c>
      <c r="F157" s="170" t="s">
        <v>3424</v>
      </c>
      <c r="G157" s="171" t="s">
        <v>216</v>
      </c>
      <c r="H157" s="172">
        <v>63.3</v>
      </c>
      <c r="I157" s="173">
        <v>609</v>
      </c>
      <c r="J157" s="173">
        <f>ROUND(I157*H157,2)</f>
        <v>38549.7</v>
      </c>
      <c r="K157" s="170" t="s">
        <v>201</v>
      </c>
      <c r="L157" s="34"/>
      <c r="M157" s="174" t="s">
        <v>3</v>
      </c>
      <c r="N157" s="175" t="s">
        <v>40</v>
      </c>
      <c r="O157" s="176">
        <v>2.32</v>
      </c>
      <c r="P157" s="176">
        <f>O157*H157</f>
        <v>146.856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8" t="s">
        <v>202</v>
      </c>
      <c r="AT157" s="178" t="s">
        <v>197</v>
      </c>
      <c r="AU157" s="178" t="s">
        <v>78</v>
      </c>
      <c r="AY157" s="20" t="s">
        <v>195</v>
      </c>
      <c r="BE157" s="179">
        <f>IF(N157="základní",J157,0)</f>
        <v>38549.7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76</v>
      </c>
      <c r="BK157" s="179">
        <f>ROUND(I157*H157,2)</f>
        <v>38549.7</v>
      </c>
      <c r="BL157" s="20" t="s">
        <v>202</v>
      </c>
      <c r="BM157" s="178" t="s">
        <v>3425</v>
      </c>
    </row>
    <row r="158" spans="1:51" s="13" customFormat="1" ht="12">
      <c r="A158" s="13"/>
      <c r="B158" s="180"/>
      <c r="C158" s="13"/>
      <c r="D158" s="181" t="s">
        <v>204</v>
      </c>
      <c r="E158" s="182" t="s">
        <v>3</v>
      </c>
      <c r="F158" s="183" t="s">
        <v>3396</v>
      </c>
      <c r="G158" s="13"/>
      <c r="H158" s="182" t="s">
        <v>3</v>
      </c>
      <c r="I158" s="13"/>
      <c r="J158" s="13"/>
      <c r="K158" s="13"/>
      <c r="L158" s="180"/>
      <c r="M158" s="184"/>
      <c r="N158" s="185"/>
      <c r="O158" s="185"/>
      <c r="P158" s="185"/>
      <c r="Q158" s="185"/>
      <c r="R158" s="185"/>
      <c r="S158" s="185"/>
      <c r="T158" s="18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2" t="s">
        <v>204</v>
      </c>
      <c r="AU158" s="182" t="s">
        <v>78</v>
      </c>
      <c r="AV158" s="13" t="s">
        <v>76</v>
      </c>
      <c r="AW158" s="13" t="s">
        <v>31</v>
      </c>
      <c r="AX158" s="13" t="s">
        <v>69</v>
      </c>
      <c r="AY158" s="182" t="s">
        <v>195</v>
      </c>
    </row>
    <row r="159" spans="1:51" s="14" customFormat="1" ht="12">
      <c r="A159" s="14"/>
      <c r="B159" s="187"/>
      <c r="C159" s="14"/>
      <c r="D159" s="181" t="s">
        <v>204</v>
      </c>
      <c r="E159" s="188" t="s">
        <v>3</v>
      </c>
      <c r="F159" s="189" t="s">
        <v>3426</v>
      </c>
      <c r="G159" s="14"/>
      <c r="H159" s="190">
        <v>56.7</v>
      </c>
      <c r="I159" s="14"/>
      <c r="J159" s="14"/>
      <c r="K159" s="14"/>
      <c r="L159" s="187"/>
      <c r="M159" s="191"/>
      <c r="N159" s="192"/>
      <c r="O159" s="192"/>
      <c r="P159" s="192"/>
      <c r="Q159" s="192"/>
      <c r="R159" s="192"/>
      <c r="S159" s="192"/>
      <c r="T159" s="19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188" t="s">
        <v>204</v>
      </c>
      <c r="AU159" s="188" t="s">
        <v>78</v>
      </c>
      <c r="AV159" s="14" t="s">
        <v>78</v>
      </c>
      <c r="AW159" s="14" t="s">
        <v>31</v>
      </c>
      <c r="AX159" s="14" t="s">
        <v>69</v>
      </c>
      <c r="AY159" s="188" t="s">
        <v>195</v>
      </c>
    </row>
    <row r="160" spans="1:51" s="13" customFormat="1" ht="12">
      <c r="A160" s="13"/>
      <c r="B160" s="180"/>
      <c r="C160" s="13"/>
      <c r="D160" s="181" t="s">
        <v>204</v>
      </c>
      <c r="E160" s="182" t="s">
        <v>3</v>
      </c>
      <c r="F160" s="183" t="s">
        <v>3398</v>
      </c>
      <c r="G160" s="13"/>
      <c r="H160" s="182" t="s">
        <v>3</v>
      </c>
      <c r="I160" s="13"/>
      <c r="J160" s="13"/>
      <c r="K160" s="13"/>
      <c r="L160" s="180"/>
      <c r="M160" s="184"/>
      <c r="N160" s="185"/>
      <c r="O160" s="185"/>
      <c r="P160" s="185"/>
      <c r="Q160" s="185"/>
      <c r="R160" s="185"/>
      <c r="S160" s="185"/>
      <c r="T160" s="18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2" t="s">
        <v>204</v>
      </c>
      <c r="AU160" s="182" t="s">
        <v>78</v>
      </c>
      <c r="AV160" s="13" t="s">
        <v>76</v>
      </c>
      <c r="AW160" s="13" t="s">
        <v>31</v>
      </c>
      <c r="AX160" s="13" t="s">
        <v>69</v>
      </c>
      <c r="AY160" s="182" t="s">
        <v>195</v>
      </c>
    </row>
    <row r="161" spans="1:51" s="14" customFormat="1" ht="12">
      <c r="A161" s="14"/>
      <c r="B161" s="187"/>
      <c r="C161" s="14"/>
      <c r="D161" s="181" t="s">
        <v>204</v>
      </c>
      <c r="E161" s="188" t="s">
        <v>3</v>
      </c>
      <c r="F161" s="189" t="s">
        <v>3427</v>
      </c>
      <c r="G161" s="14"/>
      <c r="H161" s="190">
        <v>6.6</v>
      </c>
      <c r="I161" s="14"/>
      <c r="J161" s="14"/>
      <c r="K161" s="14"/>
      <c r="L161" s="187"/>
      <c r="M161" s="191"/>
      <c r="N161" s="192"/>
      <c r="O161" s="192"/>
      <c r="P161" s="192"/>
      <c r="Q161" s="192"/>
      <c r="R161" s="192"/>
      <c r="S161" s="192"/>
      <c r="T161" s="19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88" t="s">
        <v>204</v>
      </c>
      <c r="AU161" s="188" t="s">
        <v>78</v>
      </c>
      <c r="AV161" s="14" t="s">
        <v>78</v>
      </c>
      <c r="AW161" s="14" t="s">
        <v>31</v>
      </c>
      <c r="AX161" s="14" t="s">
        <v>69</v>
      </c>
      <c r="AY161" s="188" t="s">
        <v>195</v>
      </c>
    </row>
    <row r="162" spans="1:51" s="15" customFormat="1" ht="12">
      <c r="A162" s="15"/>
      <c r="B162" s="194"/>
      <c r="C162" s="15"/>
      <c r="D162" s="181" t="s">
        <v>204</v>
      </c>
      <c r="E162" s="195" t="s">
        <v>3</v>
      </c>
      <c r="F162" s="196" t="s">
        <v>209</v>
      </c>
      <c r="G162" s="15"/>
      <c r="H162" s="197">
        <v>63.3</v>
      </c>
      <c r="I162" s="15"/>
      <c r="J162" s="15"/>
      <c r="K162" s="15"/>
      <c r="L162" s="194"/>
      <c r="M162" s="198"/>
      <c r="N162" s="199"/>
      <c r="O162" s="199"/>
      <c r="P162" s="199"/>
      <c r="Q162" s="199"/>
      <c r="R162" s="199"/>
      <c r="S162" s="199"/>
      <c r="T162" s="200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195" t="s">
        <v>204</v>
      </c>
      <c r="AU162" s="195" t="s">
        <v>78</v>
      </c>
      <c r="AV162" s="15" t="s">
        <v>202</v>
      </c>
      <c r="AW162" s="15" t="s">
        <v>31</v>
      </c>
      <c r="AX162" s="15" t="s">
        <v>76</v>
      </c>
      <c r="AY162" s="195" t="s">
        <v>195</v>
      </c>
    </row>
    <row r="163" spans="1:65" s="2" customFormat="1" ht="24" customHeight="1">
      <c r="A163" s="33"/>
      <c r="B163" s="167"/>
      <c r="C163" s="168" t="s">
        <v>246</v>
      </c>
      <c r="D163" s="168" t="s">
        <v>197</v>
      </c>
      <c r="E163" s="169" t="s">
        <v>3428</v>
      </c>
      <c r="F163" s="170" t="s">
        <v>3429</v>
      </c>
      <c r="G163" s="171" t="s">
        <v>216</v>
      </c>
      <c r="H163" s="172">
        <v>31.65</v>
      </c>
      <c r="I163" s="173">
        <v>173</v>
      </c>
      <c r="J163" s="173">
        <f>ROUND(I163*H163,2)</f>
        <v>5475.45</v>
      </c>
      <c r="K163" s="170" t="s">
        <v>201</v>
      </c>
      <c r="L163" s="34"/>
      <c r="M163" s="174" t="s">
        <v>3</v>
      </c>
      <c r="N163" s="175" t="s">
        <v>40</v>
      </c>
      <c r="O163" s="176">
        <v>0.654</v>
      </c>
      <c r="P163" s="176">
        <f>O163*H163</f>
        <v>20.6991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8" t="s">
        <v>202</v>
      </c>
      <c r="AT163" s="178" t="s">
        <v>197</v>
      </c>
      <c r="AU163" s="178" t="s">
        <v>78</v>
      </c>
      <c r="AY163" s="20" t="s">
        <v>195</v>
      </c>
      <c r="BE163" s="179">
        <f>IF(N163="základní",J163,0)</f>
        <v>5475.45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20" t="s">
        <v>76</v>
      </c>
      <c r="BK163" s="179">
        <f>ROUND(I163*H163,2)</f>
        <v>5475.45</v>
      </c>
      <c r="BL163" s="20" t="s">
        <v>202</v>
      </c>
      <c r="BM163" s="178" t="s">
        <v>3430</v>
      </c>
    </row>
    <row r="164" spans="1:51" s="13" customFormat="1" ht="12">
      <c r="A164" s="13"/>
      <c r="B164" s="180"/>
      <c r="C164" s="13"/>
      <c r="D164" s="181" t="s">
        <v>204</v>
      </c>
      <c r="E164" s="182" t="s">
        <v>3</v>
      </c>
      <c r="F164" s="183" t="s">
        <v>3431</v>
      </c>
      <c r="G164" s="13"/>
      <c r="H164" s="182" t="s">
        <v>3</v>
      </c>
      <c r="I164" s="13"/>
      <c r="J164" s="13"/>
      <c r="K164" s="13"/>
      <c r="L164" s="180"/>
      <c r="M164" s="184"/>
      <c r="N164" s="185"/>
      <c r="O164" s="185"/>
      <c r="P164" s="185"/>
      <c r="Q164" s="185"/>
      <c r="R164" s="185"/>
      <c r="S164" s="185"/>
      <c r="T164" s="18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2" t="s">
        <v>204</v>
      </c>
      <c r="AU164" s="182" t="s">
        <v>78</v>
      </c>
      <c r="AV164" s="13" t="s">
        <v>76</v>
      </c>
      <c r="AW164" s="13" t="s">
        <v>31</v>
      </c>
      <c r="AX164" s="13" t="s">
        <v>69</v>
      </c>
      <c r="AY164" s="182" t="s">
        <v>195</v>
      </c>
    </row>
    <row r="165" spans="1:51" s="14" customFormat="1" ht="12">
      <c r="A165" s="14"/>
      <c r="B165" s="187"/>
      <c r="C165" s="14"/>
      <c r="D165" s="181" t="s">
        <v>204</v>
      </c>
      <c r="E165" s="188" t="s">
        <v>3</v>
      </c>
      <c r="F165" s="189" t="s">
        <v>3432</v>
      </c>
      <c r="G165" s="14"/>
      <c r="H165" s="190">
        <v>31.65</v>
      </c>
      <c r="I165" s="14"/>
      <c r="J165" s="14"/>
      <c r="K165" s="14"/>
      <c r="L165" s="187"/>
      <c r="M165" s="191"/>
      <c r="N165" s="192"/>
      <c r="O165" s="192"/>
      <c r="P165" s="192"/>
      <c r="Q165" s="192"/>
      <c r="R165" s="192"/>
      <c r="S165" s="192"/>
      <c r="T165" s="19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188" t="s">
        <v>204</v>
      </c>
      <c r="AU165" s="188" t="s">
        <v>78</v>
      </c>
      <c r="AV165" s="14" t="s">
        <v>78</v>
      </c>
      <c r="AW165" s="14" t="s">
        <v>31</v>
      </c>
      <c r="AX165" s="14" t="s">
        <v>76</v>
      </c>
      <c r="AY165" s="188" t="s">
        <v>195</v>
      </c>
    </row>
    <row r="166" spans="1:65" s="2" customFormat="1" ht="24" customHeight="1">
      <c r="A166" s="33"/>
      <c r="B166" s="167"/>
      <c r="C166" s="168" t="s">
        <v>252</v>
      </c>
      <c r="D166" s="168" t="s">
        <v>197</v>
      </c>
      <c r="E166" s="169" t="s">
        <v>3433</v>
      </c>
      <c r="F166" s="170" t="s">
        <v>3434</v>
      </c>
      <c r="G166" s="171" t="s">
        <v>216</v>
      </c>
      <c r="H166" s="172">
        <v>49.92</v>
      </c>
      <c r="I166" s="173">
        <v>388</v>
      </c>
      <c r="J166" s="173">
        <f>ROUND(I166*H166,2)</f>
        <v>19368.96</v>
      </c>
      <c r="K166" s="170" t="s">
        <v>201</v>
      </c>
      <c r="L166" s="34"/>
      <c r="M166" s="174" t="s">
        <v>3</v>
      </c>
      <c r="N166" s="175" t="s">
        <v>40</v>
      </c>
      <c r="O166" s="176">
        <v>1.43</v>
      </c>
      <c r="P166" s="176">
        <f>O166*H166</f>
        <v>71.3856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8" t="s">
        <v>202</v>
      </c>
      <c r="AT166" s="178" t="s">
        <v>197</v>
      </c>
      <c r="AU166" s="178" t="s">
        <v>78</v>
      </c>
      <c r="AY166" s="20" t="s">
        <v>195</v>
      </c>
      <c r="BE166" s="179">
        <f>IF(N166="základní",J166,0)</f>
        <v>19368.96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20" t="s">
        <v>76</v>
      </c>
      <c r="BK166" s="179">
        <f>ROUND(I166*H166,2)</f>
        <v>19368.96</v>
      </c>
      <c r="BL166" s="20" t="s">
        <v>202</v>
      </c>
      <c r="BM166" s="178" t="s">
        <v>3435</v>
      </c>
    </row>
    <row r="167" spans="1:51" s="13" customFormat="1" ht="12">
      <c r="A167" s="13"/>
      <c r="B167" s="180"/>
      <c r="C167" s="13"/>
      <c r="D167" s="181" t="s">
        <v>204</v>
      </c>
      <c r="E167" s="182" t="s">
        <v>3</v>
      </c>
      <c r="F167" s="183" t="s">
        <v>3400</v>
      </c>
      <c r="G167" s="13"/>
      <c r="H167" s="182" t="s">
        <v>3</v>
      </c>
      <c r="I167" s="13"/>
      <c r="J167" s="13"/>
      <c r="K167" s="13"/>
      <c r="L167" s="180"/>
      <c r="M167" s="184"/>
      <c r="N167" s="185"/>
      <c r="O167" s="185"/>
      <c r="P167" s="185"/>
      <c r="Q167" s="185"/>
      <c r="R167" s="185"/>
      <c r="S167" s="185"/>
      <c r="T167" s="18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2" t="s">
        <v>204</v>
      </c>
      <c r="AU167" s="182" t="s">
        <v>78</v>
      </c>
      <c r="AV167" s="13" t="s">
        <v>76</v>
      </c>
      <c r="AW167" s="13" t="s">
        <v>31</v>
      </c>
      <c r="AX167" s="13" t="s">
        <v>69</v>
      </c>
      <c r="AY167" s="182" t="s">
        <v>195</v>
      </c>
    </row>
    <row r="168" spans="1:51" s="14" customFormat="1" ht="12">
      <c r="A168" s="14"/>
      <c r="B168" s="187"/>
      <c r="C168" s="14"/>
      <c r="D168" s="181" t="s">
        <v>204</v>
      </c>
      <c r="E168" s="188" t="s">
        <v>3</v>
      </c>
      <c r="F168" s="189" t="s">
        <v>3436</v>
      </c>
      <c r="G168" s="14"/>
      <c r="H168" s="190">
        <v>49.92</v>
      </c>
      <c r="I168" s="14"/>
      <c r="J168" s="14"/>
      <c r="K168" s="14"/>
      <c r="L168" s="187"/>
      <c r="M168" s="191"/>
      <c r="N168" s="192"/>
      <c r="O168" s="192"/>
      <c r="P168" s="192"/>
      <c r="Q168" s="192"/>
      <c r="R168" s="192"/>
      <c r="S168" s="192"/>
      <c r="T168" s="19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188" t="s">
        <v>204</v>
      </c>
      <c r="AU168" s="188" t="s">
        <v>78</v>
      </c>
      <c r="AV168" s="14" t="s">
        <v>78</v>
      </c>
      <c r="AW168" s="14" t="s">
        <v>31</v>
      </c>
      <c r="AX168" s="14" t="s">
        <v>76</v>
      </c>
      <c r="AY168" s="188" t="s">
        <v>195</v>
      </c>
    </row>
    <row r="169" spans="1:65" s="2" customFormat="1" ht="24" customHeight="1">
      <c r="A169" s="33"/>
      <c r="B169" s="167"/>
      <c r="C169" s="168" t="s">
        <v>258</v>
      </c>
      <c r="D169" s="168" t="s">
        <v>197</v>
      </c>
      <c r="E169" s="169" t="s">
        <v>3437</v>
      </c>
      <c r="F169" s="170" t="s">
        <v>3438</v>
      </c>
      <c r="G169" s="171" t="s">
        <v>216</v>
      </c>
      <c r="H169" s="172">
        <v>24.96</v>
      </c>
      <c r="I169" s="173">
        <v>25.1</v>
      </c>
      <c r="J169" s="173">
        <f>ROUND(I169*H169,2)</f>
        <v>626.5</v>
      </c>
      <c r="K169" s="170" t="s">
        <v>201</v>
      </c>
      <c r="L169" s="34"/>
      <c r="M169" s="174" t="s">
        <v>3</v>
      </c>
      <c r="N169" s="175" t="s">
        <v>40</v>
      </c>
      <c r="O169" s="176">
        <v>0.1</v>
      </c>
      <c r="P169" s="176">
        <f>O169*H169</f>
        <v>2.4960000000000004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8" t="s">
        <v>202</v>
      </c>
      <c r="AT169" s="178" t="s">
        <v>197</v>
      </c>
      <c r="AU169" s="178" t="s">
        <v>78</v>
      </c>
      <c r="AY169" s="20" t="s">
        <v>195</v>
      </c>
      <c r="BE169" s="179">
        <f>IF(N169="základní",J169,0)</f>
        <v>626.5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20" t="s">
        <v>76</v>
      </c>
      <c r="BK169" s="179">
        <f>ROUND(I169*H169,2)</f>
        <v>626.5</v>
      </c>
      <c r="BL169" s="20" t="s">
        <v>202</v>
      </c>
      <c r="BM169" s="178" t="s">
        <v>3439</v>
      </c>
    </row>
    <row r="170" spans="1:51" s="14" customFormat="1" ht="12">
      <c r="A170" s="14"/>
      <c r="B170" s="187"/>
      <c r="C170" s="14"/>
      <c r="D170" s="181" t="s">
        <v>204</v>
      </c>
      <c r="E170" s="188" t="s">
        <v>3</v>
      </c>
      <c r="F170" s="189" t="s">
        <v>3440</v>
      </c>
      <c r="G170" s="14"/>
      <c r="H170" s="190">
        <v>24.96</v>
      </c>
      <c r="I170" s="14"/>
      <c r="J170" s="14"/>
      <c r="K170" s="14"/>
      <c r="L170" s="187"/>
      <c r="M170" s="191"/>
      <c r="N170" s="192"/>
      <c r="O170" s="192"/>
      <c r="P170" s="192"/>
      <c r="Q170" s="192"/>
      <c r="R170" s="192"/>
      <c r="S170" s="192"/>
      <c r="T170" s="19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188" t="s">
        <v>204</v>
      </c>
      <c r="AU170" s="188" t="s">
        <v>78</v>
      </c>
      <c r="AV170" s="14" t="s">
        <v>78</v>
      </c>
      <c r="AW170" s="14" t="s">
        <v>31</v>
      </c>
      <c r="AX170" s="14" t="s">
        <v>76</v>
      </c>
      <c r="AY170" s="188" t="s">
        <v>195</v>
      </c>
    </row>
    <row r="171" spans="1:65" s="2" customFormat="1" ht="16.5" customHeight="1">
      <c r="A171" s="33"/>
      <c r="B171" s="167"/>
      <c r="C171" s="168" t="s">
        <v>262</v>
      </c>
      <c r="D171" s="168" t="s">
        <v>197</v>
      </c>
      <c r="E171" s="169" t="s">
        <v>3441</v>
      </c>
      <c r="F171" s="170" t="s">
        <v>3442</v>
      </c>
      <c r="G171" s="171" t="s">
        <v>216</v>
      </c>
      <c r="H171" s="172">
        <v>10.238</v>
      </c>
      <c r="I171" s="173">
        <v>1950</v>
      </c>
      <c r="J171" s="173">
        <f>ROUND(I171*H171,2)</f>
        <v>19964.1</v>
      </c>
      <c r="K171" s="170" t="s">
        <v>201</v>
      </c>
      <c r="L171" s="34"/>
      <c r="M171" s="174" t="s">
        <v>3</v>
      </c>
      <c r="N171" s="175" t="s">
        <v>40</v>
      </c>
      <c r="O171" s="176">
        <v>7.704</v>
      </c>
      <c r="P171" s="176">
        <f>O171*H171</f>
        <v>78.87355199999999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8" t="s">
        <v>202</v>
      </c>
      <c r="AT171" s="178" t="s">
        <v>197</v>
      </c>
      <c r="AU171" s="178" t="s">
        <v>78</v>
      </c>
      <c r="AY171" s="20" t="s">
        <v>195</v>
      </c>
      <c r="BE171" s="179">
        <f>IF(N171="základní",J171,0)</f>
        <v>19964.1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20" t="s">
        <v>76</v>
      </c>
      <c r="BK171" s="179">
        <f>ROUND(I171*H171,2)</f>
        <v>19964.1</v>
      </c>
      <c r="BL171" s="20" t="s">
        <v>202</v>
      </c>
      <c r="BM171" s="178" t="s">
        <v>3443</v>
      </c>
    </row>
    <row r="172" spans="1:51" s="13" customFormat="1" ht="12">
      <c r="A172" s="13"/>
      <c r="B172" s="180"/>
      <c r="C172" s="13"/>
      <c r="D172" s="181" t="s">
        <v>204</v>
      </c>
      <c r="E172" s="182" t="s">
        <v>3</v>
      </c>
      <c r="F172" s="183" t="s">
        <v>3444</v>
      </c>
      <c r="G172" s="13"/>
      <c r="H172" s="182" t="s">
        <v>3</v>
      </c>
      <c r="I172" s="13"/>
      <c r="J172" s="13"/>
      <c r="K172" s="13"/>
      <c r="L172" s="180"/>
      <c r="M172" s="184"/>
      <c r="N172" s="185"/>
      <c r="O172" s="185"/>
      <c r="P172" s="185"/>
      <c r="Q172" s="185"/>
      <c r="R172" s="185"/>
      <c r="S172" s="185"/>
      <c r="T172" s="18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2" t="s">
        <v>204</v>
      </c>
      <c r="AU172" s="182" t="s">
        <v>78</v>
      </c>
      <c r="AV172" s="13" t="s">
        <v>76</v>
      </c>
      <c r="AW172" s="13" t="s">
        <v>31</v>
      </c>
      <c r="AX172" s="13" t="s">
        <v>69</v>
      </c>
      <c r="AY172" s="182" t="s">
        <v>195</v>
      </c>
    </row>
    <row r="173" spans="1:51" s="14" customFormat="1" ht="12">
      <c r="A173" s="14"/>
      <c r="B173" s="187"/>
      <c r="C173" s="14"/>
      <c r="D173" s="181" t="s">
        <v>204</v>
      </c>
      <c r="E173" s="188" t="s">
        <v>3</v>
      </c>
      <c r="F173" s="189" t="s">
        <v>3445</v>
      </c>
      <c r="G173" s="14"/>
      <c r="H173" s="190">
        <v>6.188</v>
      </c>
      <c r="I173" s="14"/>
      <c r="J173" s="14"/>
      <c r="K173" s="14"/>
      <c r="L173" s="187"/>
      <c r="M173" s="191"/>
      <c r="N173" s="192"/>
      <c r="O173" s="192"/>
      <c r="P173" s="192"/>
      <c r="Q173" s="192"/>
      <c r="R173" s="192"/>
      <c r="S173" s="192"/>
      <c r="T173" s="19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188" t="s">
        <v>204</v>
      </c>
      <c r="AU173" s="188" t="s">
        <v>78</v>
      </c>
      <c r="AV173" s="14" t="s">
        <v>78</v>
      </c>
      <c r="AW173" s="14" t="s">
        <v>31</v>
      </c>
      <c r="AX173" s="14" t="s">
        <v>69</v>
      </c>
      <c r="AY173" s="188" t="s">
        <v>195</v>
      </c>
    </row>
    <row r="174" spans="1:51" s="13" customFormat="1" ht="12">
      <c r="A174" s="13"/>
      <c r="B174" s="180"/>
      <c r="C174" s="13"/>
      <c r="D174" s="181" t="s">
        <v>204</v>
      </c>
      <c r="E174" s="182" t="s">
        <v>3</v>
      </c>
      <c r="F174" s="183" t="s">
        <v>3446</v>
      </c>
      <c r="G174" s="13"/>
      <c r="H174" s="182" t="s">
        <v>3</v>
      </c>
      <c r="I174" s="13"/>
      <c r="J174" s="13"/>
      <c r="K174" s="13"/>
      <c r="L174" s="180"/>
      <c r="M174" s="184"/>
      <c r="N174" s="185"/>
      <c r="O174" s="185"/>
      <c r="P174" s="185"/>
      <c r="Q174" s="185"/>
      <c r="R174" s="185"/>
      <c r="S174" s="185"/>
      <c r="T174" s="18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2" t="s">
        <v>204</v>
      </c>
      <c r="AU174" s="182" t="s">
        <v>78</v>
      </c>
      <c r="AV174" s="13" t="s">
        <v>76</v>
      </c>
      <c r="AW174" s="13" t="s">
        <v>31</v>
      </c>
      <c r="AX174" s="13" t="s">
        <v>69</v>
      </c>
      <c r="AY174" s="182" t="s">
        <v>195</v>
      </c>
    </row>
    <row r="175" spans="1:51" s="14" customFormat="1" ht="12">
      <c r="A175" s="14"/>
      <c r="B175" s="187"/>
      <c r="C175" s="14"/>
      <c r="D175" s="181" t="s">
        <v>204</v>
      </c>
      <c r="E175" s="188" t="s">
        <v>3</v>
      </c>
      <c r="F175" s="189" t="s">
        <v>3447</v>
      </c>
      <c r="G175" s="14"/>
      <c r="H175" s="190">
        <v>4.05</v>
      </c>
      <c r="I175" s="14"/>
      <c r="J175" s="14"/>
      <c r="K175" s="14"/>
      <c r="L175" s="187"/>
      <c r="M175" s="191"/>
      <c r="N175" s="192"/>
      <c r="O175" s="192"/>
      <c r="P175" s="192"/>
      <c r="Q175" s="192"/>
      <c r="R175" s="192"/>
      <c r="S175" s="192"/>
      <c r="T175" s="19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188" t="s">
        <v>204</v>
      </c>
      <c r="AU175" s="188" t="s">
        <v>78</v>
      </c>
      <c r="AV175" s="14" t="s">
        <v>78</v>
      </c>
      <c r="AW175" s="14" t="s">
        <v>31</v>
      </c>
      <c r="AX175" s="14" t="s">
        <v>69</v>
      </c>
      <c r="AY175" s="188" t="s">
        <v>195</v>
      </c>
    </row>
    <row r="176" spans="1:51" s="15" customFormat="1" ht="12">
      <c r="A176" s="15"/>
      <c r="B176" s="194"/>
      <c r="C176" s="15"/>
      <c r="D176" s="181" t="s">
        <v>204</v>
      </c>
      <c r="E176" s="195" t="s">
        <v>3</v>
      </c>
      <c r="F176" s="196" t="s">
        <v>209</v>
      </c>
      <c r="G176" s="15"/>
      <c r="H176" s="197">
        <v>10.238</v>
      </c>
      <c r="I176" s="15"/>
      <c r="J176" s="15"/>
      <c r="K176" s="15"/>
      <c r="L176" s="194"/>
      <c r="M176" s="198"/>
      <c r="N176" s="199"/>
      <c r="O176" s="199"/>
      <c r="P176" s="199"/>
      <c r="Q176" s="199"/>
      <c r="R176" s="199"/>
      <c r="S176" s="199"/>
      <c r="T176" s="200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195" t="s">
        <v>204</v>
      </c>
      <c r="AU176" s="195" t="s">
        <v>78</v>
      </c>
      <c r="AV176" s="15" t="s">
        <v>202</v>
      </c>
      <c r="AW176" s="15" t="s">
        <v>31</v>
      </c>
      <c r="AX176" s="15" t="s">
        <v>76</v>
      </c>
      <c r="AY176" s="195" t="s">
        <v>195</v>
      </c>
    </row>
    <row r="177" spans="1:65" s="2" customFormat="1" ht="16.5" customHeight="1">
      <c r="A177" s="33"/>
      <c r="B177" s="167"/>
      <c r="C177" s="168" t="s">
        <v>269</v>
      </c>
      <c r="D177" s="168" t="s">
        <v>197</v>
      </c>
      <c r="E177" s="169" t="s">
        <v>3448</v>
      </c>
      <c r="F177" s="170" t="s">
        <v>3449</v>
      </c>
      <c r="G177" s="171" t="s">
        <v>212</v>
      </c>
      <c r="H177" s="172">
        <v>4</v>
      </c>
      <c r="I177" s="173">
        <v>725</v>
      </c>
      <c r="J177" s="173">
        <f>ROUND(I177*H177,2)</f>
        <v>2900</v>
      </c>
      <c r="K177" s="170" t="s">
        <v>201</v>
      </c>
      <c r="L177" s="34"/>
      <c r="M177" s="174" t="s">
        <v>3</v>
      </c>
      <c r="N177" s="175" t="s">
        <v>40</v>
      </c>
      <c r="O177" s="176">
        <v>1.295</v>
      </c>
      <c r="P177" s="176">
        <f>O177*H177</f>
        <v>5.18</v>
      </c>
      <c r="Q177" s="176">
        <v>0</v>
      </c>
      <c r="R177" s="176">
        <f>Q177*H177</f>
        <v>0</v>
      </c>
      <c r="S177" s="176">
        <v>0</v>
      </c>
      <c r="T177" s="17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8" t="s">
        <v>202</v>
      </c>
      <c r="AT177" s="178" t="s">
        <v>197</v>
      </c>
      <c r="AU177" s="178" t="s">
        <v>78</v>
      </c>
      <c r="AY177" s="20" t="s">
        <v>195</v>
      </c>
      <c r="BE177" s="179">
        <f>IF(N177="základní",J177,0)</f>
        <v>2900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20" t="s">
        <v>76</v>
      </c>
      <c r="BK177" s="179">
        <f>ROUND(I177*H177,2)</f>
        <v>2900</v>
      </c>
      <c r="BL177" s="20" t="s">
        <v>202</v>
      </c>
      <c r="BM177" s="178" t="s">
        <v>3450</v>
      </c>
    </row>
    <row r="178" spans="1:51" s="13" customFormat="1" ht="12">
      <c r="A178" s="13"/>
      <c r="B178" s="180"/>
      <c r="C178" s="13"/>
      <c r="D178" s="181" t="s">
        <v>204</v>
      </c>
      <c r="E178" s="182" t="s">
        <v>3</v>
      </c>
      <c r="F178" s="183" t="s">
        <v>3451</v>
      </c>
      <c r="G178" s="13"/>
      <c r="H178" s="182" t="s">
        <v>3</v>
      </c>
      <c r="I178" s="13"/>
      <c r="J178" s="13"/>
      <c r="K178" s="13"/>
      <c r="L178" s="180"/>
      <c r="M178" s="184"/>
      <c r="N178" s="185"/>
      <c r="O178" s="185"/>
      <c r="P178" s="185"/>
      <c r="Q178" s="185"/>
      <c r="R178" s="185"/>
      <c r="S178" s="185"/>
      <c r="T178" s="18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2" t="s">
        <v>204</v>
      </c>
      <c r="AU178" s="182" t="s">
        <v>78</v>
      </c>
      <c r="AV178" s="13" t="s">
        <v>76</v>
      </c>
      <c r="AW178" s="13" t="s">
        <v>31</v>
      </c>
      <c r="AX178" s="13" t="s">
        <v>69</v>
      </c>
      <c r="AY178" s="182" t="s">
        <v>195</v>
      </c>
    </row>
    <row r="179" spans="1:51" s="14" customFormat="1" ht="12">
      <c r="A179" s="14"/>
      <c r="B179" s="187"/>
      <c r="C179" s="14"/>
      <c r="D179" s="181" t="s">
        <v>204</v>
      </c>
      <c r="E179" s="188" t="s">
        <v>3</v>
      </c>
      <c r="F179" s="189" t="s">
        <v>3452</v>
      </c>
      <c r="G179" s="14"/>
      <c r="H179" s="190">
        <v>4</v>
      </c>
      <c r="I179" s="14"/>
      <c r="J179" s="14"/>
      <c r="K179" s="14"/>
      <c r="L179" s="187"/>
      <c r="M179" s="191"/>
      <c r="N179" s="192"/>
      <c r="O179" s="192"/>
      <c r="P179" s="192"/>
      <c r="Q179" s="192"/>
      <c r="R179" s="192"/>
      <c r="S179" s="192"/>
      <c r="T179" s="19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88" t="s">
        <v>204</v>
      </c>
      <c r="AU179" s="188" t="s">
        <v>78</v>
      </c>
      <c r="AV179" s="14" t="s">
        <v>78</v>
      </c>
      <c r="AW179" s="14" t="s">
        <v>31</v>
      </c>
      <c r="AX179" s="14" t="s">
        <v>76</v>
      </c>
      <c r="AY179" s="188" t="s">
        <v>195</v>
      </c>
    </row>
    <row r="180" spans="1:65" s="2" customFormat="1" ht="24" customHeight="1">
      <c r="A180" s="33"/>
      <c r="B180" s="167"/>
      <c r="C180" s="168" t="s">
        <v>273</v>
      </c>
      <c r="D180" s="168" t="s">
        <v>197</v>
      </c>
      <c r="E180" s="169" t="s">
        <v>3453</v>
      </c>
      <c r="F180" s="170" t="s">
        <v>3454</v>
      </c>
      <c r="G180" s="171" t="s">
        <v>200</v>
      </c>
      <c r="H180" s="172">
        <v>62.4</v>
      </c>
      <c r="I180" s="173">
        <v>97.5</v>
      </c>
      <c r="J180" s="173">
        <f>ROUND(I180*H180,2)</f>
        <v>6084</v>
      </c>
      <c r="K180" s="170" t="s">
        <v>201</v>
      </c>
      <c r="L180" s="34"/>
      <c r="M180" s="174" t="s">
        <v>3</v>
      </c>
      <c r="N180" s="175" t="s">
        <v>40</v>
      </c>
      <c r="O180" s="176">
        <v>0.236</v>
      </c>
      <c r="P180" s="176">
        <f>O180*H180</f>
        <v>14.726399999999998</v>
      </c>
      <c r="Q180" s="176">
        <v>0.00084</v>
      </c>
      <c r="R180" s="176">
        <f>Q180*H180</f>
        <v>0.052416000000000004</v>
      </c>
      <c r="S180" s="176">
        <v>0</v>
      </c>
      <c r="T180" s="17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8" t="s">
        <v>202</v>
      </c>
      <c r="AT180" s="178" t="s">
        <v>197</v>
      </c>
      <c r="AU180" s="178" t="s">
        <v>78</v>
      </c>
      <c r="AY180" s="20" t="s">
        <v>195</v>
      </c>
      <c r="BE180" s="179">
        <f>IF(N180="základní",J180,0)</f>
        <v>6084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20" t="s">
        <v>76</v>
      </c>
      <c r="BK180" s="179">
        <f>ROUND(I180*H180,2)</f>
        <v>6084</v>
      </c>
      <c r="BL180" s="20" t="s">
        <v>202</v>
      </c>
      <c r="BM180" s="178" t="s">
        <v>3455</v>
      </c>
    </row>
    <row r="181" spans="1:51" s="13" customFormat="1" ht="12">
      <c r="A181" s="13"/>
      <c r="B181" s="180"/>
      <c r="C181" s="13"/>
      <c r="D181" s="181" t="s">
        <v>204</v>
      </c>
      <c r="E181" s="182" t="s">
        <v>3</v>
      </c>
      <c r="F181" s="183" t="s">
        <v>3456</v>
      </c>
      <c r="G181" s="13"/>
      <c r="H181" s="182" t="s">
        <v>3</v>
      </c>
      <c r="I181" s="13"/>
      <c r="J181" s="13"/>
      <c r="K181" s="13"/>
      <c r="L181" s="180"/>
      <c r="M181" s="184"/>
      <c r="N181" s="185"/>
      <c r="O181" s="185"/>
      <c r="P181" s="185"/>
      <c r="Q181" s="185"/>
      <c r="R181" s="185"/>
      <c r="S181" s="185"/>
      <c r="T181" s="18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2" t="s">
        <v>204</v>
      </c>
      <c r="AU181" s="182" t="s">
        <v>78</v>
      </c>
      <c r="AV181" s="13" t="s">
        <v>76</v>
      </c>
      <c r="AW181" s="13" t="s">
        <v>31</v>
      </c>
      <c r="AX181" s="13" t="s">
        <v>69</v>
      </c>
      <c r="AY181" s="182" t="s">
        <v>195</v>
      </c>
    </row>
    <row r="182" spans="1:51" s="14" customFormat="1" ht="12">
      <c r="A182" s="14"/>
      <c r="B182" s="187"/>
      <c r="C182" s="14"/>
      <c r="D182" s="181" t="s">
        <v>204</v>
      </c>
      <c r="E182" s="188" t="s">
        <v>3</v>
      </c>
      <c r="F182" s="189" t="s">
        <v>3457</v>
      </c>
      <c r="G182" s="14"/>
      <c r="H182" s="190">
        <v>62.4</v>
      </c>
      <c r="I182" s="14"/>
      <c r="J182" s="14"/>
      <c r="K182" s="14"/>
      <c r="L182" s="187"/>
      <c r="M182" s="191"/>
      <c r="N182" s="192"/>
      <c r="O182" s="192"/>
      <c r="P182" s="192"/>
      <c r="Q182" s="192"/>
      <c r="R182" s="192"/>
      <c r="S182" s="192"/>
      <c r="T182" s="19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188" t="s">
        <v>204</v>
      </c>
      <c r="AU182" s="188" t="s">
        <v>78</v>
      </c>
      <c r="AV182" s="14" t="s">
        <v>78</v>
      </c>
      <c r="AW182" s="14" t="s">
        <v>31</v>
      </c>
      <c r="AX182" s="14" t="s">
        <v>76</v>
      </c>
      <c r="AY182" s="188" t="s">
        <v>195</v>
      </c>
    </row>
    <row r="183" spans="1:65" s="2" customFormat="1" ht="24" customHeight="1">
      <c r="A183" s="33"/>
      <c r="B183" s="167"/>
      <c r="C183" s="168" t="s">
        <v>279</v>
      </c>
      <c r="D183" s="168" t="s">
        <v>197</v>
      </c>
      <c r="E183" s="169" t="s">
        <v>3458</v>
      </c>
      <c r="F183" s="170" t="s">
        <v>3459</v>
      </c>
      <c r="G183" s="171" t="s">
        <v>200</v>
      </c>
      <c r="H183" s="172">
        <v>62.4</v>
      </c>
      <c r="I183" s="173">
        <v>18.1</v>
      </c>
      <c r="J183" s="173">
        <f>ROUND(I183*H183,2)</f>
        <v>1129.44</v>
      </c>
      <c r="K183" s="170" t="s">
        <v>201</v>
      </c>
      <c r="L183" s="34"/>
      <c r="M183" s="174" t="s">
        <v>3</v>
      </c>
      <c r="N183" s="175" t="s">
        <v>40</v>
      </c>
      <c r="O183" s="176">
        <v>0.07</v>
      </c>
      <c r="P183" s="176">
        <f>O183*H183</f>
        <v>4.368</v>
      </c>
      <c r="Q183" s="176">
        <v>0</v>
      </c>
      <c r="R183" s="176">
        <f>Q183*H183</f>
        <v>0</v>
      </c>
      <c r="S183" s="176">
        <v>0</v>
      </c>
      <c r="T183" s="17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8" t="s">
        <v>202</v>
      </c>
      <c r="AT183" s="178" t="s">
        <v>197</v>
      </c>
      <c r="AU183" s="178" t="s">
        <v>78</v>
      </c>
      <c r="AY183" s="20" t="s">
        <v>195</v>
      </c>
      <c r="BE183" s="179">
        <f>IF(N183="základní",J183,0)</f>
        <v>1129.44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20" t="s">
        <v>76</v>
      </c>
      <c r="BK183" s="179">
        <f>ROUND(I183*H183,2)</f>
        <v>1129.44</v>
      </c>
      <c r="BL183" s="20" t="s">
        <v>202</v>
      </c>
      <c r="BM183" s="178" t="s">
        <v>3460</v>
      </c>
    </row>
    <row r="184" spans="1:65" s="2" customFormat="1" ht="24" customHeight="1">
      <c r="A184" s="33"/>
      <c r="B184" s="167"/>
      <c r="C184" s="168" t="s">
        <v>9</v>
      </c>
      <c r="D184" s="168" t="s">
        <v>197</v>
      </c>
      <c r="E184" s="169" t="s">
        <v>3461</v>
      </c>
      <c r="F184" s="170" t="s">
        <v>3462</v>
      </c>
      <c r="G184" s="171" t="s">
        <v>216</v>
      </c>
      <c r="H184" s="172">
        <v>49.92</v>
      </c>
      <c r="I184" s="173">
        <v>81</v>
      </c>
      <c r="J184" s="173">
        <f>ROUND(I184*H184,2)</f>
        <v>4043.52</v>
      </c>
      <c r="K184" s="170" t="s">
        <v>201</v>
      </c>
      <c r="L184" s="34"/>
      <c r="M184" s="174" t="s">
        <v>3</v>
      </c>
      <c r="N184" s="175" t="s">
        <v>40</v>
      </c>
      <c r="O184" s="176">
        <v>0.345</v>
      </c>
      <c r="P184" s="176">
        <f>O184*H184</f>
        <v>17.2224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8" t="s">
        <v>202</v>
      </c>
      <c r="AT184" s="178" t="s">
        <v>197</v>
      </c>
      <c r="AU184" s="178" t="s">
        <v>78</v>
      </c>
      <c r="AY184" s="20" t="s">
        <v>195</v>
      </c>
      <c r="BE184" s="179">
        <f>IF(N184="základní",J184,0)</f>
        <v>4043.52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20" t="s">
        <v>76</v>
      </c>
      <c r="BK184" s="179">
        <f>ROUND(I184*H184,2)</f>
        <v>4043.52</v>
      </c>
      <c r="BL184" s="20" t="s">
        <v>202</v>
      </c>
      <c r="BM184" s="178" t="s">
        <v>3463</v>
      </c>
    </row>
    <row r="185" spans="1:65" s="2" customFormat="1" ht="24" customHeight="1">
      <c r="A185" s="33"/>
      <c r="B185" s="167"/>
      <c r="C185" s="168" t="s">
        <v>295</v>
      </c>
      <c r="D185" s="168" t="s">
        <v>197</v>
      </c>
      <c r="E185" s="169" t="s">
        <v>3464</v>
      </c>
      <c r="F185" s="170" t="s">
        <v>3465</v>
      </c>
      <c r="G185" s="171" t="s">
        <v>216</v>
      </c>
      <c r="H185" s="172">
        <v>10.238</v>
      </c>
      <c r="I185" s="173">
        <v>89.7</v>
      </c>
      <c r="J185" s="173">
        <f>ROUND(I185*H185,2)</f>
        <v>918.35</v>
      </c>
      <c r="K185" s="170" t="s">
        <v>201</v>
      </c>
      <c r="L185" s="34"/>
      <c r="M185" s="174" t="s">
        <v>3</v>
      </c>
      <c r="N185" s="175" t="s">
        <v>40</v>
      </c>
      <c r="O185" s="176">
        <v>0.382</v>
      </c>
      <c r="P185" s="176">
        <f>O185*H185</f>
        <v>3.910916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8" t="s">
        <v>202</v>
      </c>
      <c r="AT185" s="178" t="s">
        <v>197</v>
      </c>
      <c r="AU185" s="178" t="s">
        <v>78</v>
      </c>
      <c r="AY185" s="20" t="s">
        <v>195</v>
      </c>
      <c r="BE185" s="179">
        <f>IF(N185="základní",J185,0)</f>
        <v>918.35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20" t="s">
        <v>76</v>
      </c>
      <c r="BK185" s="179">
        <f>ROUND(I185*H185,2)</f>
        <v>918.35</v>
      </c>
      <c r="BL185" s="20" t="s">
        <v>202</v>
      </c>
      <c r="BM185" s="178" t="s">
        <v>3466</v>
      </c>
    </row>
    <row r="186" spans="1:65" s="2" customFormat="1" ht="24" customHeight="1">
      <c r="A186" s="33"/>
      <c r="B186" s="167"/>
      <c r="C186" s="168" t="s">
        <v>301</v>
      </c>
      <c r="D186" s="168" t="s">
        <v>197</v>
      </c>
      <c r="E186" s="169" t="s">
        <v>3467</v>
      </c>
      <c r="F186" s="170" t="s">
        <v>3468</v>
      </c>
      <c r="G186" s="171" t="s">
        <v>216</v>
      </c>
      <c r="H186" s="172">
        <v>43.287</v>
      </c>
      <c r="I186" s="173">
        <v>65.1</v>
      </c>
      <c r="J186" s="173">
        <f>ROUND(I186*H186,2)</f>
        <v>2817.98</v>
      </c>
      <c r="K186" s="170" t="s">
        <v>201</v>
      </c>
      <c r="L186" s="34"/>
      <c r="M186" s="174" t="s">
        <v>3</v>
      </c>
      <c r="N186" s="175" t="s">
        <v>40</v>
      </c>
      <c r="O186" s="176">
        <v>0.044</v>
      </c>
      <c r="P186" s="176">
        <f>O186*H186</f>
        <v>1.9046279999999998</v>
      </c>
      <c r="Q186" s="176">
        <v>0</v>
      </c>
      <c r="R186" s="176">
        <f>Q186*H186</f>
        <v>0</v>
      </c>
      <c r="S186" s="176">
        <v>0</v>
      </c>
      <c r="T186" s="17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8" t="s">
        <v>202</v>
      </c>
      <c r="AT186" s="178" t="s">
        <v>197</v>
      </c>
      <c r="AU186" s="178" t="s">
        <v>78</v>
      </c>
      <c r="AY186" s="20" t="s">
        <v>195</v>
      </c>
      <c r="BE186" s="179">
        <f>IF(N186="základní",J186,0)</f>
        <v>2817.98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20" t="s">
        <v>76</v>
      </c>
      <c r="BK186" s="179">
        <f>ROUND(I186*H186,2)</f>
        <v>2817.98</v>
      </c>
      <c r="BL186" s="20" t="s">
        <v>202</v>
      </c>
      <c r="BM186" s="178" t="s">
        <v>3469</v>
      </c>
    </row>
    <row r="187" spans="1:51" s="13" customFormat="1" ht="12">
      <c r="A187" s="13"/>
      <c r="B187" s="180"/>
      <c r="C187" s="13"/>
      <c r="D187" s="181" t="s">
        <v>204</v>
      </c>
      <c r="E187" s="182" t="s">
        <v>3</v>
      </c>
      <c r="F187" s="183" t="s">
        <v>3470</v>
      </c>
      <c r="G187" s="13"/>
      <c r="H187" s="182" t="s">
        <v>3</v>
      </c>
      <c r="I187" s="13"/>
      <c r="J187" s="13"/>
      <c r="K187" s="13"/>
      <c r="L187" s="180"/>
      <c r="M187" s="184"/>
      <c r="N187" s="185"/>
      <c r="O187" s="185"/>
      <c r="P187" s="185"/>
      <c r="Q187" s="185"/>
      <c r="R187" s="185"/>
      <c r="S187" s="185"/>
      <c r="T187" s="18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2" t="s">
        <v>204</v>
      </c>
      <c r="AU187" s="182" t="s">
        <v>78</v>
      </c>
      <c r="AV187" s="13" t="s">
        <v>76</v>
      </c>
      <c r="AW187" s="13" t="s">
        <v>31</v>
      </c>
      <c r="AX187" s="13" t="s">
        <v>69</v>
      </c>
      <c r="AY187" s="182" t="s">
        <v>195</v>
      </c>
    </row>
    <row r="188" spans="1:51" s="14" customFormat="1" ht="12">
      <c r="A188" s="14"/>
      <c r="B188" s="187"/>
      <c r="C188" s="14"/>
      <c r="D188" s="181" t="s">
        <v>204</v>
      </c>
      <c r="E188" s="188" t="s">
        <v>3</v>
      </c>
      <c r="F188" s="189" t="s">
        <v>3471</v>
      </c>
      <c r="G188" s="14"/>
      <c r="H188" s="190">
        <v>43.287</v>
      </c>
      <c r="I188" s="14"/>
      <c r="J188" s="14"/>
      <c r="K188" s="14"/>
      <c r="L188" s="187"/>
      <c r="M188" s="191"/>
      <c r="N188" s="192"/>
      <c r="O188" s="192"/>
      <c r="P188" s="192"/>
      <c r="Q188" s="192"/>
      <c r="R188" s="192"/>
      <c r="S188" s="192"/>
      <c r="T188" s="19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188" t="s">
        <v>204</v>
      </c>
      <c r="AU188" s="188" t="s">
        <v>78</v>
      </c>
      <c r="AV188" s="14" t="s">
        <v>78</v>
      </c>
      <c r="AW188" s="14" t="s">
        <v>31</v>
      </c>
      <c r="AX188" s="14" t="s">
        <v>76</v>
      </c>
      <c r="AY188" s="188" t="s">
        <v>195</v>
      </c>
    </row>
    <row r="189" spans="1:65" s="2" customFormat="1" ht="24" customHeight="1">
      <c r="A189" s="33"/>
      <c r="B189" s="167"/>
      <c r="C189" s="168" t="s">
        <v>305</v>
      </c>
      <c r="D189" s="168" t="s">
        <v>197</v>
      </c>
      <c r="E189" s="169" t="s">
        <v>3472</v>
      </c>
      <c r="F189" s="170" t="s">
        <v>3473</v>
      </c>
      <c r="G189" s="171" t="s">
        <v>216</v>
      </c>
      <c r="H189" s="172">
        <v>54.106</v>
      </c>
      <c r="I189" s="173">
        <v>233</v>
      </c>
      <c r="J189" s="173">
        <f>ROUND(I189*H189,2)</f>
        <v>12606.7</v>
      </c>
      <c r="K189" s="170" t="s">
        <v>201</v>
      </c>
      <c r="L189" s="34"/>
      <c r="M189" s="174" t="s">
        <v>3</v>
      </c>
      <c r="N189" s="175" t="s">
        <v>40</v>
      </c>
      <c r="O189" s="176">
        <v>0.083</v>
      </c>
      <c r="P189" s="176">
        <f>O189*H189</f>
        <v>4.490798000000001</v>
      </c>
      <c r="Q189" s="176">
        <v>0</v>
      </c>
      <c r="R189" s="176">
        <f>Q189*H189</f>
        <v>0</v>
      </c>
      <c r="S189" s="176">
        <v>0</v>
      </c>
      <c r="T189" s="17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8" t="s">
        <v>202</v>
      </c>
      <c r="AT189" s="178" t="s">
        <v>197</v>
      </c>
      <c r="AU189" s="178" t="s">
        <v>78</v>
      </c>
      <c r="AY189" s="20" t="s">
        <v>195</v>
      </c>
      <c r="BE189" s="179">
        <f>IF(N189="základní",J189,0)</f>
        <v>12606.7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20" t="s">
        <v>76</v>
      </c>
      <c r="BK189" s="179">
        <f>ROUND(I189*H189,2)</f>
        <v>12606.7</v>
      </c>
      <c r="BL189" s="20" t="s">
        <v>202</v>
      </c>
      <c r="BM189" s="178" t="s">
        <v>3474</v>
      </c>
    </row>
    <row r="190" spans="1:51" s="13" customFormat="1" ht="12">
      <c r="A190" s="13"/>
      <c r="B190" s="180"/>
      <c r="C190" s="13"/>
      <c r="D190" s="181" t="s">
        <v>204</v>
      </c>
      <c r="E190" s="182" t="s">
        <v>3</v>
      </c>
      <c r="F190" s="183" t="s">
        <v>3475</v>
      </c>
      <c r="G190" s="13"/>
      <c r="H190" s="182" t="s">
        <v>3</v>
      </c>
      <c r="I190" s="13"/>
      <c r="J190" s="13"/>
      <c r="K190" s="13"/>
      <c r="L190" s="180"/>
      <c r="M190" s="184"/>
      <c r="N190" s="185"/>
      <c r="O190" s="185"/>
      <c r="P190" s="185"/>
      <c r="Q190" s="185"/>
      <c r="R190" s="185"/>
      <c r="S190" s="185"/>
      <c r="T190" s="18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2" t="s">
        <v>204</v>
      </c>
      <c r="AU190" s="182" t="s">
        <v>78</v>
      </c>
      <c r="AV190" s="13" t="s">
        <v>76</v>
      </c>
      <c r="AW190" s="13" t="s">
        <v>31</v>
      </c>
      <c r="AX190" s="13" t="s">
        <v>69</v>
      </c>
      <c r="AY190" s="182" t="s">
        <v>195</v>
      </c>
    </row>
    <row r="191" spans="1:51" s="14" customFormat="1" ht="12">
      <c r="A191" s="14"/>
      <c r="B191" s="187"/>
      <c r="C191" s="14"/>
      <c r="D191" s="181" t="s">
        <v>204</v>
      </c>
      <c r="E191" s="188" t="s">
        <v>3</v>
      </c>
      <c r="F191" s="189" t="s">
        <v>3476</v>
      </c>
      <c r="G191" s="14"/>
      <c r="H191" s="190">
        <v>12.426</v>
      </c>
      <c r="I191" s="14"/>
      <c r="J191" s="14"/>
      <c r="K191" s="14"/>
      <c r="L191" s="187"/>
      <c r="M191" s="191"/>
      <c r="N191" s="192"/>
      <c r="O191" s="192"/>
      <c r="P191" s="192"/>
      <c r="Q191" s="192"/>
      <c r="R191" s="192"/>
      <c r="S191" s="192"/>
      <c r="T191" s="19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188" t="s">
        <v>204</v>
      </c>
      <c r="AU191" s="188" t="s">
        <v>78</v>
      </c>
      <c r="AV191" s="14" t="s">
        <v>78</v>
      </c>
      <c r="AW191" s="14" t="s">
        <v>31</v>
      </c>
      <c r="AX191" s="14" t="s">
        <v>69</v>
      </c>
      <c r="AY191" s="188" t="s">
        <v>195</v>
      </c>
    </row>
    <row r="192" spans="1:51" s="13" customFormat="1" ht="12">
      <c r="A192" s="13"/>
      <c r="B192" s="180"/>
      <c r="C192" s="13"/>
      <c r="D192" s="181" t="s">
        <v>204</v>
      </c>
      <c r="E192" s="182" t="s">
        <v>3</v>
      </c>
      <c r="F192" s="183" t="s">
        <v>3477</v>
      </c>
      <c r="G192" s="13"/>
      <c r="H192" s="182" t="s">
        <v>3</v>
      </c>
      <c r="I192" s="13"/>
      <c r="J192" s="13"/>
      <c r="K192" s="13"/>
      <c r="L192" s="180"/>
      <c r="M192" s="184"/>
      <c r="N192" s="185"/>
      <c r="O192" s="185"/>
      <c r="P192" s="185"/>
      <c r="Q192" s="185"/>
      <c r="R192" s="185"/>
      <c r="S192" s="185"/>
      <c r="T192" s="18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2" t="s">
        <v>204</v>
      </c>
      <c r="AU192" s="182" t="s">
        <v>78</v>
      </c>
      <c r="AV192" s="13" t="s">
        <v>76</v>
      </c>
      <c r="AW192" s="13" t="s">
        <v>31</v>
      </c>
      <c r="AX192" s="13" t="s">
        <v>69</v>
      </c>
      <c r="AY192" s="182" t="s">
        <v>195</v>
      </c>
    </row>
    <row r="193" spans="1:51" s="13" customFormat="1" ht="12">
      <c r="A193" s="13"/>
      <c r="B193" s="180"/>
      <c r="C193" s="13"/>
      <c r="D193" s="181" t="s">
        <v>204</v>
      </c>
      <c r="E193" s="182" t="s">
        <v>3</v>
      </c>
      <c r="F193" s="183" t="s">
        <v>3478</v>
      </c>
      <c r="G193" s="13"/>
      <c r="H193" s="182" t="s">
        <v>3</v>
      </c>
      <c r="I193" s="13"/>
      <c r="J193" s="13"/>
      <c r="K193" s="13"/>
      <c r="L193" s="180"/>
      <c r="M193" s="184"/>
      <c r="N193" s="185"/>
      <c r="O193" s="185"/>
      <c r="P193" s="185"/>
      <c r="Q193" s="185"/>
      <c r="R193" s="185"/>
      <c r="S193" s="185"/>
      <c r="T193" s="18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2" t="s">
        <v>204</v>
      </c>
      <c r="AU193" s="182" t="s">
        <v>78</v>
      </c>
      <c r="AV193" s="13" t="s">
        <v>76</v>
      </c>
      <c r="AW193" s="13" t="s">
        <v>31</v>
      </c>
      <c r="AX193" s="13" t="s">
        <v>69</v>
      </c>
      <c r="AY193" s="182" t="s">
        <v>195</v>
      </c>
    </row>
    <row r="194" spans="1:51" s="14" customFormat="1" ht="12">
      <c r="A194" s="14"/>
      <c r="B194" s="187"/>
      <c r="C194" s="14"/>
      <c r="D194" s="181" t="s">
        <v>204</v>
      </c>
      <c r="E194" s="188" t="s">
        <v>3</v>
      </c>
      <c r="F194" s="189" t="s">
        <v>3479</v>
      </c>
      <c r="G194" s="14"/>
      <c r="H194" s="190">
        <v>41.68</v>
      </c>
      <c r="I194" s="14"/>
      <c r="J194" s="14"/>
      <c r="K194" s="14"/>
      <c r="L194" s="187"/>
      <c r="M194" s="191"/>
      <c r="N194" s="192"/>
      <c r="O194" s="192"/>
      <c r="P194" s="192"/>
      <c r="Q194" s="192"/>
      <c r="R194" s="192"/>
      <c r="S194" s="192"/>
      <c r="T194" s="19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188" t="s">
        <v>204</v>
      </c>
      <c r="AU194" s="188" t="s">
        <v>78</v>
      </c>
      <c r="AV194" s="14" t="s">
        <v>78</v>
      </c>
      <c r="AW194" s="14" t="s">
        <v>31</v>
      </c>
      <c r="AX194" s="14" t="s">
        <v>69</v>
      </c>
      <c r="AY194" s="188" t="s">
        <v>195</v>
      </c>
    </row>
    <row r="195" spans="1:51" s="15" customFormat="1" ht="12">
      <c r="A195" s="15"/>
      <c r="B195" s="194"/>
      <c r="C195" s="15"/>
      <c r="D195" s="181" t="s">
        <v>204</v>
      </c>
      <c r="E195" s="195" t="s">
        <v>3</v>
      </c>
      <c r="F195" s="196" t="s">
        <v>209</v>
      </c>
      <c r="G195" s="15"/>
      <c r="H195" s="197">
        <v>54.106</v>
      </c>
      <c r="I195" s="15"/>
      <c r="J195" s="15"/>
      <c r="K195" s="15"/>
      <c r="L195" s="194"/>
      <c r="M195" s="198"/>
      <c r="N195" s="199"/>
      <c r="O195" s="199"/>
      <c r="P195" s="199"/>
      <c r="Q195" s="199"/>
      <c r="R195" s="199"/>
      <c r="S195" s="199"/>
      <c r="T195" s="200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195" t="s">
        <v>204</v>
      </c>
      <c r="AU195" s="195" t="s">
        <v>78</v>
      </c>
      <c r="AV195" s="15" t="s">
        <v>202</v>
      </c>
      <c r="AW195" s="15" t="s">
        <v>31</v>
      </c>
      <c r="AX195" s="15" t="s">
        <v>76</v>
      </c>
      <c r="AY195" s="195" t="s">
        <v>195</v>
      </c>
    </row>
    <row r="196" spans="1:65" s="2" customFormat="1" ht="36" customHeight="1">
      <c r="A196" s="33"/>
      <c r="B196" s="167"/>
      <c r="C196" s="168" t="s">
        <v>311</v>
      </c>
      <c r="D196" s="168" t="s">
        <v>197</v>
      </c>
      <c r="E196" s="169" t="s">
        <v>3480</v>
      </c>
      <c r="F196" s="170" t="s">
        <v>3481</v>
      </c>
      <c r="G196" s="171" t="s">
        <v>216</v>
      </c>
      <c r="H196" s="172">
        <v>811.59</v>
      </c>
      <c r="I196" s="173">
        <v>17.7</v>
      </c>
      <c r="J196" s="173">
        <f>ROUND(I196*H196,2)</f>
        <v>14365.14</v>
      </c>
      <c r="K196" s="170" t="s">
        <v>201</v>
      </c>
      <c r="L196" s="34"/>
      <c r="M196" s="174" t="s">
        <v>3</v>
      </c>
      <c r="N196" s="175" t="s">
        <v>40</v>
      </c>
      <c r="O196" s="176">
        <v>0.004</v>
      </c>
      <c r="P196" s="176">
        <f>O196*H196</f>
        <v>3.24636</v>
      </c>
      <c r="Q196" s="176">
        <v>0</v>
      </c>
      <c r="R196" s="176">
        <f>Q196*H196</f>
        <v>0</v>
      </c>
      <c r="S196" s="176">
        <v>0</v>
      </c>
      <c r="T196" s="17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8" t="s">
        <v>202</v>
      </c>
      <c r="AT196" s="178" t="s">
        <v>197</v>
      </c>
      <c r="AU196" s="178" t="s">
        <v>78</v>
      </c>
      <c r="AY196" s="20" t="s">
        <v>195</v>
      </c>
      <c r="BE196" s="179">
        <f>IF(N196="základní",J196,0)</f>
        <v>14365.14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20" t="s">
        <v>76</v>
      </c>
      <c r="BK196" s="179">
        <f>ROUND(I196*H196,2)</f>
        <v>14365.14</v>
      </c>
      <c r="BL196" s="20" t="s">
        <v>202</v>
      </c>
      <c r="BM196" s="178" t="s">
        <v>3482</v>
      </c>
    </row>
    <row r="197" spans="1:51" s="14" customFormat="1" ht="12">
      <c r="A197" s="14"/>
      <c r="B197" s="187"/>
      <c r="C197" s="14"/>
      <c r="D197" s="181" t="s">
        <v>204</v>
      </c>
      <c r="E197" s="188" t="s">
        <v>3</v>
      </c>
      <c r="F197" s="189" t="s">
        <v>3483</v>
      </c>
      <c r="G197" s="14"/>
      <c r="H197" s="190">
        <v>811.59</v>
      </c>
      <c r="I197" s="14"/>
      <c r="J197" s="14"/>
      <c r="K197" s="14"/>
      <c r="L197" s="187"/>
      <c r="M197" s="191"/>
      <c r="N197" s="192"/>
      <c r="O197" s="192"/>
      <c r="P197" s="192"/>
      <c r="Q197" s="192"/>
      <c r="R197" s="192"/>
      <c r="S197" s="192"/>
      <c r="T197" s="19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188" t="s">
        <v>204</v>
      </c>
      <c r="AU197" s="188" t="s">
        <v>78</v>
      </c>
      <c r="AV197" s="14" t="s">
        <v>78</v>
      </c>
      <c r="AW197" s="14" t="s">
        <v>31</v>
      </c>
      <c r="AX197" s="14" t="s">
        <v>76</v>
      </c>
      <c r="AY197" s="188" t="s">
        <v>195</v>
      </c>
    </row>
    <row r="198" spans="1:65" s="2" customFormat="1" ht="24" customHeight="1">
      <c r="A198" s="33"/>
      <c r="B198" s="167"/>
      <c r="C198" s="168" t="s">
        <v>317</v>
      </c>
      <c r="D198" s="168" t="s">
        <v>197</v>
      </c>
      <c r="E198" s="169" t="s">
        <v>3484</v>
      </c>
      <c r="F198" s="170" t="s">
        <v>3485</v>
      </c>
      <c r="G198" s="171" t="s">
        <v>216</v>
      </c>
      <c r="H198" s="172">
        <v>84.967</v>
      </c>
      <c r="I198" s="173">
        <v>174</v>
      </c>
      <c r="J198" s="173">
        <f>ROUND(I198*H198,2)</f>
        <v>14784.26</v>
      </c>
      <c r="K198" s="170" t="s">
        <v>201</v>
      </c>
      <c r="L198" s="34"/>
      <c r="M198" s="174" t="s">
        <v>3</v>
      </c>
      <c r="N198" s="175" t="s">
        <v>40</v>
      </c>
      <c r="O198" s="176">
        <v>0.652</v>
      </c>
      <c r="P198" s="176">
        <f>O198*H198</f>
        <v>55.398484</v>
      </c>
      <c r="Q198" s="176">
        <v>0</v>
      </c>
      <c r="R198" s="176">
        <f>Q198*H198</f>
        <v>0</v>
      </c>
      <c r="S198" s="176">
        <v>0</v>
      </c>
      <c r="T198" s="17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8" t="s">
        <v>202</v>
      </c>
      <c r="AT198" s="178" t="s">
        <v>197</v>
      </c>
      <c r="AU198" s="178" t="s">
        <v>78</v>
      </c>
      <c r="AY198" s="20" t="s">
        <v>195</v>
      </c>
      <c r="BE198" s="179">
        <f>IF(N198="základní",J198,0)</f>
        <v>14784.26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20" t="s">
        <v>76</v>
      </c>
      <c r="BK198" s="179">
        <f>ROUND(I198*H198,2)</f>
        <v>14784.26</v>
      </c>
      <c r="BL198" s="20" t="s">
        <v>202</v>
      </c>
      <c r="BM198" s="178" t="s">
        <v>3486</v>
      </c>
    </row>
    <row r="199" spans="1:51" s="13" customFormat="1" ht="12">
      <c r="A199" s="13"/>
      <c r="B199" s="180"/>
      <c r="C199" s="13"/>
      <c r="D199" s="181" t="s">
        <v>204</v>
      </c>
      <c r="E199" s="182" t="s">
        <v>3</v>
      </c>
      <c r="F199" s="183" t="s">
        <v>3477</v>
      </c>
      <c r="G199" s="13"/>
      <c r="H199" s="182" t="s">
        <v>3</v>
      </c>
      <c r="I199" s="13"/>
      <c r="J199" s="13"/>
      <c r="K199" s="13"/>
      <c r="L199" s="180"/>
      <c r="M199" s="184"/>
      <c r="N199" s="185"/>
      <c r="O199" s="185"/>
      <c r="P199" s="185"/>
      <c r="Q199" s="185"/>
      <c r="R199" s="185"/>
      <c r="S199" s="185"/>
      <c r="T199" s="18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2" t="s">
        <v>204</v>
      </c>
      <c r="AU199" s="182" t="s">
        <v>78</v>
      </c>
      <c r="AV199" s="13" t="s">
        <v>76</v>
      </c>
      <c r="AW199" s="13" t="s">
        <v>31</v>
      </c>
      <c r="AX199" s="13" t="s">
        <v>69</v>
      </c>
      <c r="AY199" s="182" t="s">
        <v>195</v>
      </c>
    </row>
    <row r="200" spans="1:51" s="13" customFormat="1" ht="12">
      <c r="A200" s="13"/>
      <c r="B200" s="180"/>
      <c r="C200" s="13"/>
      <c r="D200" s="181" t="s">
        <v>204</v>
      </c>
      <c r="E200" s="182" t="s">
        <v>3</v>
      </c>
      <c r="F200" s="183" t="s">
        <v>3478</v>
      </c>
      <c r="G200" s="13"/>
      <c r="H200" s="182" t="s">
        <v>3</v>
      </c>
      <c r="I200" s="13"/>
      <c r="J200" s="13"/>
      <c r="K200" s="13"/>
      <c r="L200" s="180"/>
      <c r="M200" s="184"/>
      <c r="N200" s="185"/>
      <c r="O200" s="185"/>
      <c r="P200" s="185"/>
      <c r="Q200" s="185"/>
      <c r="R200" s="185"/>
      <c r="S200" s="185"/>
      <c r="T200" s="18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2" t="s">
        <v>204</v>
      </c>
      <c r="AU200" s="182" t="s">
        <v>78</v>
      </c>
      <c r="AV200" s="13" t="s">
        <v>76</v>
      </c>
      <c r="AW200" s="13" t="s">
        <v>31</v>
      </c>
      <c r="AX200" s="13" t="s">
        <v>69</v>
      </c>
      <c r="AY200" s="182" t="s">
        <v>195</v>
      </c>
    </row>
    <row r="201" spans="1:51" s="14" customFormat="1" ht="12">
      <c r="A201" s="14"/>
      <c r="B201" s="187"/>
      <c r="C201" s="14"/>
      <c r="D201" s="181" t="s">
        <v>204</v>
      </c>
      <c r="E201" s="188" t="s">
        <v>3</v>
      </c>
      <c r="F201" s="189" t="s">
        <v>3479</v>
      </c>
      <c r="G201" s="14"/>
      <c r="H201" s="190">
        <v>41.68</v>
      </c>
      <c r="I201" s="14"/>
      <c r="J201" s="14"/>
      <c r="K201" s="14"/>
      <c r="L201" s="187"/>
      <c r="M201" s="191"/>
      <c r="N201" s="192"/>
      <c r="O201" s="192"/>
      <c r="P201" s="192"/>
      <c r="Q201" s="192"/>
      <c r="R201" s="192"/>
      <c r="S201" s="192"/>
      <c r="T201" s="19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188" t="s">
        <v>204</v>
      </c>
      <c r="AU201" s="188" t="s">
        <v>78</v>
      </c>
      <c r="AV201" s="14" t="s">
        <v>78</v>
      </c>
      <c r="AW201" s="14" t="s">
        <v>31</v>
      </c>
      <c r="AX201" s="14" t="s">
        <v>69</v>
      </c>
      <c r="AY201" s="188" t="s">
        <v>195</v>
      </c>
    </row>
    <row r="202" spans="1:51" s="13" customFormat="1" ht="12">
      <c r="A202" s="13"/>
      <c r="B202" s="180"/>
      <c r="C202" s="13"/>
      <c r="D202" s="181" t="s">
        <v>204</v>
      </c>
      <c r="E202" s="182" t="s">
        <v>3</v>
      </c>
      <c r="F202" s="183" t="s">
        <v>3470</v>
      </c>
      <c r="G202" s="13"/>
      <c r="H202" s="182" t="s">
        <v>3</v>
      </c>
      <c r="I202" s="13"/>
      <c r="J202" s="13"/>
      <c r="K202" s="13"/>
      <c r="L202" s="180"/>
      <c r="M202" s="184"/>
      <c r="N202" s="185"/>
      <c r="O202" s="185"/>
      <c r="P202" s="185"/>
      <c r="Q202" s="185"/>
      <c r="R202" s="185"/>
      <c r="S202" s="185"/>
      <c r="T202" s="18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2" t="s">
        <v>204</v>
      </c>
      <c r="AU202" s="182" t="s">
        <v>78</v>
      </c>
      <c r="AV202" s="13" t="s">
        <v>76</v>
      </c>
      <c r="AW202" s="13" t="s">
        <v>31</v>
      </c>
      <c r="AX202" s="13" t="s">
        <v>69</v>
      </c>
      <c r="AY202" s="182" t="s">
        <v>195</v>
      </c>
    </row>
    <row r="203" spans="1:51" s="14" customFormat="1" ht="12">
      <c r="A203" s="14"/>
      <c r="B203" s="187"/>
      <c r="C203" s="14"/>
      <c r="D203" s="181" t="s">
        <v>204</v>
      </c>
      <c r="E203" s="188" t="s">
        <v>3</v>
      </c>
      <c r="F203" s="189" t="s">
        <v>3471</v>
      </c>
      <c r="G203" s="14"/>
      <c r="H203" s="190">
        <v>43.287</v>
      </c>
      <c r="I203" s="14"/>
      <c r="J203" s="14"/>
      <c r="K203" s="14"/>
      <c r="L203" s="187"/>
      <c r="M203" s="191"/>
      <c r="N203" s="192"/>
      <c r="O203" s="192"/>
      <c r="P203" s="192"/>
      <c r="Q203" s="192"/>
      <c r="R203" s="192"/>
      <c r="S203" s="192"/>
      <c r="T203" s="19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188" t="s">
        <v>204</v>
      </c>
      <c r="AU203" s="188" t="s">
        <v>78</v>
      </c>
      <c r="AV203" s="14" t="s">
        <v>78</v>
      </c>
      <c r="AW203" s="14" t="s">
        <v>31</v>
      </c>
      <c r="AX203" s="14" t="s">
        <v>69</v>
      </c>
      <c r="AY203" s="188" t="s">
        <v>195</v>
      </c>
    </row>
    <row r="204" spans="1:51" s="15" customFormat="1" ht="12">
      <c r="A204" s="15"/>
      <c r="B204" s="194"/>
      <c r="C204" s="15"/>
      <c r="D204" s="181" t="s">
        <v>204</v>
      </c>
      <c r="E204" s="195" t="s">
        <v>3</v>
      </c>
      <c r="F204" s="196" t="s">
        <v>209</v>
      </c>
      <c r="G204" s="15"/>
      <c r="H204" s="197">
        <v>84.967</v>
      </c>
      <c r="I204" s="15"/>
      <c r="J204" s="15"/>
      <c r="K204" s="15"/>
      <c r="L204" s="194"/>
      <c r="M204" s="198"/>
      <c r="N204" s="199"/>
      <c r="O204" s="199"/>
      <c r="P204" s="199"/>
      <c r="Q204" s="199"/>
      <c r="R204" s="199"/>
      <c r="S204" s="199"/>
      <c r="T204" s="200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195" t="s">
        <v>204</v>
      </c>
      <c r="AU204" s="195" t="s">
        <v>78</v>
      </c>
      <c r="AV204" s="15" t="s">
        <v>202</v>
      </c>
      <c r="AW204" s="15" t="s">
        <v>31</v>
      </c>
      <c r="AX204" s="15" t="s">
        <v>76</v>
      </c>
      <c r="AY204" s="195" t="s">
        <v>195</v>
      </c>
    </row>
    <row r="205" spans="1:65" s="2" customFormat="1" ht="16.5" customHeight="1">
      <c r="A205" s="33"/>
      <c r="B205" s="167"/>
      <c r="C205" s="168" t="s">
        <v>8</v>
      </c>
      <c r="D205" s="168" t="s">
        <v>197</v>
      </c>
      <c r="E205" s="169" t="s">
        <v>3487</v>
      </c>
      <c r="F205" s="170" t="s">
        <v>3488</v>
      </c>
      <c r="G205" s="171" t="s">
        <v>216</v>
      </c>
      <c r="H205" s="172">
        <v>54.106</v>
      </c>
      <c r="I205" s="173">
        <v>15.2</v>
      </c>
      <c r="J205" s="173">
        <f>ROUND(I205*H205,2)</f>
        <v>822.41</v>
      </c>
      <c r="K205" s="170" t="s">
        <v>201</v>
      </c>
      <c r="L205" s="34"/>
      <c r="M205" s="174" t="s">
        <v>3</v>
      </c>
      <c r="N205" s="175" t="s">
        <v>40</v>
      </c>
      <c r="O205" s="176">
        <v>0.009</v>
      </c>
      <c r="P205" s="176">
        <f>O205*H205</f>
        <v>0.486954</v>
      </c>
      <c r="Q205" s="176">
        <v>0</v>
      </c>
      <c r="R205" s="176">
        <f>Q205*H205</f>
        <v>0</v>
      </c>
      <c r="S205" s="176">
        <v>0</v>
      </c>
      <c r="T205" s="177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8" t="s">
        <v>202</v>
      </c>
      <c r="AT205" s="178" t="s">
        <v>197</v>
      </c>
      <c r="AU205" s="178" t="s">
        <v>78</v>
      </c>
      <c r="AY205" s="20" t="s">
        <v>195</v>
      </c>
      <c r="BE205" s="179">
        <f>IF(N205="základní",J205,0)</f>
        <v>822.41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20" t="s">
        <v>76</v>
      </c>
      <c r="BK205" s="179">
        <f>ROUND(I205*H205,2)</f>
        <v>822.41</v>
      </c>
      <c r="BL205" s="20" t="s">
        <v>202</v>
      </c>
      <c r="BM205" s="178" t="s">
        <v>3489</v>
      </c>
    </row>
    <row r="206" spans="1:65" s="2" customFormat="1" ht="24" customHeight="1">
      <c r="A206" s="33"/>
      <c r="B206" s="167"/>
      <c r="C206" s="168" t="s">
        <v>326</v>
      </c>
      <c r="D206" s="168" t="s">
        <v>197</v>
      </c>
      <c r="E206" s="169" t="s">
        <v>3490</v>
      </c>
      <c r="F206" s="170" t="s">
        <v>3491</v>
      </c>
      <c r="G206" s="171" t="s">
        <v>826</v>
      </c>
      <c r="H206" s="172">
        <v>108.212</v>
      </c>
      <c r="I206" s="173">
        <v>140</v>
      </c>
      <c r="J206" s="173">
        <f>ROUND(I206*H206,2)</f>
        <v>15149.68</v>
      </c>
      <c r="K206" s="170" t="s">
        <v>201</v>
      </c>
      <c r="L206" s="34"/>
      <c r="M206" s="174" t="s">
        <v>3</v>
      </c>
      <c r="N206" s="175" t="s">
        <v>40</v>
      </c>
      <c r="O206" s="176">
        <v>0</v>
      </c>
      <c r="P206" s="176">
        <f>O206*H206</f>
        <v>0</v>
      </c>
      <c r="Q206" s="176">
        <v>0</v>
      </c>
      <c r="R206" s="176">
        <f>Q206*H206</f>
        <v>0</v>
      </c>
      <c r="S206" s="176">
        <v>0</v>
      </c>
      <c r="T206" s="177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8" t="s">
        <v>202</v>
      </c>
      <c r="AT206" s="178" t="s">
        <v>197</v>
      </c>
      <c r="AU206" s="178" t="s">
        <v>78</v>
      </c>
      <c r="AY206" s="20" t="s">
        <v>195</v>
      </c>
      <c r="BE206" s="179">
        <f>IF(N206="základní",J206,0)</f>
        <v>15149.68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20" t="s">
        <v>76</v>
      </c>
      <c r="BK206" s="179">
        <f>ROUND(I206*H206,2)</f>
        <v>15149.68</v>
      </c>
      <c r="BL206" s="20" t="s">
        <v>202</v>
      </c>
      <c r="BM206" s="178" t="s">
        <v>3492</v>
      </c>
    </row>
    <row r="207" spans="1:51" s="14" customFormat="1" ht="12">
      <c r="A207" s="14"/>
      <c r="B207" s="187"/>
      <c r="C207" s="14"/>
      <c r="D207" s="181" t="s">
        <v>204</v>
      </c>
      <c r="E207" s="188" t="s">
        <v>3</v>
      </c>
      <c r="F207" s="189" t="s">
        <v>3493</v>
      </c>
      <c r="G207" s="14"/>
      <c r="H207" s="190">
        <v>108.212</v>
      </c>
      <c r="I207" s="14"/>
      <c r="J207" s="14"/>
      <c r="K207" s="14"/>
      <c r="L207" s="187"/>
      <c r="M207" s="191"/>
      <c r="N207" s="192"/>
      <c r="O207" s="192"/>
      <c r="P207" s="192"/>
      <c r="Q207" s="192"/>
      <c r="R207" s="192"/>
      <c r="S207" s="192"/>
      <c r="T207" s="19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188" t="s">
        <v>204</v>
      </c>
      <c r="AU207" s="188" t="s">
        <v>78</v>
      </c>
      <c r="AV207" s="14" t="s">
        <v>78</v>
      </c>
      <c r="AW207" s="14" t="s">
        <v>31</v>
      </c>
      <c r="AX207" s="14" t="s">
        <v>76</v>
      </c>
      <c r="AY207" s="188" t="s">
        <v>195</v>
      </c>
    </row>
    <row r="208" spans="1:65" s="2" customFormat="1" ht="24" customHeight="1">
      <c r="A208" s="33"/>
      <c r="B208" s="167"/>
      <c r="C208" s="168" t="s">
        <v>331</v>
      </c>
      <c r="D208" s="168" t="s">
        <v>197</v>
      </c>
      <c r="E208" s="169" t="s">
        <v>3494</v>
      </c>
      <c r="F208" s="170" t="s">
        <v>3495</v>
      </c>
      <c r="G208" s="171" t="s">
        <v>216</v>
      </c>
      <c r="H208" s="172">
        <v>83.54</v>
      </c>
      <c r="I208" s="173">
        <v>86.2</v>
      </c>
      <c r="J208" s="173">
        <f>ROUND(I208*H208,2)</f>
        <v>7201.15</v>
      </c>
      <c r="K208" s="170" t="s">
        <v>201</v>
      </c>
      <c r="L208" s="34"/>
      <c r="M208" s="174" t="s">
        <v>3</v>
      </c>
      <c r="N208" s="175" t="s">
        <v>40</v>
      </c>
      <c r="O208" s="176">
        <v>0.299</v>
      </c>
      <c r="P208" s="176">
        <f>O208*H208</f>
        <v>24.978460000000002</v>
      </c>
      <c r="Q208" s="176">
        <v>0</v>
      </c>
      <c r="R208" s="176">
        <f>Q208*H208</f>
        <v>0</v>
      </c>
      <c r="S208" s="176">
        <v>0</v>
      </c>
      <c r="T208" s="177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8" t="s">
        <v>202</v>
      </c>
      <c r="AT208" s="178" t="s">
        <v>197</v>
      </c>
      <c r="AU208" s="178" t="s">
        <v>78</v>
      </c>
      <c r="AY208" s="20" t="s">
        <v>195</v>
      </c>
      <c r="BE208" s="179">
        <f>IF(N208="základní",J208,0)</f>
        <v>7201.15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20" t="s">
        <v>76</v>
      </c>
      <c r="BK208" s="179">
        <f>ROUND(I208*H208,2)</f>
        <v>7201.15</v>
      </c>
      <c r="BL208" s="20" t="s">
        <v>202</v>
      </c>
      <c r="BM208" s="178" t="s">
        <v>3496</v>
      </c>
    </row>
    <row r="209" spans="1:51" s="13" customFormat="1" ht="12">
      <c r="A209" s="13"/>
      <c r="B209" s="180"/>
      <c r="C209" s="13"/>
      <c r="D209" s="181" t="s">
        <v>204</v>
      </c>
      <c r="E209" s="182" t="s">
        <v>3</v>
      </c>
      <c r="F209" s="183" t="s">
        <v>3396</v>
      </c>
      <c r="G209" s="13"/>
      <c r="H209" s="182" t="s">
        <v>3</v>
      </c>
      <c r="I209" s="13"/>
      <c r="J209" s="13"/>
      <c r="K209" s="13"/>
      <c r="L209" s="180"/>
      <c r="M209" s="184"/>
      <c r="N209" s="185"/>
      <c r="O209" s="185"/>
      <c r="P209" s="185"/>
      <c r="Q209" s="185"/>
      <c r="R209" s="185"/>
      <c r="S209" s="185"/>
      <c r="T209" s="18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2" t="s">
        <v>204</v>
      </c>
      <c r="AU209" s="182" t="s">
        <v>78</v>
      </c>
      <c r="AV209" s="13" t="s">
        <v>76</v>
      </c>
      <c r="AW209" s="13" t="s">
        <v>31</v>
      </c>
      <c r="AX209" s="13" t="s">
        <v>69</v>
      </c>
      <c r="AY209" s="182" t="s">
        <v>195</v>
      </c>
    </row>
    <row r="210" spans="1:51" s="14" customFormat="1" ht="12">
      <c r="A210" s="14"/>
      <c r="B210" s="187"/>
      <c r="C210" s="14"/>
      <c r="D210" s="181" t="s">
        <v>204</v>
      </c>
      <c r="E210" s="188" t="s">
        <v>3</v>
      </c>
      <c r="F210" s="189" t="s">
        <v>3497</v>
      </c>
      <c r="G210" s="14"/>
      <c r="H210" s="190">
        <v>37.8</v>
      </c>
      <c r="I210" s="14"/>
      <c r="J210" s="14"/>
      <c r="K210" s="14"/>
      <c r="L210" s="187"/>
      <c r="M210" s="191"/>
      <c r="N210" s="192"/>
      <c r="O210" s="192"/>
      <c r="P210" s="192"/>
      <c r="Q210" s="192"/>
      <c r="R210" s="192"/>
      <c r="S210" s="192"/>
      <c r="T210" s="19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188" t="s">
        <v>204</v>
      </c>
      <c r="AU210" s="188" t="s">
        <v>78</v>
      </c>
      <c r="AV210" s="14" t="s">
        <v>78</v>
      </c>
      <c r="AW210" s="14" t="s">
        <v>31</v>
      </c>
      <c r="AX210" s="14" t="s">
        <v>69</v>
      </c>
      <c r="AY210" s="188" t="s">
        <v>195</v>
      </c>
    </row>
    <row r="211" spans="1:51" s="13" customFormat="1" ht="12">
      <c r="A211" s="13"/>
      <c r="B211" s="180"/>
      <c r="C211" s="13"/>
      <c r="D211" s="181" t="s">
        <v>204</v>
      </c>
      <c r="E211" s="182" t="s">
        <v>3</v>
      </c>
      <c r="F211" s="183" t="s">
        <v>3398</v>
      </c>
      <c r="G211" s="13"/>
      <c r="H211" s="182" t="s">
        <v>3</v>
      </c>
      <c r="I211" s="13"/>
      <c r="J211" s="13"/>
      <c r="K211" s="13"/>
      <c r="L211" s="180"/>
      <c r="M211" s="184"/>
      <c r="N211" s="185"/>
      <c r="O211" s="185"/>
      <c r="P211" s="185"/>
      <c r="Q211" s="185"/>
      <c r="R211" s="185"/>
      <c r="S211" s="185"/>
      <c r="T211" s="18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2" t="s">
        <v>204</v>
      </c>
      <c r="AU211" s="182" t="s">
        <v>78</v>
      </c>
      <c r="AV211" s="13" t="s">
        <v>76</v>
      </c>
      <c r="AW211" s="13" t="s">
        <v>31</v>
      </c>
      <c r="AX211" s="13" t="s">
        <v>69</v>
      </c>
      <c r="AY211" s="182" t="s">
        <v>195</v>
      </c>
    </row>
    <row r="212" spans="1:51" s="14" customFormat="1" ht="12">
      <c r="A212" s="14"/>
      <c r="B212" s="187"/>
      <c r="C212" s="14"/>
      <c r="D212" s="181" t="s">
        <v>204</v>
      </c>
      <c r="E212" s="188" t="s">
        <v>3</v>
      </c>
      <c r="F212" s="189" t="s">
        <v>3498</v>
      </c>
      <c r="G212" s="14"/>
      <c r="H212" s="190">
        <v>4.62</v>
      </c>
      <c r="I212" s="14"/>
      <c r="J212" s="14"/>
      <c r="K212" s="14"/>
      <c r="L212" s="187"/>
      <c r="M212" s="191"/>
      <c r="N212" s="192"/>
      <c r="O212" s="192"/>
      <c r="P212" s="192"/>
      <c r="Q212" s="192"/>
      <c r="R212" s="192"/>
      <c r="S212" s="192"/>
      <c r="T212" s="19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188" t="s">
        <v>204</v>
      </c>
      <c r="AU212" s="188" t="s">
        <v>78</v>
      </c>
      <c r="AV212" s="14" t="s">
        <v>78</v>
      </c>
      <c r="AW212" s="14" t="s">
        <v>31</v>
      </c>
      <c r="AX212" s="14" t="s">
        <v>69</v>
      </c>
      <c r="AY212" s="188" t="s">
        <v>195</v>
      </c>
    </row>
    <row r="213" spans="1:51" s="13" customFormat="1" ht="12">
      <c r="A213" s="13"/>
      <c r="B213" s="180"/>
      <c r="C213" s="13"/>
      <c r="D213" s="181" t="s">
        <v>204</v>
      </c>
      <c r="E213" s="182" t="s">
        <v>3</v>
      </c>
      <c r="F213" s="183" t="s">
        <v>3400</v>
      </c>
      <c r="G213" s="13"/>
      <c r="H213" s="182" t="s">
        <v>3</v>
      </c>
      <c r="I213" s="13"/>
      <c r="J213" s="13"/>
      <c r="K213" s="13"/>
      <c r="L213" s="180"/>
      <c r="M213" s="184"/>
      <c r="N213" s="185"/>
      <c r="O213" s="185"/>
      <c r="P213" s="185"/>
      <c r="Q213" s="185"/>
      <c r="R213" s="185"/>
      <c r="S213" s="185"/>
      <c r="T213" s="18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2" t="s">
        <v>204</v>
      </c>
      <c r="AU213" s="182" t="s">
        <v>78</v>
      </c>
      <c r="AV213" s="13" t="s">
        <v>76</v>
      </c>
      <c r="AW213" s="13" t="s">
        <v>31</v>
      </c>
      <c r="AX213" s="13" t="s">
        <v>69</v>
      </c>
      <c r="AY213" s="182" t="s">
        <v>195</v>
      </c>
    </row>
    <row r="214" spans="1:51" s="14" customFormat="1" ht="12">
      <c r="A214" s="14"/>
      <c r="B214" s="187"/>
      <c r="C214" s="14"/>
      <c r="D214" s="181" t="s">
        <v>204</v>
      </c>
      <c r="E214" s="188" t="s">
        <v>3</v>
      </c>
      <c r="F214" s="189" t="s">
        <v>3499</v>
      </c>
      <c r="G214" s="14"/>
      <c r="H214" s="190">
        <v>29.12</v>
      </c>
      <c r="I214" s="14"/>
      <c r="J214" s="14"/>
      <c r="K214" s="14"/>
      <c r="L214" s="187"/>
      <c r="M214" s="191"/>
      <c r="N214" s="192"/>
      <c r="O214" s="192"/>
      <c r="P214" s="192"/>
      <c r="Q214" s="192"/>
      <c r="R214" s="192"/>
      <c r="S214" s="192"/>
      <c r="T214" s="19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188" t="s">
        <v>204</v>
      </c>
      <c r="AU214" s="188" t="s">
        <v>78</v>
      </c>
      <c r="AV214" s="14" t="s">
        <v>78</v>
      </c>
      <c r="AW214" s="14" t="s">
        <v>31</v>
      </c>
      <c r="AX214" s="14" t="s">
        <v>69</v>
      </c>
      <c r="AY214" s="188" t="s">
        <v>195</v>
      </c>
    </row>
    <row r="215" spans="1:51" s="13" customFormat="1" ht="12">
      <c r="A215" s="13"/>
      <c r="B215" s="180"/>
      <c r="C215" s="13"/>
      <c r="D215" s="181" t="s">
        <v>204</v>
      </c>
      <c r="E215" s="182" t="s">
        <v>3</v>
      </c>
      <c r="F215" s="183" t="s">
        <v>3500</v>
      </c>
      <c r="G215" s="13"/>
      <c r="H215" s="182" t="s">
        <v>3</v>
      </c>
      <c r="I215" s="13"/>
      <c r="J215" s="13"/>
      <c r="K215" s="13"/>
      <c r="L215" s="180"/>
      <c r="M215" s="184"/>
      <c r="N215" s="185"/>
      <c r="O215" s="185"/>
      <c r="P215" s="185"/>
      <c r="Q215" s="185"/>
      <c r="R215" s="185"/>
      <c r="S215" s="185"/>
      <c r="T215" s="18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2" t="s">
        <v>204</v>
      </c>
      <c r="AU215" s="182" t="s">
        <v>78</v>
      </c>
      <c r="AV215" s="13" t="s">
        <v>76</v>
      </c>
      <c r="AW215" s="13" t="s">
        <v>31</v>
      </c>
      <c r="AX215" s="13" t="s">
        <v>69</v>
      </c>
      <c r="AY215" s="182" t="s">
        <v>195</v>
      </c>
    </row>
    <row r="216" spans="1:51" s="14" customFormat="1" ht="12">
      <c r="A216" s="14"/>
      <c r="B216" s="187"/>
      <c r="C216" s="14"/>
      <c r="D216" s="181" t="s">
        <v>204</v>
      </c>
      <c r="E216" s="188" t="s">
        <v>3</v>
      </c>
      <c r="F216" s="189" t="s">
        <v>3422</v>
      </c>
      <c r="G216" s="14"/>
      <c r="H216" s="190">
        <v>12</v>
      </c>
      <c r="I216" s="14"/>
      <c r="J216" s="14"/>
      <c r="K216" s="14"/>
      <c r="L216" s="187"/>
      <c r="M216" s="191"/>
      <c r="N216" s="192"/>
      <c r="O216" s="192"/>
      <c r="P216" s="192"/>
      <c r="Q216" s="192"/>
      <c r="R216" s="192"/>
      <c r="S216" s="192"/>
      <c r="T216" s="19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188" t="s">
        <v>204</v>
      </c>
      <c r="AU216" s="188" t="s">
        <v>78</v>
      </c>
      <c r="AV216" s="14" t="s">
        <v>78</v>
      </c>
      <c r="AW216" s="14" t="s">
        <v>31</v>
      </c>
      <c r="AX216" s="14" t="s">
        <v>69</v>
      </c>
      <c r="AY216" s="188" t="s">
        <v>195</v>
      </c>
    </row>
    <row r="217" spans="1:51" s="15" customFormat="1" ht="12">
      <c r="A217" s="15"/>
      <c r="B217" s="194"/>
      <c r="C217" s="15"/>
      <c r="D217" s="181" t="s">
        <v>204</v>
      </c>
      <c r="E217" s="195" t="s">
        <v>3</v>
      </c>
      <c r="F217" s="196" t="s">
        <v>209</v>
      </c>
      <c r="G217" s="15"/>
      <c r="H217" s="197">
        <v>83.53999999999999</v>
      </c>
      <c r="I217" s="15"/>
      <c r="J217" s="15"/>
      <c r="K217" s="15"/>
      <c r="L217" s="194"/>
      <c r="M217" s="198"/>
      <c r="N217" s="199"/>
      <c r="O217" s="199"/>
      <c r="P217" s="199"/>
      <c r="Q217" s="199"/>
      <c r="R217" s="199"/>
      <c r="S217" s="199"/>
      <c r="T217" s="200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195" t="s">
        <v>204</v>
      </c>
      <c r="AU217" s="195" t="s">
        <v>78</v>
      </c>
      <c r="AV217" s="15" t="s">
        <v>202</v>
      </c>
      <c r="AW217" s="15" t="s">
        <v>31</v>
      </c>
      <c r="AX217" s="15" t="s">
        <v>76</v>
      </c>
      <c r="AY217" s="195" t="s">
        <v>195</v>
      </c>
    </row>
    <row r="218" spans="1:65" s="2" customFormat="1" ht="24" customHeight="1">
      <c r="A218" s="33"/>
      <c r="B218" s="167"/>
      <c r="C218" s="168" t="s">
        <v>338</v>
      </c>
      <c r="D218" s="168" t="s">
        <v>197</v>
      </c>
      <c r="E218" s="169" t="s">
        <v>3501</v>
      </c>
      <c r="F218" s="170" t="s">
        <v>3502</v>
      </c>
      <c r="G218" s="171" t="s">
        <v>216</v>
      </c>
      <c r="H218" s="172">
        <v>31.357</v>
      </c>
      <c r="I218" s="173">
        <v>187</v>
      </c>
      <c r="J218" s="173">
        <f>ROUND(I218*H218,2)</f>
        <v>5863.76</v>
      </c>
      <c r="K218" s="170" t="s">
        <v>201</v>
      </c>
      <c r="L218" s="34"/>
      <c r="M218" s="174" t="s">
        <v>3</v>
      </c>
      <c r="N218" s="175" t="s">
        <v>40</v>
      </c>
      <c r="O218" s="176">
        <v>0.286</v>
      </c>
      <c r="P218" s="176">
        <f>O218*H218</f>
        <v>8.968101999999998</v>
      </c>
      <c r="Q218" s="176">
        <v>0</v>
      </c>
      <c r="R218" s="176">
        <f>Q218*H218</f>
        <v>0</v>
      </c>
      <c r="S218" s="176">
        <v>0</v>
      </c>
      <c r="T218" s="177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8" t="s">
        <v>202</v>
      </c>
      <c r="AT218" s="178" t="s">
        <v>197</v>
      </c>
      <c r="AU218" s="178" t="s">
        <v>78</v>
      </c>
      <c r="AY218" s="20" t="s">
        <v>195</v>
      </c>
      <c r="BE218" s="179">
        <f>IF(N218="základní",J218,0)</f>
        <v>5863.76</v>
      </c>
      <c r="BF218" s="179">
        <f>IF(N218="snížená",J218,0)</f>
        <v>0</v>
      </c>
      <c r="BG218" s="179">
        <f>IF(N218="zákl. přenesená",J218,0)</f>
        <v>0</v>
      </c>
      <c r="BH218" s="179">
        <f>IF(N218="sníž. přenesená",J218,0)</f>
        <v>0</v>
      </c>
      <c r="BI218" s="179">
        <f>IF(N218="nulová",J218,0)</f>
        <v>0</v>
      </c>
      <c r="BJ218" s="20" t="s">
        <v>76</v>
      </c>
      <c r="BK218" s="179">
        <f>ROUND(I218*H218,2)</f>
        <v>5863.76</v>
      </c>
      <c r="BL218" s="20" t="s">
        <v>202</v>
      </c>
      <c r="BM218" s="178" t="s">
        <v>3503</v>
      </c>
    </row>
    <row r="219" spans="1:51" s="13" customFormat="1" ht="12">
      <c r="A219" s="13"/>
      <c r="B219" s="180"/>
      <c r="C219" s="13"/>
      <c r="D219" s="181" t="s">
        <v>204</v>
      </c>
      <c r="E219" s="182" t="s">
        <v>3</v>
      </c>
      <c r="F219" s="183" t="s">
        <v>3396</v>
      </c>
      <c r="G219" s="13"/>
      <c r="H219" s="182" t="s">
        <v>3</v>
      </c>
      <c r="I219" s="13"/>
      <c r="J219" s="13"/>
      <c r="K219" s="13"/>
      <c r="L219" s="180"/>
      <c r="M219" s="184"/>
      <c r="N219" s="185"/>
      <c r="O219" s="185"/>
      <c r="P219" s="185"/>
      <c r="Q219" s="185"/>
      <c r="R219" s="185"/>
      <c r="S219" s="185"/>
      <c r="T219" s="18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2" t="s">
        <v>204</v>
      </c>
      <c r="AU219" s="182" t="s">
        <v>78</v>
      </c>
      <c r="AV219" s="13" t="s">
        <v>76</v>
      </c>
      <c r="AW219" s="13" t="s">
        <v>31</v>
      </c>
      <c r="AX219" s="13" t="s">
        <v>69</v>
      </c>
      <c r="AY219" s="182" t="s">
        <v>195</v>
      </c>
    </row>
    <row r="220" spans="1:51" s="14" customFormat="1" ht="12">
      <c r="A220" s="14"/>
      <c r="B220" s="187"/>
      <c r="C220" s="14"/>
      <c r="D220" s="181" t="s">
        <v>204</v>
      </c>
      <c r="E220" s="188" t="s">
        <v>3</v>
      </c>
      <c r="F220" s="189" t="s">
        <v>3504</v>
      </c>
      <c r="G220" s="14"/>
      <c r="H220" s="190">
        <v>12.6</v>
      </c>
      <c r="I220" s="14"/>
      <c r="J220" s="14"/>
      <c r="K220" s="14"/>
      <c r="L220" s="187"/>
      <c r="M220" s="191"/>
      <c r="N220" s="192"/>
      <c r="O220" s="192"/>
      <c r="P220" s="192"/>
      <c r="Q220" s="192"/>
      <c r="R220" s="192"/>
      <c r="S220" s="192"/>
      <c r="T220" s="19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188" t="s">
        <v>204</v>
      </c>
      <c r="AU220" s="188" t="s">
        <v>78</v>
      </c>
      <c r="AV220" s="14" t="s">
        <v>78</v>
      </c>
      <c r="AW220" s="14" t="s">
        <v>31</v>
      </c>
      <c r="AX220" s="14" t="s">
        <v>69</v>
      </c>
      <c r="AY220" s="188" t="s">
        <v>195</v>
      </c>
    </row>
    <row r="221" spans="1:51" s="13" customFormat="1" ht="12">
      <c r="A221" s="13"/>
      <c r="B221" s="180"/>
      <c r="C221" s="13"/>
      <c r="D221" s="181" t="s">
        <v>204</v>
      </c>
      <c r="E221" s="182" t="s">
        <v>3</v>
      </c>
      <c r="F221" s="183" t="s">
        <v>3398</v>
      </c>
      <c r="G221" s="13"/>
      <c r="H221" s="182" t="s">
        <v>3</v>
      </c>
      <c r="I221" s="13"/>
      <c r="J221" s="13"/>
      <c r="K221" s="13"/>
      <c r="L221" s="180"/>
      <c r="M221" s="184"/>
      <c r="N221" s="185"/>
      <c r="O221" s="185"/>
      <c r="P221" s="185"/>
      <c r="Q221" s="185"/>
      <c r="R221" s="185"/>
      <c r="S221" s="185"/>
      <c r="T221" s="18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2" t="s">
        <v>204</v>
      </c>
      <c r="AU221" s="182" t="s">
        <v>78</v>
      </c>
      <c r="AV221" s="13" t="s">
        <v>76</v>
      </c>
      <c r="AW221" s="13" t="s">
        <v>31</v>
      </c>
      <c r="AX221" s="13" t="s">
        <v>69</v>
      </c>
      <c r="AY221" s="182" t="s">
        <v>195</v>
      </c>
    </row>
    <row r="222" spans="1:51" s="14" customFormat="1" ht="12">
      <c r="A222" s="14"/>
      <c r="B222" s="187"/>
      <c r="C222" s="14"/>
      <c r="D222" s="181" t="s">
        <v>204</v>
      </c>
      <c r="E222" s="188" t="s">
        <v>3</v>
      </c>
      <c r="F222" s="189" t="s">
        <v>3505</v>
      </c>
      <c r="G222" s="14"/>
      <c r="H222" s="190">
        <v>1.32</v>
      </c>
      <c r="I222" s="14"/>
      <c r="J222" s="14"/>
      <c r="K222" s="14"/>
      <c r="L222" s="187"/>
      <c r="M222" s="191"/>
      <c r="N222" s="192"/>
      <c r="O222" s="192"/>
      <c r="P222" s="192"/>
      <c r="Q222" s="192"/>
      <c r="R222" s="192"/>
      <c r="S222" s="192"/>
      <c r="T222" s="19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188" t="s">
        <v>204</v>
      </c>
      <c r="AU222" s="188" t="s">
        <v>78</v>
      </c>
      <c r="AV222" s="14" t="s">
        <v>78</v>
      </c>
      <c r="AW222" s="14" t="s">
        <v>31</v>
      </c>
      <c r="AX222" s="14" t="s">
        <v>69</v>
      </c>
      <c r="AY222" s="188" t="s">
        <v>195</v>
      </c>
    </row>
    <row r="223" spans="1:51" s="13" customFormat="1" ht="12">
      <c r="A223" s="13"/>
      <c r="B223" s="180"/>
      <c r="C223" s="13"/>
      <c r="D223" s="181" t="s">
        <v>204</v>
      </c>
      <c r="E223" s="182" t="s">
        <v>3</v>
      </c>
      <c r="F223" s="183" t="s">
        <v>3506</v>
      </c>
      <c r="G223" s="13"/>
      <c r="H223" s="182" t="s">
        <v>3</v>
      </c>
      <c r="I223" s="13"/>
      <c r="J223" s="13"/>
      <c r="K223" s="13"/>
      <c r="L223" s="180"/>
      <c r="M223" s="184"/>
      <c r="N223" s="185"/>
      <c r="O223" s="185"/>
      <c r="P223" s="185"/>
      <c r="Q223" s="185"/>
      <c r="R223" s="185"/>
      <c r="S223" s="185"/>
      <c r="T223" s="18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2" t="s">
        <v>204</v>
      </c>
      <c r="AU223" s="182" t="s">
        <v>78</v>
      </c>
      <c r="AV223" s="13" t="s">
        <v>76</v>
      </c>
      <c r="AW223" s="13" t="s">
        <v>31</v>
      </c>
      <c r="AX223" s="13" t="s">
        <v>69</v>
      </c>
      <c r="AY223" s="182" t="s">
        <v>195</v>
      </c>
    </row>
    <row r="224" spans="1:51" s="14" customFormat="1" ht="12">
      <c r="A224" s="14"/>
      <c r="B224" s="187"/>
      <c r="C224" s="14"/>
      <c r="D224" s="181" t="s">
        <v>204</v>
      </c>
      <c r="E224" s="188" t="s">
        <v>3</v>
      </c>
      <c r="F224" s="189" t="s">
        <v>3507</v>
      </c>
      <c r="G224" s="14"/>
      <c r="H224" s="190">
        <v>16.64</v>
      </c>
      <c r="I224" s="14"/>
      <c r="J224" s="14"/>
      <c r="K224" s="14"/>
      <c r="L224" s="187"/>
      <c r="M224" s="191"/>
      <c r="N224" s="192"/>
      <c r="O224" s="192"/>
      <c r="P224" s="192"/>
      <c r="Q224" s="192"/>
      <c r="R224" s="192"/>
      <c r="S224" s="192"/>
      <c r="T224" s="19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188" t="s">
        <v>204</v>
      </c>
      <c r="AU224" s="188" t="s">
        <v>78</v>
      </c>
      <c r="AV224" s="14" t="s">
        <v>78</v>
      </c>
      <c r="AW224" s="14" t="s">
        <v>31</v>
      </c>
      <c r="AX224" s="14" t="s">
        <v>69</v>
      </c>
      <c r="AY224" s="188" t="s">
        <v>195</v>
      </c>
    </row>
    <row r="225" spans="1:51" s="14" customFormat="1" ht="12">
      <c r="A225" s="14"/>
      <c r="B225" s="187"/>
      <c r="C225" s="14"/>
      <c r="D225" s="181" t="s">
        <v>204</v>
      </c>
      <c r="E225" s="188" t="s">
        <v>3</v>
      </c>
      <c r="F225" s="189" t="s">
        <v>3508</v>
      </c>
      <c r="G225" s="14"/>
      <c r="H225" s="190">
        <v>-1.633</v>
      </c>
      <c r="I225" s="14"/>
      <c r="J225" s="14"/>
      <c r="K225" s="14"/>
      <c r="L225" s="187"/>
      <c r="M225" s="191"/>
      <c r="N225" s="192"/>
      <c r="O225" s="192"/>
      <c r="P225" s="192"/>
      <c r="Q225" s="192"/>
      <c r="R225" s="192"/>
      <c r="S225" s="192"/>
      <c r="T225" s="19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188" t="s">
        <v>204</v>
      </c>
      <c r="AU225" s="188" t="s">
        <v>78</v>
      </c>
      <c r="AV225" s="14" t="s">
        <v>78</v>
      </c>
      <c r="AW225" s="14" t="s">
        <v>31</v>
      </c>
      <c r="AX225" s="14" t="s">
        <v>69</v>
      </c>
      <c r="AY225" s="188" t="s">
        <v>195</v>
      </c>
    </row>
    <row r="226" spans="1:51" s="13" customFormat="1" ht="12">
      <c r="A226" s="13"/>
      <c r="B226" s="180"/>
      <c r="C226" s="13"/>
      <c r="D226" s="181" t="s">
        <v>204</v>
      </c>
      <c r="E226" s="182" t="s">
        <v>3</v>
      </c>
      <c r="F226" s="183" t="s">
        <v>3509</v>
      </c>
      <c r="G226" s="13"/>
      <c r="H226" s="182" t="s">
        <v>3</v>
      </c>
      <c r="I226" s="13"/>
      <c r="J226" s="13"/>
      <c r="K226" s="13"/>
      <c r="L226" s="180"/>
      <c r="M226" s="184"/>
      <c r="N226" s="185"/>
      <c r="O226" s="185"/>
      <c r="P226" s="185"/>
      <c r="Q226" s="185"/>
      <c r="R226" s="185"/>
      <c r="S226" s="185"/>
      <c r="T226" s="18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2" t="s">
        <v>204</v>
      </c>
      <c r="AU226" s="182" t="s">
        <v>78</v>
      </c>
      <c r="AV226" s="13" t="s">
        <v>76</v>
      </c>
      <c r="AW226" s="13" t="s">
        <v>31</v>
      </c>
      <c r="AX226" s="13" t="s">
        <v>69</v>
      </c>
      <c r="AY226" s="182" t="s">
        <v>195</v>
      </c>
    </row>
    <row r="227" spans="1:51" s="14" customFormat="1" ht="12">
      <c r="A227" s="14"/>
      <c r="B227" s="187"/>
      <c r="C227" s="14"/>
      <c r="D227" s="181" t="s">
        <v>204</v>
      </c>
      <c r="E227" s="188" t="s">
        <v>3</v>
      </c>
      <c r="F227" s="189" t="s">
        <v>3510</v>
      </c>
      <c r="G227" s="14"/>
      <c r="H227" s="190">
        <v>2.43</v>
      </c>
      <c r="I227" s="14"/>
      <c r="J227" s="14"/>
      <c r="K227" s="14"/>
      <c r="L227" s="187"/>
      <c r="M227" s="191"/>
      <c r="N227" s="192"/>
      <c r="O227" s="192"/>
      <c r="P227" s="192"/>
      <c r="Q227" s="192"/>
      <c r="R227" s="192"/>
      <c r="S227" s="192"/>
      <c r="T227" s="19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188" t="s">
        <v>204</v>
      </c>
      <c r="AU227" s="188" t="s">
        <v>78</v>
      </c>
      <c r="AV227" s="14" t="s">
        <v>78</v>
      </c>
      <c r="AW227" s="14" t="s">
        <v>31</v>
      </c>
      <c r="AX227" s="14" t="s">
        <v>69</v>
      </c>
      <c r="AY227" s="188" t="s">
        <v>195</v>
      </c>
    </row>
    <row r="228" spans="1:51" s="15" customFormat="1" ht="12">
      <c r="A228" s="15"/>
      <c r="B228" s="194"/>
      <c r="C228" s="15"/>
      <c r="D228" s="181" t="s">
        <v>204</v>
      </c>
      <c r="E228" s="195" t="s">
        <v>3</v>
      </c>
      <c r="F228" s="196" t="s">
        <v>209</v>
      </c>
      <c r="G228" s="15"/>
      <c r="H228" s="197">
        <v>31.357</v>
      </c>
      <c r="I228" s="15"/>
      <c r="J228" s="15"/>
      <c r="K228" s="15"/>
      <c r="L228" s="194"/>
      <c r="M228" s="198"/>
      <c r="N228" s="199"/>
      <c r="O228" s="199"/>
      <c r="P228" s="199"/>
      <c r="Q228" s="199"/>
      <c r="R228" s="199"/>
      <c r="S228" s="199"/>
      <c r="T228" s="200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195" t="s">
        <v>204</v>
      </c>
      <c r="AU228" s="195" t="s">
        <v>78</v>
      </c>
      <c r="AV228" s="15" t="s">
        <v>202</v>
      </c>
      <c r="AW228" s="15" t="s">
        <v>31</v>
      </c>
      <c r="AX228" s="15" t="s">
        <v>76</v>
      </c>
      <c r="AY228" s="195" t="s">
        <v>195</v>
      </c>
    </row>
    <row r="229" spans="1:65" s="2" customFormat="1" ht="16.5" customHeight="1">
      <c r="A229" s="33"/>
      <c r="B229" s="167"/>
      <c r="C229" s="208" t="s">
        <v>344</v>
      </c>
      <c r="D229" s="208" t="s">
        <v>263</v>
      </c>
      <c r="E229" s="209" t="s">
        <v>3511</v>
      </c>
      <c r="F229" s="210" t="s">
        <v>3512</v>
      </c>
      <c r="G229" s="211" t="s">
        <v>826</v>
      </c>
      <c r="H229" s="212">
        <v>62.714</v>
      </c>
      <c r="I229" s="213">
        <v>304</v>
      </c>
      <c r="J229" s="213">
        <f>ROUND(I229*H229,2)</f>
        <v>19065.06</v>
      </c>
      <c r="K229" s="210" t="s">
        <v>201</v>
      </c>
      <c r="L229" s="214"/>
      <c r="M229" s="215" t="s">
        <v>3</v>
      </c>
      <c r="N229" s="216" t="s">
        <v>40</v>
      </c>
      <c r="O229" s="176">
        <v>0</v>
      </c>
      <c r="P229" s="176">
        <f>O229*H229</f>
        <v>0</v>
      </c>
      <c r="Q229" s="176">
        <v>0</v>
      </c>
      <c r="R229" s="176">
        <f>Q229*H229</f>
        <v>0</v>
      </c>
      <c r="S229" s="176">
        <v>0</v>
      </c>
      <c r="T229" s="177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8" t="s">
        <v>246</v>
      </c>
      <c r="AT229" s="178" t="s">
        <v>263</v>
      </c>
      <c r="AU229" s="178" t="s">
        <v>78</v>
      </c>
      <c r="AY229" s="20" t="s">
        <v>195</v>
      </c>
      <c r="BE229" s="179">
        <f>IF(N229="základní",J229,0)</f>
        <v>19065.06</v>
      </c>
      <c r="BF229" s="179">
        <f>IF(N229="snížená",J229,0)</f>
        <v>0</v>
      </c>
      <c r="BG229" s="179">
        <f>IF(N229="zákl. přenesená",J229,0)</f>
        <v>0</v>
      </c>
      <c r="BH229" s="179">
        <f>IF(N229="sníž. přenesená",J229,0)</f>
        <v>0</v>
      </c>
      <c r="BI229" s="179">
        <f>IF(N229="nulová",J229,0)</f>
        <v>0</v>
      </c>
      <c r="BJ229" s="20" t="s">
        <v>76</v>
      </c>
      <c r="BK229" s="179">
        <f>ROUND(I229*H229,2)</f>
        <v>19065.06</v>
      </c>
      <c r="BL229" s="20" t="s">
        <v>202</v>
      </c>
      <c r="BM229" s="178" t="s">
        <v>3513</v>
      </c>
    </row>
    <row r="230" spans="1:51" s="14" customFormat="1" ht="12">
      <c r="A230" s="14"/>
      <c r="B230" s="187"/>
      <c r="C230" s="14"/>
      <c r="D230" s="181" t="s">
        <v>204</v>
      </c>
      <c r="E230" s="14"/>
      <c r="F230" s="189" t="s">
        <v>3514</v>
      </c>
      <c r="G230" s="14"/>
      <c r="H230" s="190">
        <v>62.714</v>
      </c>
      <c r="I230" s="14"/>
      <c r="J230" s="14"/>
      <c r="K230" s="14"/>
      <c r="L230" s="187"/>
      <c r="M230" s="191"/>
      <c r="N230" s="192"/>
      <c r="O230" s="192"/>
      <c r="P230" s="192"/>
      <c r="Q230" s="192"/>
      <c r="R230" s="192"/>
      <c r="S230" s="192"/>
      <c r="T230" s="19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188" t="s">
        <v>204</v>
      </c>
      <c r="AU230" s="188" t="s">
        <v>78</v>
      </c>
      <c r="AV230" s="14" t="s">
        <v>78</v>
      </c>
      <c r="AW230" s="14" t="s">
        <v>4</v>
      </c>
      <c r="AX230" s="14" t="s">
        <v>76</v>
      </c>
      <c r="AY230" s="188" t="s">
        <v>195</v>
      </c>
    </row>
    <row r="231" spans="1:65" s="2" customFormat="1" ht="24" customHeight="1">
      <c r="A231" s="33"/>
      <c r="B231" s="167"/>
      <c r="C231" s="168" t="s">
        <v>362</v>
      </c>
      <c r="D231" s="168" t="s">
        <v>197</v>
      </c>
      <c r="E231" s="169" t="s">
        <v>253</v>
      </c>
      <c r="F231" s="170" t="s">
        <v>254</v>
      </c>
      <c r="G231" s="171" t="s">
        <v>200</v>
      </c>
      <c r="H231" s="172">
        <v>110</v>
      </c>
      <c r="I231" s="173">
        <v>23.5</v>
      </c>
      <c r="J231" s="173">
        <f>ROUND(I231*H231,2)</f>
        <v>2585</v>
      </c>
      <c r="K231" s="170" t="s">
        <v>201</v>
      </c>
      <c r="L231" s="34"/>
      <c r="M231" s="174" t="s">
        <v>3</v>
      </c>
      <c r="N231" s="175" t="s">
        <v>40</v>
      </c>
      <c r="O231" s="176">
        <v>0.09</v>
      </c>
      <c r="P231" s="176">
        <f>O231*H231</f>
        <v>9.9</v>
      </c>
      <c r="Q231" s="176">
        <v>0</v>
      </c>
      <c r="R231" s="176">
        <f>Q231*H231</f>
        <v>0</v>
      </c>
      <c r="S231" s="176">
        <v>0</v>
      </c>
      <c r="T231" s="177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8" t="s">
        <v>202</v>
      </c>
      <c r="AT231" s="178" t="s">
        <v>197</v>
      </c>
      <c r="AU231" s="178" t="s">
        <v>78</v>
      </c>
      <c r="AY231" s="20" t="s">
        <v>195</v>
      </c>
      <c r="BE231" s="179">
        <f>IF(N231="základní",J231,0)</f>
        <v>2585</v>
      </c>
      <c r="BF231" s="179">
        <f>IF(N231="snížená",J231,0)</f>
        <v>0</v>
      </c>
      <c r="BG231" s="179">
        <f>IF(N231="zákl. přenesená",J231,0)</f>
        <v>0</v>
      </c>
      <c r="BH231" s="179">
        <f>IF(N231="sníž. přenesená",J231,0)</f>
        <v>0</v>
      </c>
      <c r="BI231" s="179">
        <f>IF(N231="nulová",J231,0)</f>
        <v>0</v>
      </c>
      <c r="BJ231" s="20" t="s">
        <v>76</v>
      </c>
      <c r="BK231" s="179">
        <f>ROUND(I231*H231,2)</f>
        <v>2585</v>
      </c>
      <c r="BL231" s="20" t="s">
        <v>202</v>
      </c>
      <c r="BM231" s="178" t="s">
        <v>3515</v>
      </c>
    </row>
    <row r="232" spans="1:51" s="13" customFormat="1" ht="12">
      <c r="A232" s="13"/>
      <c r="B232" s="180"/>
      <c r="C232" s="13"/>
      <c r="D232" s="181" t="s">
        <v>204</v>
      </c>
      <c r="E232" s="182" t="s">
        <v>3</v>
      </c>
      <c r="F232" s="183" t="s">
        <v>3410</v>
      </c>
      <c r="G232" s="13"/>
      <c r="H232" s="182" t="s">
        <v>3</v>
      </c>
      <c r="I232" s="13"/>
      <c r="J232" s="13"/>
      <c r="K232" s="13"/>
      <c r="L232" s="180"/>
      <c r="M232" s="184"/>
      <c r="N232" s="185"/>
      <c r="O232" s="185"/>
      <c r="P232" s="185"/>
      <c r="Q232" s="185"/>
      <c r="R232" s="185"/>
      <c r="S232" s="185"/>
      <c r="T232" s="18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2" t="s">
        <v>204</v>
      </c>
      <c r="AU232" s="182" t="s">
        <v>78</v>
      </c>
      <c r="AV232" s="13" t="s">
        <v>76</v>
      </c>
      <c r="AW232" s="13" t="s">
        <v>31</v>
      </c>
      <c r="AX232" s="13" t="s">
        <v>69</v>
      </c>
      <c r="AY232" s="182" t="s">
        <v>195</v>
      </c>
    </row>
    <row r="233" spans="1:51" s="14" customFormat="1" ht="12">
      <c r="A233" s="14"/>
      <c r="B233" s="187"/>
      <c r="C233" s="14"/>
      <c r="D233" s="181" t="s">
        <v>204</v>
      </c>
      <c r="E233" s="188" t="s">
        <v>3</v>
      </c>
      <c r="F233" s="189" t="s">
        <v>3516</v>
      </c>
      <c r="G233" s="14"/>
      <c r="H233" s="190">
        <v>110</v>
      </c>
      <c r="I233" s="14"/>
      <c r="J233" s="14"/>
      <c r="K233" s="14"/>
      <c r="L233" s="187"/>
      <c r="M233" s="191"/>
      <c r="N233" s="192"/>
      <c r="O233" s="192"/>
      <c r="P233" s="192"/>
      <c r="Q233" s="192"/>
      <c r="R233" s="192"/>
      <c r="S233" s="192"/>
      <c r="T233" s="19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188" t="s">
        <v>204</v>
      </c>
      <c r="AU233" s="188" t="s">
        <v>78</v>
      </c>
      <c r="AV233" s="14" t="s">
        <v>78</v>
      </c>
      <c r="AW233" s="14" t="s">
        <v>31</v>
      </c>
      <c r="AX233" s="14" t="s">
        <v>76</v>
      </c>
      <c r="AY233" s="188" t="s">
        <v>195</v>
      </c>
    </row>
    <row r="234" spans="1:65" s="2" customFormat="1" ht="24" customHeight="1">
      <c r="A234" s="33"/>
      <c r="B234" s="167"/>
      <c r="C234" s="168" t="s">
        <v>369</v>
      </c>
      <c r="D234" s="168" t="s">
        <v>197</v>
      </c>
      <c r="E234" s="169" t="s">
        <v>3517</v>
      </c>
      <c r="F234" s="170" t="s">
        <v>3518</v>
      </c>
      <c r="G234" s="171" t="s">
        <v>200</v>
      </c>
      <c r="H234" s="172">
        <v>110</v>
      </c>
      <c r="I234" s="173">
        <v>30.5</v>
      </c>
      <c r="J234" s="173">
        <f>ROUND(I234*H234,2)</f>
        <v>3355</v>
      </c>
      <c r="K234" s="170" t="s">
        <v>201</v>
      </c>
      <c r="L234" s="34"/>
      <c r="M234" s="174" t="s">
        <v>3</v>
      </c>
      <c r="N234" s="175" t="s">
        <v>40</v>
      </c>
      <c r="O234" s="176">
        <v>0.13</v>
      </c>
      <c r="P234" s="176">
        <f>O234*H234</f>
        <v>14.3</v>
      </c>
      <c r="Q234" s="176">
        <v>0</v>
      </c>
      <c r="R234" s="176">
        <f>Q234*H234</f>
        <v>0</v>
      </c>
      <c r="S234" s="176">
        <v>0</v>
      </c>
      <c r="T234" s="177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8" t="s">
        <v>202</v>
      </c>
      <c r="AT234" s="178" t="s">
        <v>197</v>
      </c>
      <c r="AU234" s="178" t="s">
        <v>78</v>
      </c>
      <c r="AY234" s="20" t="s">
        <v>195</v>
      </c>
      <c r="BE234" s="179">
        <f>IF(N234="základní",J234,0)</f>
        <v>3355</v>
      </c>
      <c r="BF234" s="179">
        <f>IF(N234="snížená",J234,0)</f>
        <v>0</v>
      </c>
      <c r="BG234" s="179">
        <f>IF(N234="zákl. přenesená",J234,0)</f>
        <v>0</v>
      </c>
      <c r="BH234" s="179">
        <f>IF(N234="sníž. přenesená",J234,0)</f>
        <v>0</v>
      </c>
      <c r="BI234" s="179">
        <f>IF(N234="nulová",J234,0)</f>
        <v>0</v>
      </c>
      <c r="BJ234" s="20" t="s">
        <v>76</v>
      </c>
      <c r="BK234" s="179">
        <f>ROUND(I234*H234,2)</f>
        <v>3355</v>
      </c>
      <c r="BL234" s="20" t="s">
        <v>202</v>
      </c>
      <c r="BM234" s="178" t="s">
        <v>3519</v>
      </c>
    </row>
    <row r="235" spans="1:51" s="13" customFormat="1" ht="12">
      <c r="A235" s="13"/>
      <c r="B235" s="180"/>
      <c r="C235" s="13"/>
      <c r="D235" s="181" t="s">
        <v>204</v>
      </c>
      <c r="E235" s="182" t="s">
        <v>3</v>
      </c>
      <c r="F235" s="183" t="s">
        <v>3410</v>
      </c>
      <c r="G235" s="13"/>
      <c r="H235" s="182" t="s">
        <v>3</v>
      </c>
      <c r="I235" s="13"/>
      <c r="J235" s="13"/>
      <c r="K235" s="13"/>
      <c r="L235" s="180"/>
      <c r="M235" s="184"/>
      <c r="N235" s="185"/>
      <c r="O235" s="185"/>
      <c r="P235" s="185"/>
      <c r="Q235" s="185"/>
      <c r="R235" s="185"/>
      <c r="S235" s="185"/>
      <c r="T235" s="18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2" t="s">
        <v>204</v>
      </c>
      <c r="AU235" s="182" t="s">
        <v>78</v>
      </c>
      <c r="AV235" s="13" t="s">
        <v>76</v>
      </c>
      <c r="AW235" s="13" t="s">
        <v>31</v>
      </c>
      <c r="AX235" s="13" t="s">
        <v>69</v>
      </c>
      <c r="AY235" s="182" t="s">
        <v>195</v>
      </c>
    </row>
    <row r="236" spans="1:51" s="14" customFormat="1" ht="12">
      <c r="A236" s="14"/>
      <c r="B236" s="187"/>
      <c r="C236" s="14"/>
      <c r="D236" s="181" t="s">
        <v>204</v>
      </c>
      <c r="E236" s="188" t="s">
        <v>3</v>
      </c>
      <c r="F236" s="189" t="s">
        <v>3516</v>
      </c>
      <c r="G236" s="14"/>
      <c r="H236" s="190">
        <v>110</v>
      </c>
      <c r="I236" s="14"/>
      <c r="J236" s="14"/>
      <c r="K236" s="14"/>
      <c r="L236" s="187"/>
      <c r="M236" s="191"/>
      <c r="N236" s="192"/>
      <c r="O236" s="192"/>
      <c r="P236" s="192"/>
      <c r="Q236" s="192"/>
      <c r="R236" s="192"/>
      <c r="S236" s="192"/>
      <c r="T236" s="19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188" t="s">
        <v>204</v>
      </c>
      <c r="AU236" s="188" t="s">
        <v>78</v>
      </c>
      <c r="AV236" s="14" t="s">
        <v>78</v>
      </c>
      <c r="AW236" s="14" t="s">
        <v>31</v>
      </c>
      <c r="AX236" s="14" t="s">
        <v>76</v>
      </c>
      <c r="AY236" s="188" t="s">
        <v>195</v>
      </c>
    </row>
    <row r="237" spans="1:65" s="2" customFormat="1" ht="24" customHeight="1">
      <c r="A237" s="33"/>
      <c r="B237" s="167"/>
      <c r="C237" s="168" t="s">
        <v>376</v>
      </c>
      <c r="D237" s="168" t="s">
        <v>197</v>
      </c>
      <c r="E237" s="169" t="s">
        <v>259</v>
      </c>
      <c r="F237" s="170" t="s">
        <v>260</v>
      </c>
      <c r="G237" s="171" t="s">
        <v>200</v>
      </c>
      <c r="H237" s="172">
        <v>110</v>
      </c>
      <c r="I237" s="173">
        <v>16.7</v>
      </c>
      <c r="J237" s="173">
        <f>ROUND(I237*H237,2)</f>
        <v>1837</v>
      </c>
      <c r="K237" s="170" t="s">
        <v>201</v>
      </c>
      <c r="L237" s="34"/>
      <c r="M237" s="174" t="s">
        <v>3</v>
      </c>
      <c r="N237" s="175" t="s">
        <v>40</v>
      </c>
      <c r="O237" s="176">
        <v>0.058</v>
      </c>
      <c r="P237" s="176">
        <f>O237*H237</f>
        <v>6.38</v>
      </c>
      <c r="Q237" s="176">
        <v>0</v>
      </c>
      <c r="R237" s="176">
        <f>Q237*H237</f>
        <v>0</v>
      </c>
      <c r="S237" s="176">
        <v>0</v>
      </c>
      <c r="T237" s="177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8" t="s">
        <v>202</v>
      </c>
      <c r="AT237" s="178" t="s">
        <v>197</v>
      </c>
      <c r="AU237" s="178" t="s">
        <v>78</v>
      </c>
      <c r="AY237" s="20" t="s">
        <v>195</v>
      </c>
      <c r="BE237" s="179">
        <f>IF(N237="základní",J237,0)</f>
        <v>1837</v>
      </c>
      <c r="BF237" s="179">
        <f>IF(N237="snížená",J237,0)</f>
        <v>0</v>
      </c>
      <c r="BG237" s="179">
        <f>IF(N237="zákl. přenesená",J237,0)</f>
        <v>0</v>
      </c>
      <c r="BH237" s="179">
        <f>IF(N237="sníž. přenesená",J237,0)</f>
        <v>0</v>
      </c>
      <c r="BI237" s="179">
        <f>IF(N237="nulová",J237,0)</f>
        <v>0</v>
      </c>
      <c r="BJ237" s="20" t="s">
        <v>76</v>
      </c>
      <c r="BK237" s="179">
        <f>ROUND(I237*H237,2)</f>
        <v>1837</v>
      </c>
      <c r="BL237" s="20" t="s">
        <v>202</v>
      </c>
      <c r="BM237" s="178" t="s">
        <v>3520</v>
      </c>
    </row>
    <row r="238" spans="1:51" s="13" customFormat="1" ht="12">
      <c r="A238" s="13"/>
      <c r="B238" s="180"/>
      <c r="C238" s="13"/>
      <c r="D238" s="181" t="s">
        <v>204</v>
      </c>
      <c r="E238" s="182" t="s">
        <v>3</v>
      </c>
      <c r="F238" s="183" t="s">
        <v>3410</v>
      </c>
      <c r="G238" s="13"/>
      <c r="H238" s="182" t="s">
        <v>3</v>
      </c>
      <c r="I238" s="13"/>
      <c r="J238" s="13"/>
      <c r="K238" s="13"/>
      <c r="L238" s="180"/>
      <c r="M238" s="184"/>
      <c r="N238" s="185"/>
      <c r="O238" s="185"/>
      <c r="P238" s="185"/>
      <c r="Q238" s="185"/>
      <c r="R238" s="185"/>
      <c r="S238" s="185"/>
      <c r="T238" s="18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2" t="s">
        <v>204</v>
      </c>
      <c r="AU238" s="182" t="s">
        <v>78</v>
      </c>
      <c r="AV238" s="13" t="s">
        <v>76</v>
      </c>
      <c r="AW238" s="13" t="s">
        <v>31</v>
      </c>
      <c r="AX238" s="13" t="s">
        <v>69</v>
      </c>
      <c r="AY238" s="182" t="s">
        <v>195</v>
      </c>
    </row>
    <row r="239" spans="1:51" s="14" customFormat="1" ht="12">
      <c r="A239" s="14"/>
      <c r="B239" s="187"/>
      <c r="C239" s="14"/>
      <c r="D239" s="181" t="s">
        <v>204</v>
      </c>
      <c r="E239" s="188" t="s">
        <v>3</v>
      </c>
      <c r="F239" s="189" t="s">
        <v>3516</v>
      </c>
      <c r="G239" s="14"/>
      <c r="H239" s="190">
        <v>110</v>
      </c>
      <c r="I239" s="14"/>
      <c r="J239" s="14"/>
      <c r="K239" s="14"/>
      <c r="L239" s="187"/>
      <c r="M239" s="191"/>
      <c r="N239" s="192"/>
      <c r="O239" s="192"/>
      <c r="P239" s="192"/>
      <c r="Q239" s="192"/>
      <c r="R239" s="192"/>
      <c r="S239" s="192"/>
      <c r="T239" s="19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188" t="s">
        <v>204</v>
      </c>
      <c r="AU239" s="188" t="s">
        <v>78</v>
      </c>
      <c r="AV239" s="14" t="s">
        <v>78</v>
      </c>
      <c r="AW239" s="14" t="s">
        <v>31</v>
      </c>
      <c r="AX239" s="14" t="s">
        <v>76</v>
      </c>
      <c r="AY239" s="188" t="s">
        <v>195</v>
      </c>
    </row>
    <row r="240" spans="1:65" s="2" customFormat="1" ht="16.5" customHeight="1">
      <c r="A240" s="33"/>
      <c r="B240" s="167"/>
      <c r="C240" s="208" t="s">
        <v>383</v>
      </c>
      <c r="D240" s="208" t="s">
        <v>263</v>
      </c>
      <c r="E240" s="209" t="s">
        <v>264</v>
      </c>
      <c r="F240" s="210" t="s">
        <v>265</v>
      </c>
      <c r="G240" s="211" t="s">
        <v>266</v>
      </c>
      <c r="H240" s="212">
        <v>1.65</v>
      </c>
      <c r="I240" s="213">
        <v>90.9</v>
      </c>
      <c r="J240" s="213">
        <f>ROUND(I240*H240,2)</f>
        <v>149.99</v>
      </c>
      <c r="K240" s="210" t="s">
        <v>201</v>
      </c>
      <c r="L240" s="214"/>
      <c r="M240" s="215" t="s">
        <v>3</v>
      </c>
      <c r="N240" s="216" t="s">
        <v>40</v>
      </c>
      <c r="O240" s="176">
        <v>0</v>
      </c>
      <c r="P240" s="176">
        <f>O240*H240</f>
        <v>0</v>
      </c>
      <c r="Q240" s="176">
        <v>0.001</v>
      </c>
      <c r="R240" s="176">
        <f>Q240*H240</f>
        <v>0.00165</v>
      </c>
      <c r="S240" s="176">
        <v>0</v>
      </c>
      <c r="T240" s="177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8" t="s">
        <v>246</v>
      </c>
      <c r="AT240" s="178" t="s">
        <v>263</v>
      </c>
      <c r="AU240" s="178" t="s">
        <v>78</v>
      </c>
      <c r="AY240" s="20" t="s">
        <v>195</v>
      </c>
      <c r="BE240" s="179">
        <f>IF(N240="základní",J240,0)</f>
        <v>149.99</v>
      </c>
      <c r="BF240" s="179">
        <f>IF(N240="snížená",J240,0)</f>
        <v>0</v>
      </c>
      <c r="BG240" s="179">
        <f>IF(N240="zákl. přenesená",J240,0)</f>
        <v>0</v>
      </c>
      <c r="BH240" s="179">
        <f>IF(N240="sníž. přenesená",J240,0)</f>
        <v>0</v>
      </c>
      <c r="BI240" s="179">
        <f>IF(N240="nulová",J240,0)</f>
        <v>0</v>
      </c>
      <c r="BJ240" s="20" t="s">
        <v>76</v>
      </c>
      <c r="BK240" s="179">
        <f>ROUND(I240*H240,2)</f>
        <v>149.99</v>
      </c>
      <c r="BL240" s="20" t="s">
        <v>202</v>
      </c>
      <c r="BM240" s="178" t="s">
        <v>3521</v>
      </c>
    </row>
    <row r="241" spans="1:51" s="14" customFormat="1" ht="12">
      <c r="A241" s="14"/>
      <c r="B241" s="187"/>
      <c r="C241" s="14"/>
      <c r="D241" s="181" t="s">
        <v>204</v>
      </c>
      <c r="E241" s="14"/>
      <c r="F241" s="189" t="s">
        <v>3522</v>
      </c>
      <c r="G241" s="14"/>
      <c r="H241" s="190">
        <v>1.65</v>
      </c>
      <c r="I241" s="14"/>
      <c r="J241" s="14"/>
      <c r="K241" s="14"/>
      <c r="L241" s="187"/>
      <c r="M241" s="191"/>
      <c r="N241" s="192"/>
      <c r="O241" s="192"/>
      <c r="P241" s="192"/>
      <c r="Q241" s="192"/>
      <c r="R241" s="192"/>
      <c r="S241" s="192"/>
      <c r="T241" s="19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188" t="s">
        <v>204</v>
      </c>
      <c r="AU241" s="188" t="s">
        <v>78</v>
      </c>
      <c r="AV241" s="14" t="s">
        <v>78</v>
      </c>
      <c r="AW241" s="14" t="s">
        <v>4</v>
      </c>
      <c r="AX241" s="14" t="s">
        <v>76</v>
      </c>
      <c r="AY241" s="188" t="s">
        <v>195</v>
      </c>
    </row>
    <row r="242" spans="1:63" s="12" customFormat="1" ht="22.8" customHeight="1">
      <c r="A242" s="12"/>
      <c r="B242" s="155"/>
      <c r="C242" s="12"/>
      <c r="D242" s="156" t="s">
        <v>68</v>
      </c>
      <c r="E242" s="165" t="s">
        <v>78</v>
      </c>
      <c r="F242" s="165" t="s">
        <v>1862</v>
      </c>
      <c r="G242" s="12"/>
      <c r="H242" s="12"/>
      <c r="I242" s="12"/>
      <c r="J242" s="166">
        <f>BK242</f>
        <v>78104.61</v>
      </c>
      <c r="K242" s="12"/>
      <c r="L242" s="155"/>
      <c r="M242" s="159"/>
      <c r="N242" s="160"/>
      <c r="O242" s="160"/>
      <c r="P242" s="161">
        <f>SUM(P243:P274)</f>
        <v>26.531174999999998</v>
      </c>
      <c r="Q242" s="160"/>
      <c r="R242" s="161">
        <f>SUM(R243:R274)</f>
        <v>54.821565830000004</v>
      </c>
      <c r="S242" s="160"/>
      <c r="T242" s="162">
        <f>SUM(T243:T274)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56" t="s">
        <v>76</v>
      </c>
      <c r="AT242" s="163" t="s">
        <v>68</v>
      </c>
      <c r="AU242" s="163" t="s">
        <v>76</v>
      </c>
      <c r="AY242" s="156" t="s">
        <v>195</v>
      </c>
      <c r="BK242" s="164">
        <f>SUM(BK243:BK274)</f>
        <v>78104.61</v>
      </c>
    </row>
    <row r="243" spans="1:65" s="2" customFormat="1" ht="24" customHeight="1">
      <c r="A243" s="33"/>
      <c r="B243" s="167"/>
      <c r="C243" s="168" t="s">
        <v>400</v>
      </c>
      <c r="D243" s="168" t="s">
        <v>197</v>
      </c>
      <c r="E243" s="169" t="s">
        <v>3523</v>
      </c>
      <c r="F243" s="170" t="s">
        <v>3524</v>
      </c>
      <c r="G243" s="171" t="s">
        <v>200</v>
      </c>
      <c r="H243" s="172">
        <v>8.75</v>
      </c>
      <c r="I243" s="173">
        <v>6.01</v>
      </c>
      <c r="J243" s="173">
        <f>ROUND(I243*H243,2)</f>
        <v>52.59</v>
      </c>
      <c r="K243" s="170" t="s">
        <v>201</v>
      </c>
      <c r="L243" s="34"/>
      <c r="M243" s="174" t="s">
        <v>3</v>
      </c>
      <c r="N243" s="175" t="s">
        <v>40</v>
      </c>
      <c r="O243" s="176">
        <v>0.005</v>
      </c>
      <c r="P243" s="176">
        <f>O243*H243</f>
        <v>0.043750000000000004</v>
      </c>
      <c r="Q243" s="176">
        <v>0</v>
      </c>
      <c r="R243" s="176">
        <f>Q243*H243</f>
        <v>0</v>
      </c>
      <c r="S243" s="176">
        <v>0</v>
      </c>
      <c r="T243" s="177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8" t="s">
        <v>202</v>
      </c>
      <c r="AT243" s="178" t="s">
        <v>197</v>
      </c>
      <c r="AU243" s="178" t="s">
        <v>78</v>
      </c>
      <c r="AY243" s="20" t="s">
        <v>195</v>
      </c>
      <c r="BE243" s="179">
        <f>IF(N243="základní",J243,0)</f>
        <v>52.59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20" t="s">
        <v>76</v>
      </c>
      <c r="BK243" s="179">
        <f>ROUND(I243*H243,2)</f>
        <v>52.59</v>
      </c>
      <c r="BL243" s="20" t="s">
        <v>202</v>
      </c>
      <c r="BM243" s="178" t="s">
        <v>3525</v>
      </c>
    </row>
    <row r="244" spans="1:51" s="13" customFormat="1" ht="12">
      <c r="A244" s="13"/>
      <c r="B244" s="180"/>
      <c r="C244" s="13"/>
      <c r="D244" s="181" t="s">
        <v>204</v>
      </c>
      <c r="E244" s="182" t="s">
        <v>3</v>
      </c>
      <c r="F244" s="183" t="s">
        <v>3394</v>
      </c>
      <c r="G244" s="13"/>
      <c r="H244" s="182" t="s">
        <v>3</v>
      </c>
      <c r="I244" s="13"/>
      <c r="J244" s="13"/>
      <c r="K244" s="13"/>
      <c r="L244" s="180"/>
      <c r="M244" s="184"/>
      <c r="N244" s="185"/>
      <c r="O244" s="185"/>
      <c r="P244" s="185"/>
      <c r="Q244" s="185"/>
      <c r="R244" s="185"/>
      <c r="S244" s="185"/>
      <c r="T244" s="18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2" t="s">
        <v>204</v>
      </c>
      <c r="AU244" s="182" t="s">
        <v>78</v>
      </c>
      <c r="AV244" s="13" t="s">
        <v>76</v>
      </c>
      <c r="AW244" s="13" t="s">
        <v>31</v>
      </c>
      <c r="AX244" s="13" t="s">
        <v>69</v>
      </c>
      <c r="AY244" s="182" t="s">
        <v>195</v>
      </c>
    </row>
    <row r="245" spans="1:51" s="14" customFormat="1" ht="12">
      <c r="A245" s="14"/>
      <c r="B245" s="187"/>
      <c r="C245" s="14"/>
      <c r="D245" s="181" t="s">
        <v>204</v>
      </c>
      <c r="E245" s="188" t="s">
        <v>3</v>
      </c>
      <c r="F245" s="189" t="s">
        <v>3395</v>
      </c>
      <c r="G245" s="14"/>
      <c r="H245" s="190">
        <v>8.75</v>
      </c>
      <c r="I245" s="14"/>
      <c r="J245" s="14"/>
      <c r="K245" s="14"/>
      <c r="L245" s="187"/>
      <c r="M245" s="191"/>
      <c r="N245" s="192"/>
      <c r="O245" s="192"/>
      <c r="P245" s="192"/>
      <c r="Q245" s="192"/>
      <c r="R245" s="192"/>
      <c r="S245" s="192"/>
      <c r="T245" s="19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188" t="s">
        <v>204</v>
      </c>
      <c r="AU245" s="188" t="s">
        <v>78</v>
      </c>
      <c r="AV245" s="14" t="s">
        <v>78</v>
      </c>
      <c r="AW245" s="14" t="s">
        <v>31</v>
      </c>
      <c r="AX245" s="14" t="s">
        <v>76</v>
      </c>
      <c r="AY245" s="188" t="s">
        <v>195</v>
      </c>
    </row>
    <row r="246" spans="1:65" s="2" customFormat="1" ht="16.5" customHeight="1">
      <c r="A246" s="33"/>
      <c r="B246" s="167"/>
      <c r="C246" s="168" t="s">
        <v>405</v>
      </c>
      <c r="D246" s="168" t="s">
        <v>197</v>
      </c>
      <c r="E246" s="169" t="s">
        <v>3526</v>
      </c>
      <c r="F246" s="170" t="s">
        <v>3527</v>
      </c>
      <c r="G246" s="171" t="s">
        <v>216</v>
      </c>
      <c r="H246" s="172">
        <v>2.625</v>
      </c>
      <c r="I246" s="173">
        <v>1390</v>
      </c>
      <c r="J246" s="173">
        <f>ROUND(I246*H246,2)</f>
        <v>3648.75</v>
      </c>
      <c r="K246" s="170" t="s">
        <v>201</v>
      </c>
      <c r="L246" s="34"/>
      <c r="M246" s="174" t="s">
        <v>3</v>
      </c>
      <c r="N246" s="175" t="s">
        <v>40</v>
      </c>
      <c r="O246" s="176">
        <v>1.025</v>
      </c>
      <c r="P246" s="176">
        <f>O246*H246</f>
        <v>2.690625</v>
      </c>
      <c r="Q246" s="176">
        <v>2.16</v>
      </c>
      <c r="R246" s="176">
        <f>Q246*H246</f>
        <v>5.67</v>
      </c>
      <c r="S246" s="176">
        <v>0</v>
      </c>
      <c r="T246" s="177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8" t="s">
        <v>202</v>
      </c>
      <c r="AT246" s="178" t="s">
        <v>197</v>
      </c>
      <c r="AU246" s="178" t="s">
        <v>78</v>
      </c>
      <c r="AY246" s="20" t="s">
        <v>195</v>
      </c>
      <c r="BE246" s="179">
        <f>IF(N246="základní",J246,0)</f>
        <v>3648.75</v>
      </c>
      <c r="BF246" s="179">
        <f>IF(N246="snížená",J246,0)</f>
        <v>0</v>
      </c>
      <c r="BG246" s="179">
        <f>IF(N246="zákl. přenesená",J246,0)</f>
        <v>0</v>
      </c>
      <c r="BH246" s="179">
        <f>IF(N246="sníž. přenesená",J246,0)</f>
        <v>0</v>
      </c>
      <c r="BI246" s="179">
        <f>IF(N246="nulová",J246,0)</f>
        <v>0</v>
      </c>
      <c r="BJ246" s="20" t="s">
        <v>76</v>
      </c>
      <c r="BK246" s="179">
        <f>ROUND(I246*H246,2)</f>
        <v>3648.75</v>
      </c>
      <c r="BL246" s="20" t="s">
        <v>202</v>
      </c>
      <c r="BM246" s="178" t="s">
        <v>3528</v>
      </c>
    </row>
    <row r="247" spans="1:51" s="13" customFormat="1" ht="12">
      <c r="A247" s="13"/>
      <c r="B247" s="180"/>
      <c r="C247" s="13"/>
      <c r="D247" s="181" t="s">
        <v>204</v>
      </c>
      <c r="E247" s="182" t="s">
        <v>3</v>
      </c>
      <c r="F247" s="183" t="s">
        <v>3394</v>
      </c>
      <c r="G247" s="13"/>
      <c r="H247" s="182" t="s">
        <v>3</v>
      </c>
      <c r="I247" s="13"/>
      <c r="J247" s="13"/>
      <c r="K247" s="13"/>
      <c r="L247" s="180"/>
      <c r="M247" s="184"/>
      <c r="N247" s="185"/>
      <c r="O247" s="185"/>
      <c r="P247" s="185"/>
      <c r="Q247" s="185"/>
      <c r="R247" s="185"/>
      <c r="S247" s="185"/>
      <c r="T247" s="18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2" t="s">
        <v>204</v>
      </c>
      <c r="AU247" s="182" t="s">
        <v>78</v>
      </c>
      <c r="AV247" s="13" t="s">
        <v>76</v>
      </c>
      <c r="AW247" s="13" t="s">
        <v>31</v>
      </c>
      <c r="AX247" s="13" t="s">
        <v>69</v>
      </c>
      <c r="AY247" s="182" t="s">
        <v>195</v>
      </c>
    </row>
    <row r="248" spans="1:51" s="14" customFormat="1" ht="12">
      <c r="A248" s="14"/>
      <c r="B248" s="187"/>
      <c r="C248" s="14"/>
      <c r="D248" s="181" t="s">
        <v>204</v>
      </c>
      <c r="E248" s="188" t="s">
        <v>3</v>
      </c>
      <c r="F248" s="189" t="s">
        <v>3529</v>
      </c>
      <c r="G248" s="14"/>
      <c r="H248" s="190">
        <v>2.625</v>
      </c>
      <c r="I248" s="14"/>
      <c r="J248" s="14"/>
      <c r="K248" s="14"/>
      <c r="L248" s="187"/>
      <c r="M248" s="191"/>
      <c r="N248" s="192"/>
      <c r="O248" s="192"/>
      <c r="P248" s="192"/>
      <c r="Q248" s="192"/>
      <c r="R248" s="192"/>
      <c r="S248" s="192"/>
      <c r="T248" s="19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188" t="s">
        <v>204</v>
      </c>
      <c r="AU248" s="188" t="s">
        <v>78</v>
      </c>
      <c r="AV248" s="14" t="s">
        <v>78</v>
      </c>
      <c r="AW248" s="14" t="s">
        <v>31</v>
      </c>
      <c r="AX248" s="14" t="s">
        <v>76</v>
      </c>
      <c r="AY248" s="188" t="s">
        <v>195</v>
      </c>
    </row>
    <row r="249" spans="1:65" s="2" customFormat="1" ht="16.5" customHeight="1">
      <c r="A249" s="33"/>
      <c r="B249" s="167"/>
      <c r="C249" s="168" t="s">
        <v>417</v>
      </c>
      <c r="D249" s="168" t="s">
        <v>197</v>
      </c>
      <c r="E249" s="169" t="s">
        <v>3530</v>
      </c>
      <c r="F249" s="170" t="s">
        <v>3531</v>
      </c>
      <c r="G249" s="171" t="s">
        <v>216</v>
      </c>
      <c r="H249" s="172">
        <v>11.829</v>
      </c>
      <c r="I249" s="173">
        <v>2590</v>
      </c>
      <c r="J249" s="173">
        <f>ROUND(I249*H249,2)</f>
        <v>30637.11</v>
      </c>
      <c r="K249" s="170" t="s">
        <v>201</v>
      </c>
      <c r="L249" s="34"/>
      <c r="M249" s="174" t="s">
        <v>3</v>
      </c>
      <c r="N249" s="175" t="s">
        <v>40</v>
      </c>
      <c r="O249" s="176">
        <v>0.584</v>
      </c>
      <c r="P249" s="176">
        <f>O249*H249</f>
        <v>6.908136</v>
      </c>
      <c r="Q249" s="176">
        <v>2.25634</v>
      </c>
      <c r="R249" s="176">
        <f>Q249*H249</f>
        <v>26.690245859999997</v>
      </c>
      <c r="S249" s="176">
        <v>0</v>
      </c>
      <c r="T249" s="177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8" t="s">
        <v>202</v>
      </c>
      <c r="AT249" s="178" t="s">
        <v>197</v>
      </c>
      <c r="AU249" s="178" t="s">
        <v>78</v>
      </c>
      <c r="AY249" s="20" t="s">
        <v>195</v>
      </c>
      <c r="BE249" s="179">
        <f>IF(N249="základní",J249,0)</f>
        <v>30637.11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20" t="s">
        <v>76</v>
      </c>
      <c r="BK249" s="179">
        <f>ROUND(I249*H249,2)</f>
        <v>30637.11</v>
      </c>
      <c r="BL249" s="20" t="s">
        <v>202</v>
      </c>
      <c r="BM249" s="178" t="s">
        <v>3532</v>
      </c>
    </row>
    <row r="250" spans="1:51" s="13" customFormat="1" ht="12">
      <c r="A250" s="13"/>
      <c r="B250" s="180"/>
      <c r="C250" s="13"/>
      <c r="D250" s="181" t="s">
        <v>204</v>
      </c>
      <c r="E250" s="182" t="s">
        <v>3</v>
      </c>
      <c r="F250" s="183" t="s">
        <v>3533</v>
      </c>
      <c r="G250" s="13"/>
      <c r="H250" s="182" t="s">
        <v>3</v>
      </c>
      <c r="I250" s="13"/>
      <c r="J250" s="13"/>
      <c r="K250" s="13"/>
      <c r="L250" s="180"/>
      <c r="M250" s="184"/>
      <c r="N250" s="185"/>
      <c r="O250" s="185"/>
      <c r="P250" s="185"/>
      <c r="Q250" s="185"/>
      <c r="R250" s="185"/>
      <c r="S250" s="185"/>
      <c r="T250" s="18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2" t="s">
        <v>204</v>
      </c>
      <c r="AU250" s="182" t="s">
        <v>78</v>
      </c>
      <c r="AV250" s="13" t="s">
        <v>76</v>
      </c>
      <c r="AW250" s="13" t="s">
        <v>31</v>
      </c>
      <c r="AX250" s="13" t="s">
        <v>69</v>
      </c>
      <c r="AY250" s="182" t="s">
        <v>195</v>
      </c>
    </row>
    <row r="251" spans="1:51" s="14" customFormat="1" ht="12">
      <c r="A251" s="14"/>
      <c r="B251" s="187"/>
      <c r="C251" s="14"/>
      <c r="D251" s="181" t="s">
        <v>204</v>
      </c>
      <c r="E251" s="188" t="s">
        <v>3</v>
      </c>
      <c r="F251" s="189" t="s">
        <v>3534</v>
      </c>
      <c r="G251" s="14"/>
      <c r="H251" s="190">
        <v>11.829</v>
      </c>
      <c r="I251" s="14"/>
      <c r="J251" s="14"/>
      <c r="K251" s="14"/>
      <c r="L251" s="187"/>
      <c r="M251" s="191"/>
      <c r="N251" s="192"/>
      <c r="O251" s="192"/>
      <c r="P251" s="192"/>
      <c r="Q251" s="192"/>
      <c r="R251" s="192"/>
      <c r="S251" s="192"/>
      <c r="T251" s="19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88" t="s">
        <v>204</v>
      </c>
      <c r="AU251" s="188" t="s">
        <v>78</v>
      </c>
      <c r="AV251" s="14" t="s">
        <v>78</v>
      </c>
      <c r="AW251" s="14" t="s">
        <v>31</v>
      </c>
      <c r="AX251" s="14" t="s">
        <v>76</v>
      </c>
      <c r="AY251" s="188" t="s">
        <v>195</v>
      </c>
    </row>
    <row r="252" spans="1:65" s="2" customFormat="1" ht="16.5" customHeight="1">
      <c r="A252" s="33"/>
      <c r="B252" s="167"/>
      <c r="C252" s="168" t="s">
        <v>422</v>
      </c>
      <c r="D252" s="168" t="s">
        <v>197</v>
      </c>
      <c r="E252" s="169" t="s">
        <v>3535</v>
      </c>
      <c r="F252" s="170" t="s">
        <v>3536</v>
      </c>
      <c r="G252" s="171" t="s">
        <v>216</v>
      </c>
      <c r="H252" s="172">
        <v>2.537</v>
      </c>
      <c r="I252" s="173">
        <v>2840</v>
      </c>
      <c r="J252" s="173">
        <f>ROUND(I252*H252,2)</f>
        <v>7205.08</v>
      </c>
      <c r="K252" s="170" t="s">
        <v>201</v>
      </c>
      <c r="L252" s="34"/>
      <c r="M252" s="174" t="s">
        <v>3</v>
      </c>
      <c r="N252" s="175" t="s">
        <v>40</v>
      </c>
      <c r="O252" s="176">
        <v>0.629</v>
      </c>
      <c r="P252" s="176">
        <f>O252*H252</f>
        <v>1.5957729999999999</v>
      </c>
      <c r="Q252" s="176">
        <v>2.45329</v>
      </c>
      <c r="R252" s="176">
        <f>Q252*H252</f>
        <v>6.22399673</v>
      </c>
      <c r="S252" s="176">
        <v>0</v>
      </c>
      <c r="T252" s="177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8" t="s">
        <v>202</v>
      </c>
      <c r="AT252" s="178" t="s">
        <v>197</v>
      </c>
      <c r="AU252" s="178" t="s">
        <v>78</v>
      </c>
      <c r="AY252" s="20" t="s">
        <v>195</v>
      </c>
      <c r="BE252" s="179">
        <f>IF(N252="základní",J252,0)</f>
        <v>7205.08</v>
      </c>
      <c r="BF252" s="179">
        <f>IF(N252="snížená",J252,0)</f>
        <v>0</v>
      </c>
      <c r="BG252" s="179">
        <f>IF(N252="zákl. přenesená",J252,0)</f>
        <v>0</v>
      </c>
      <c r="BH252" s="179">
        <f>IF(N252="sníž. přenesená",J252,0)</f>
        <v>0</v>
      </c>
      <c r="BI252" s="179">
        <f>IF(N252="nulová",J252,0)</f>
        <v>0</v>
      </c>
      <c r="BJ252" s="20" t="s">
        <v>76</v>
      </c>
      <c r="BK252" s="179">
        <f>ROUND(I252*H252,2)</f>
        <v>7205.08</v>
      </c>
      <c r="BL252" s="20" t="s">
        <v>202</v>
      </c>
      <c r="BM252" s="178" t="s">
        <v>3537</v>
      </c>
    </row>
    <row r="253" spans="1:51" s="13" customFormat="1" ht="12">
      <c r="A253" s="13"/>
      <c r="B253" s="180"/>
      <c r="C253" s="13"/>
      <c r="D253" s="181" t="s">
        <v>204</v>
      </c>
      <c r="E253" s="182" t="s">
        <v>3</v>
      </c>
      <c r="F253" s="183" t="s">
        <v>3538</v>
      </c>
      <c r="G253" s="13"/>
      <c r="H253" s="182" t="s">
        <v>3</v>
      </c>
      <c r="I253" s="13"/>
      <c r="J253" s="13"/>
      <c r="K253" s="13"/>
      <c r="L253" s="180"/>
      <c r="M253" s="184"/>
      <c r="N253" s="185"/>
      <c r="O253" s="185"/>
      <c r="P253" s="185"/>
      <c r="Q253" s="185"/>
      <c r="R253" s="185"/>
      <c r="S253" s="185"/>
      <c r="T253" s="18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2" t="s">
        <v>204</v>
      </c>
      <c r="AU253" s="182" t="s">
        <v>78</v>
      </c>
      <c r="AV253" s="13" t="s">
        <v>76</v>
      </c>
      <c r="AW253" s="13" t="s">
        <v>31</v>
      </c>
      <c r="AX253" s="13" t="s">
        <v>69</v>
      </c>
      <c r="AY253" s="182" t="s">
        <v>195</v>
      </c>
    </row>
    <row r="254" spans="1:51" s="14" customFormat="1" ht="12">
      <c r="A254" s="14"/>
      <c r="B254" s="187"/>
      <c r="C254" s="14"/>
      <c r="D254" s="181" t="s">
        <v>204</v>
      </c>
      <c r="E254" s="188" t="s">
        <v>3</v>
      </c>
      <c r="F254" s="189" t="s">
        <v>3539</v>
      </c>
      <c r="G254" s="14"/>
      <c r="H254" s="190">
        <v>1.811</v>
      </c>
      <c r="I254" s="14"/>
      <c r="J254" s="14"/>
      <c r="K254" s="14"/>
      <c r="L254" s="187"/>
      <c r="M254" s="191"/>
      <c r="N254" s="192"/>
      <c r="O254" s="192"/>
      <c r="P254" s="192"/>
      <c r="Q254" s="192"/>
      <c r="R254" s="192"/>
      <c r="S254" s="192"/>
      <c r="T254" s="19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188" t="s">
        <v>204</v>
      </c>
      <c r="AU254" s="188" t="s">
        <v>78</v>
      </c>
      <c r="AV254" s="14" t="s">
        <v>78</v>
      </c>
      <c r="AW254" s="14" t="s">
        <v>31</v>
      </c>
      <c r="AX254" s="14" t="s">
        <v>69</v>
      </c>
      <c r="AY254" s="188" t="s">
        <v>195</v>
      </c>
    </row>
    <row r="255" spans="1:51" s="13" customFormat="1" ht="12">
      <c r="A255" s="13"/>
      <c r="B255" s="180"/>
      <c r="C255" s="13"/>
      <c r="D255" s="181" t="s">
        <v>204</v>
      </c>
      <c r="E255" s="182" t="s">
        <v>3</v>
      </c>
      <c r="F255" s="183" t="s">
        <v>3540</v>
      </c>
      <c r="G255" s="13"/>
      <c r="H255" s="182" t="s">
        <v>3</v>
      </c>
      <c r="I255" s="13"/>
      <c r="J255" s="13"/>
      <c r="K255" s="13"/>
      <c r="L255" s="180"/>
      <c r="M255" s="184"/>
      <c r="N255" s="185"/>
      <c r="O255" s="185"/>
      <c r="P255" s="185"/>
      <c r="Q255" s="185"/>
      <c r="R255" s="185"/>
      <c r="S255" s="185"/>
      <c r="T255" s="18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2" t="s">
        <v>204</v>
      </c>
      <c r="AU255" s="182" t="s">
        <v>78</v>
      </c>
      <c r="AV255" s="13" t="s">
        <v>76</v>
      </c>
      <c r="AW255" s="13" t="s">
        <v>31</v>
      </c>
      <c r="AX255" s="13" t="s">
        <v>69</v>
      </c>
      <c r="AY255" s="182" t="s">
        <v>195</v>
      </c>
    </row>
    <row r="256" spans="1:51" s="14" customFormat="1" ht="12">
      <c r="A256" s="14"/>
      <c r="B256" s="187"/>
      <c r="C256" s="14"/>
      <c r="D256" s="181" t="s">
        <v>204</v>
      </c>
      <c r="E256" s="188" t="s">
        <v>3</v>
      </c>
      <c r="F256" s="189" t="s">
        <v>3541</v>
      </c>
      <c r="G256" s="14"/>
      <c r="H256" s="190">
        <v>0.726</v>
      </c>
      <c r="I256" s="14"/>
      <c r="J256" s="14"/>
      <c r="K256" s="14"/>
      <c r="L256" s="187"/>
      <c r="M256" s="191"/>
      <c r="N256" s="192"/>
      <c r="O256" s="192"/>
      <c r="P256" s="192"/>
      <c r="Q256" s="192"/>
      <c r="R256" s="192"/>
      <c r="S256" s="192"/>
      <c r="T256" s="19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188" t="s">
        <v>204</v>
      </c>
      <c r="AU256" s="188" t="s">
        <v>78</v>
      </c>
      <c r="AV256" s="14" t="s">
        <v>78</v>
      </c>
      <c r="AW256" s="14" t="s">
        <v>31</v>
      </c>
      <c r="AX256" s="14" t="s">
        <v>69</v>
      </c>
      <c r="AY256" s="188" t="s">
        <v>195</v>
      </c>
    </row>
    <row r="257" spans="1:51" s="15" customFormat="1" ht="12">
      <c r="A257" s="15"/>
      <c r="B257" s="194"/>
      <c r="C257" s="15"/>
      <c r="D257" s="181" t="s">
        <v>204</v>
      </c>
      <c r="E257" s="195" t="s">
        <v>3</v>
      </c>
      <c r="F257" s="196" t="s">
        <v>209</v>
      </c>
      <c r="G257" s="15"/>
      <c r="H257" s="197">
        <v>2.537</v>
      </c>
      <c r="I257" s="15"/>
      <c r="J257" s="15"/>
      <c r="K257" s="15"/>
      <c r="L257" s="194"/>
      <c r="M257" s="198"/>
      <c r="N257" s="199"/>
      <c r="O257" s="199"/>
      <c r="P257" s="199"/>
      <c r="Q257" s="199"/>
      <c r="R257" s="199"/>
      <c r="S257" s="199"/>
      <c r="T257" s="200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195" t="s">
        <v>204</v>
      </c>
      <c r="AU257" s="195" t="s">
        <v>78</v>
      </c>
      <c r="AV257" s="15" t="s">
        <v>202</v>
      </c>
      <c r="AW257" s="15" t="s">
        <v>31</v>
      </c>
      <c r="AX257" s="15" t="s">
        <v>76</v>
      </c>
      <c r="AY257" s="195" t="s">
        <v>195</v>
      </c>
    </row>
    <row r="258" spans="1:65" s="2" customFormat="1" ht="16.5" customHeight="1">
      <c r="A258" s="33"/>
      <c r="B258" s="167"/>
      <c r="C258" s="168" t="s">
        <v>427</v>
      </c>
      <c r="D258" s="168" t="s">
        <v>197</v>
      </c>
      <c r="E258" s="169" t="s">
        <v>3542</v>
      </c>
      <c r="F258" s="170" t="s">
        <v>3543</v>
      </c>
      <c r="G258" s="171" t="s">
        <v>200</v>
      </c>
      <c r="H258" s="172">
        <v>9.621</v>
      </c>
      <c r="I258" s="173">
        <v>350</v>
      </c>
      <c r="J258" s="173">
        <f>ROUND(I258*H258,2)</f>
        <v>3367.35</v>
      </c>
      <c r="K258" s="170" t="s">
        <v>201</v>
      </c>
      <c r="L258" s="34"/>
      <c r="M258" s="174" t="s">
        <v>3</v>
      </c>
      <c r="N258" s="175" t="s">
        <v>40</v>
      </c>
      <c r="O258" s="176">
        <v>0.3</v>
      </c>
      <c r="P258" s="176">
        <f>O258*H258</f>
        <v>2.8863</v>
      </c>
      <c r="Q258" s="176">
        <v>0.00247</v>
      </c>
      <c r="R258" s="176">
        <f>Q258*H258</f>
        <v>0.02376387</v>
      </c>
      <c r="S258" s="176">
        <v>0</v>
      </c>
      <c r="T258" s="177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8" t="s">
        <v>202</v>
      </c>
      <c r="AT258" s="178" t="s">
        <v>197</v>
      </c>
      <c r="AU258" s="178" t="s">
        <v>78</v>
      </c>
      <c r="AY258" s="20" t="s">
        <v>195</v>
      </c>
      <c r="BE258" s="179">
        <f>IF(N258="základní",J258,0)</f>
        <v>3367.35</v>
      </c>
      <c r="BF258" s="179">
        <f>IF(N258="snížená",J258,0)</f>
        <v>0</v>
      </c>
      <c r="BG258" s="179">
        <f>IF(N258="zákl. přenesená",J258,0)</f>
        <v>0</v>
      </c>
      <c r="BH258" s="179">
        <f>IF(N258="sníž. přenesená",J258,0)</f>
        <v>0</v>
      </c>
      <c r="BI258" s="179">
        <f>IF(N258="nulová",J258,0)</f>
        <v>0</v>
      </c>
      <c r="BJ258" s="20" t="s">
        <v>76</v>
      </c>
      <c r="BK258" s="179">
        <f>ROUND(I258*H258,2)</f>
        <v>3367.35</v>
      </c>
      <c r="BL258" s="20" t="s">
        <v>202</v>
      </c>
      <c r="BM258" s="178" t="s">
        <v>3544</v>
      </c>
    </row>
    <row r="259" spans="1:51" s="13" customFormat="1" ht="12">
      <c r="A259" s="13"/>
      <c r="B259" s="180"/>
      <c r="C259" s="13"/>
      <c r="D259" s="181" t="s">
        <v>204</v>
      </c>
      <c r="E259" s="182" t="s">
        <v>3</v>
      </c>
      <c r="F259" s="183" t="s">
        <v>3533</v>
      </c>
      <c r="G259" s="13"/>
      <c r="H259" s="182" t="s">
        <v>3</v>
      </c>
      <c r="I259" s="13"/>
      <c r="J259" s="13"/>
      <c r="K259" s="13"/>
      <c r="L259" s="180"/>
      <c r="M259" s="184"/>
      <c r="N259" s="185"/>
      <c r="O259" s="185"/>
      <c r="P259" s="185"/>
      <c r="Q259" s="185"/>
      <c r="R259" s="185"/>
      <c r="S259" s="185"/>
      <c r="T259" s="18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82" t="s">
        <v>204</v>
      </c>
      <c r="AU259" s="182" t="s">
        <v>78</v>
      </c>
      <c r="AV259" s="13" t="s">
        <v>76</v>
      </c>
      <c r="AW259" s="13" t="s">
        <v>31</v>
      </c>
      <c r="AX259" s="13" t="s">
        <v>69</v>
      </c>
      <c r="AY259" s="182" t="s">
        <v>195</v>
      </c>
    </row>
    <row r="260" spans="1:51" s="14" customFormat="1" ht="12">
      <c r="A260" s="14"/>
      <c r="B260" s="187"/>
      <c r="C260" s="14"/>
      <c r="D260" s="181" t="s">
        <v>204</v>
      </c>
      <c r="E260" s="188" t="s">
        <v>3</v>
      </c>
      <c r="F260" s="189" t="s">
        <v>3545</v>
      </c>
      <c r="G260" s="14"/>
      <c r="H260" s="190">
        <v>8.631</v>
      </c>
      <c r="I260" s="14"/>
      <c r="J260" s="14"/>
      <c r="K260" s="14"/>
      <c r="L260" s="187"/>
      <c r="M260" s="191"/>
      <c r="N260" s="192"/>
      <c r="O260" s="192"/>
      <c r="P260" s="192"/>
      <c r="Q260" s="192"/>
      <c r="R260" s="192"/>
      <c r="S260" s="192"/>
      <c r="T260" s="19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188" t="s">
        <v>204</v>
      </c>
      <c r="AU260" s="188" t="s">
        <v>78</v>
      </c>
      <c r="AV260" s="14" t="s">
        <v>78</v>
      </c>
      <c r="AW260" s="14" t="s">
        <v>31</v>
      </c>
      <c r="AX260" s="14" t="s">
        <v>69</v>
      </c>
      <c r="AY260" s="188" t="s">
        <v>195</v>
      </c>
    </row>
    <row r="261" spans="1:51" s="13" customFormat="1" ht="12">
      <c r="A261" s="13"/>
      <c r="B261" s="180"/>
      <c r="C261" s="13"/>
      <c r="D261" s="181" t="s">
        <v>204</v>
      </c>
      <c r="E261" s="182" t="s">
        <v>3</v>
      </c>
      <c r="F261" s="183" t="s">
        <v>3540</v>
      </c>
      <c r="G261" s="13"/>
      <c r="H261" s="182" t="s">
        <v>3</v>
      </c>
      <c r="I261" s="13"/>
      <c r="J261" s="13"/>
      <c r="K261" s="13"/>
      <c r="L261" s="180"/>
      <c r="M261" s="184"/>
      <c r="N261" s="185"/>
      <c r="O261" s="185"/>
      <c r="P261" s="185"/>
      <c r="Q261" s="185"/>
      <c r="R261" s="185"/>
      <c r="S261" s="185"/>
      <c r="T261" s="18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82" t="s">
        <v>204</v>
      </c>
      <c r="AU261" s="182" t="s">
        <v>78</v>
      </c>
      <c r="AV261" s="13" t="s">
        <v>76</v>
      </c>
      <c r="AW261" s="13" t="s">
        <v>31</v>
      </c>
      <c r="AX261" s="13" t="s">
        <v>69</v>
      </c>
      <c r="AY261" s="182" t="s">
        <v>195</v>
      </c>
    </row>
    <row r="262" spans="1:51" s="14" customFormat="1" ht="12">
      <c r="A262" s="14"/>
      <c r="B262" s="187"/>
      <c r="C262" s="14"/>
      <c r="D262" s="181" t="s">
        <v>204</v>
      </c>
      <c r="E262" s="188" t="s">
        <v>3</v>
      </c>
      <c r="F262" s="189" t="s">
        <v>3546</v>
      </c>
      <c r="G262" s="14"/>
      <c r="H262" s="190">
        <v>0.99</v>
      </c>
      <c r="I262" s="14"/>
      <c r="J262" s="14"/>
      <c r="K262" s="14"/>
      <c r="L262" s="187"/>
      <c r="M262" s="191"/>
      <c r="N262" s="192"/>
      <c r="O262" s="192"/>
      <c r="P262" s="192"/>
      <c r="Q262" s="192"/>
      <c r="R262" s="192"/>
      <c r="S262" s="192"/>
      <c r="T262" s="19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188" t="s">
        <v>204</v>
      </c>
      <c r="AU262" s="188" t="s">
        <v>78</v>
      </c>
      <c r="AV262" s="14" t="s">
        <v>78</v>
      </c>
      <c r="AW262" s="14" t="s">
        <v>31</v>
      </c>
      <c r="AX262" s="14" t="s">
        <v>69</v>
      </c>
      <c r="AY262" s="188" t="s">
        <v>195</v>
      </c>
    </row>
    <row r="263" spans="1:51" s="15" customFormat="1" ht="12">
      <c r="A263" s="15"/>
      <c r="B263" s="194"/>
      <c r="C263" s="15"/>
      <c r="D263" s="181" t="s">
        <v>204</v>
      </c>
      <c r="E263" s="195" t="s">
        <v>3</v>
      </c>
      <c r="F263" s="196" t="s">
        <v>209</v>
      </c>
      <c r="G263" s="15"/>
      <c r="H263" s="197">
        <v>9.621</v>
      </c>
      <c r="I263" s="15"/>
      <c r="J263" s="15"/>
      <c r="K263" s="15"/>
      <c r="L263" s="194"/>
      <c r="M263" s="198"/>
      <c r="N263" s="199"/>
      <c r="O263" s="199"/>
      <c r="P263" s="199"/>
      <c r="Q263" s="199"/>
      <c r="R263" s="199"/>
      <c r="S263" s="199"/>
      <c r="T263" s="200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195" t="s">
        <v>204</v>
      </c>
      <c r="AU263" s="195" t="s">
        <v>78</v>
      </c>
      <c r="AV263" s="15" t="s">
        <v>202</v>
      </c>
      <c r="AW263" s="15" t="s">
        <v>31</v>
      </c>
      <c r="AX263" s="15" t="s">
        <v>76</v>
      </c>
      <c r="AY263" s="195" t="s">
        <v>195</v>
      </c>
    </row>
    <row r="264" spans="1:65" s="2" customFormat="1" ht="16.5" customHeight="1">
      <c r="A264" s="33"/>
      <c r="B264" s="167"/>
      <c r="C264" s="168" t="s">
        <v>431</v>
      </c>
      <c r="D264" s="168" t="s">
        <v>197</v>
      </c>
      <c r="E264" s="169" t="s">
        <v>3547</v>
      </c>
      <c r="F264" s="170" t="s">
        <v>3548</v>
      </c>
      <c r="G264" s="171" t="s">
        <v>200</v>
      </c>
      <c r="H264" s="172">
        <v>9.621</v>
      </c>
      <c r="I264" s="173">
        <v>95.9</v>
      </c>
      <c r="J264" s="173">
        <f>ROUND(I264*H264,2)</f>
        <v>922.65</v>
      </c>
      <c r="K264" s="170" t="s">
        <v>201</v>
      </c>
      <c r="L264" s="34"/>
      <c r="M264" s="174" t="s">
        <v>3</v>
      </c>
      <c r="N264" s="175" t="s">
        <v>40</v>
      </c>
      <c r="O264" s="176">
        <v>0.152</v>
      </c>
      <c r="P264" s="176">
        <f>O264*H264</f>
        <v>1.4623920000000001</v>
      </c>
      <c r="Q264" s="176">
        <v>0</v>
      </c>
      <c r="R264" s="176">
        <f>Q264*H264</f>
        <v>0</v>
      </c>
      <c r="S264" s="176">
        <v>0</v>
      </c>
      <c r="T264" s="177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8" t="s">
        <v>202</v>
      </c>
      <c r="AT264" s="178" t="s">
        <v>197</v>
      </c>
      <c r="AU264" s="178" t="s">
        <v>78</v>
      </c>
      <c r="AY264" s="20" t="s">
        <v>195</v>
      </c>
      <c r="BE264" s="179">
        <f>IF(N264="základní",J264,0)</f>
        <v>922.65</v>
      </c>
      <c r="BF264" s="179">
        <f>IF(N264="snížená",J264,0)</f>
        <v>0</v>
      </c>
      <c r="BG264" s="179">
        <f>IF(N264="zákl. přenesená",J264,0)</f>
        <v>0</v>
      </c>
      <c r="BH264" s="179">
        <f>IF(N264="sníž. přenesená",J264,0)</f>
        <v>0</v>
      </c>
      <c r="BI264" s="179">
        <f>IF(N264="nulová",J264,0)</f>
        <v>0</v>
      </c>
      <c r="BJ264" s="20" t="s">
        <v>76</v>
      </c>
      <c r="BK264" s="179">
        <f>ROUND(I264*H264,2)</f>
        <v>922.65</v>
      </c>
      <c r="BL264" s="20" t="s">
        <v>202</v>
      </c>
      <c r="BM264" s="178" t="s">
        <v>3549</v>
      </c>
    </row>
    <row r="265" spans="1:65" s="2" customFormat="1" ht="16.5" customHeight="1">
      <c r="A265" s="33"/>
      <c r="B265" s="167"/>
      <c r="C265" s="168" t="s">
        <v>435</v>
      </c>
      <c r="D265" s="168" t="s">
        <v>197</v>
      </c>
      <c r="E265" s="169" t="s">
        <v>3550</v>
      </c>
      <c r="F265" s="170" t="s">
        <v>3551</v>
      </c>
      <c r="G265" s="171" t="s">
        <v>826</v>
      </c>
      <c r="H265" s="172">
        <v>0.473</v>
      </c>
      <c r="I265" s="173">
        <v>31400</v>
      </c>
      <c r="J265" s="173">
        <f>ROUND(I265*H265,2)</f>
        <v>14852.2</v>
      </c>
      <c r="K265" s="170" t="s">
        <v>201</v>
      </c>
      <c r="L265" s="34"/>
      <c r="M265" s="174" t="s">
        <v>3</v>
      </c>
      <c r="N265" s="175" t="s">
        <v>40</v>
      </c>
      <c r="O265" s="176">
        <v>15.231</v>
      </c>
      <c r="P265" s="176">
        <f>O265*H265</f>
        <v>7.204262999999999</v>
      </c>
      <c r="Q265" s="176">
        <v>1.06277</v>
      </c>
      <c r="R265" s="176">
        <f>Q265*H265</f>
        <v>0.50269021</v>
      </c>
      <c r="S265" s="176">
        <v>0</v>
      </c>
      <c r="T265" s="177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8" t="s">
        <v>202</v>
      </c>
      <c r="AT265" s="178" t="s">
        <v>197</v>
      </c>
      <c r="AU265" s="178" t="s">
        <v>78</v>
      </c>
      <c r="AY265" s="20" t="s">
        <v>195</v>
      </c>
      <c r="BE265" s="179">
        <f>IF(N265="základní",J265,0)</f>
        <v>14852.2</v>
      </c>
      <c r="BF265" s="179">
        <f>IF(N265="snížená",J265,0)</f>
        <v>0</v>
      </c>
      <c r="BG265" s="179">
        <f>IF(N265="zákl. přenesená",J265,0)</f>
        <v>0</v>
      </c>
      <c r="BH265" s="179">
        <f>IF(N265="sníž. přenesená",J265,0)</f>
        <v>0</v>
      </c>
      <c r="BI265" s="179">
        <f>IF(N265="nulová",J265,0)</f>
        <v>0</v>
      </c>
      <c r="BJ265" s="20" t="s">
        <v>76</v>
      </c>
      <c r="BK265" s="179">
        <f>ROUND(I265*H265,2)</f>
        <v>14852.2</v>
      </c>
      <c r="BL265" s="20" t="s">
        <v>202</v>
      </c>
      <c r="BM265" s="178" t="s">
        <v>3552</v>
      </c>
    </row>
    <row r="266" spans="1:51" s="13" customFormat="1" ht="12">
      <c r="A266" s="13"/>
      <c r="B266" s="180"/>
      <c r="C266" s="13"/>
      <c r="D266" s="181" t="s">
        <v>204</v>
      </c>
      <c r="E266" s="182" t="s">
        <v>3</v>
      </c>
      <c r="F266" s="183" t="s">
        <v>3553</v>
      </c>
      <c r="G266" s="13"/>
      <c r="H266" s="182" t="s">
        <v>3</v>
      </c>
      <c r="I266" s="13"/>
      <c r="J266" s="13"/>
      <c r="K266" s="13"/>
      <c r="L266" s="180"/>
      <c r="M266" s="184"/>
      <c r="N266" s="185"/>
      <c r="O266" s="185"/>
      <c r="P266" s="185"/>
      <c r="Q266" s="185"/>
      <c r="R266" s="185"/>
      <c r="S266" s="185"/>
      <c r="T266" s="18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82" t="s">
        <v>204</v>
      </c>
      <c r="AU266" s="182" t="s">
        <v>78</v>
      </c>
      <c r="AV266" s="13" t="s">
        <v>76</v>
      </c>
      <c r="AW266" s="13" t="s">
        <v>31</v>
      </c>
      <c r="AX266" s="13" t="s">
        <v>69</v>
      </c>
      <c r="AY266" s="182" t="s">
        <v>195</v>
      </c>
    </row>
    <row r="267" spans="1:51" s="14" customFormat="1" ht="12">
      <c r="A267" s="14"/>
      <c r="B267" s="187"/>
      <c r="C267" s="14"/>
      <c r="D267" s="181" t="s">
        <v>204</v>
      </c>
      <c r="E267" s="188" t="s">
        <v>3</v>
      </c>
      <c r="F267" s="189" t="s">
        <v>3554</v>
      </c>
      <c r="G267" s="14"/>
      <c r="H267" s="190">
        <v>0.215</v>
      </c>
      <c r="I267" s="14"/>
      <c r="J267" s="14"/>
      <c r="K267" s="14"/>
      <c r="L267" s="187"/>
      <c r="M267" s="191"/>
      <c r="N267" s="192"/>
      <c r="O267" s="192"/>
      <c r="P267" s="192"/>
      <c r="Q267" s="192"/>
      <c r="R267" s="192"/>
      <c r="S267" s="192"/>
      <c r="T267" s="19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188" t="s">
        <v>204</v>
      </c>
      <c r="AU267" s="188" t="s">
        <v>78</v>
      </c>
      <c r="AV267" s="14" t="s">
        <v>78</v>
      </c>
      <c r="AW267" s="14" t="s">
        <v>31</v>
      </c>
      <c r="AX267" s="14" t="s">
        <v>69</v>
      </c>
      <c r="AY267" s="188" t="s">
        <v>195</v>
      </c>
    </row>
    <row r="268" spans="1:51" s="13" customFormat="1" ht="12">
      <c r="A268" s="13"/>
      <c r="B268" s="180"/>
      <c r="C268" s="13"/>
      <c r="D268" s="181" t="s">
        <v>204</v>
      </c>
      <c r="E268" s="182" t="s">
        <v>3</v>
      </c>
      <c r="F268" s="183" t="s">
        <v>3555</v>
      </c>
      <c r="G268" s="13"/>
      <c r="H268" s="182" t="s">
        <v>3</v>
      </c>
      <c r="I268" s="13"/>
      <c r="J268" s="13"/>
      <c r="K268" s="13"/>
      <c r="L268" s="180"/>
      <c r="M268" s="184"/>
      <c r="N268" s="185"/>
      <c r="O268" s="185"/>
      <c r="P268" s="185"/>
      <c r="Q268" s="185"/>
      <c r="R268" s="185"/>
      <c r="S268" s="185"/>
      <c r="T268" s="18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82" t="s">
        <v>204</v>
      </c>
      <c r="AU268" s="182" t="s">
        <v>78</v>
      </c>
      <c r="AV268" s="13" t="s">
        <v>76</v>
      </c>
      <c r="AW268" s="13" t="s">
        <v>31</v>
      </c>
      <c r="AX268" s="13" t="s">
        <v>69</v>
      </c>
      <c r="AY268" s="182" t="s">
        <v>195</v>
      </c>
    </row>
    <row r="269" spans="1:51" s="14" customFormat="1" ht="12">
      <c r="A269" s="14"/>
      <c r="B269" s="187"/>
      <c r="C269" s="14"/>
      <c r="D269" s="181" t="s">
        <v>204</v>
      </c>
      <c r="E269" s="188" t="s">
        <v>3</v>
      </c>
      <c r="F269" s="189" t="s">
        <v>3556</v>
      </c>
      <c r="G269" s="14"/>
      <c r="H269" s="190">
        <v>0.166</v>
      </c>
      <c r="I269" s="14"/>
      <c r="J269" s="14"/>
      <c r="K269" s="14"/>
      <c r="L269" s="187"/>
      <c r="M269" s="191"/>
      <c r="N269" s="192"/>
      <c r="O269" s="192"/>
      <c r="P269" s="192"/>
      <c r="Q269" s="192"/>
      <c r="R269" s="192"/>
      <c r="S269" s="192"/>
      <c r="T269" s="19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188" t="s">
        <v>204</v>
      </c>
      <c r="AU269" s="188" t="s">
        <v>78</v>
      </c>
      <c r="AV269" s="14" t="s">
        <v>78</v>
      </c>
      <c r="AW269" s="14" t="s">
        <v>31</v>
      </c>
      <c r="AX269" s="14" t="s">
        <v>69</v>
      </c>
      <c r="AY269" s="188" t="s">
        <v>195</v>
      </c>
    </row>
    <row r="270" spans="1:51" s="14" customFormat="1" ht="12">
      <c r="A270" s="14"/>
      <c r="B270" s="187"/>
      <c r="C270" s="14"/>
      <c r="D270" s="181" t="s">
        <v>204</v>
      </c>
      <c r="E270" s="188" t="s">
        <v>3</v>
      </c>
      <c r="F270" s="189" t="s">
        <v>3557</v>
      </c>
      <c r="G270" s="14"/>
      <c r="H270" s="190">
        <v>0.092</v>
      </c>
      <c r="I270" s="14"/>
      <c r="J270" s="14"/>
      <c r="K270" s="14"/>
      <c r="L270" s="187"/>
      <c r="M270" s="191"/>
      <c r="N270" s="192"/>
      <c r="O270" s="192"/>
      <c r="P270" s="192"/>
      <c r="Q270" s="192"/>
      <c r="R270" s="192"/>
      <c r="S270" s="192"/>
      <c r="T270" s="19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188" t="s">
        <v>204</v>
      </c>
      <c r="AU270" s="188" t="s">
        <v>78</v>
      </c>
      <c r="AV270" s="14" t="s">
        <v>78</v>
      </c>
      <c r="AW270" s="14" t="s">
        <v>31</v>
      </c>
      <c r="AX270" s="14" t="s">
        <v>69</v>
      </c>
      <c r="AY270" s="188" t="s">
        <v>195</v>
      </c>
    </row>
    <row r="271" spans="1:51" s="15" customFormat="1" ht="12">
      <c r="A271" s="15"/>
      <c r="B271" s="194"/>
      <c r="C271" s="15"/>
      <c r="D271" s="181" t="s">
        <v>204</v>
      </c>
      <c r="E271" s="195" t="s">
        <v>3</v>
      </c>
      <c r="F271" s="196" t="s">
        <v>209</v>
      </c>
      <c r="G271" s="15"/>
      <c r="H271" s="197">
        <v>0.473</v>
      </c>
      <c r="I271" s="15"/>
      <c r="J271" s="15"/>
      <c r="K271" s="15"/>
      <c r="L271" s="194"/>
      <c r="M271" s="198"/>
      <c r="N271" s="199"/>
      <c r="O271" s="199"/>
      <c r="P271" s="199"/>
      <c r="Q271" s="199"/>
      <c r="R271" s="199"/>
      <c r="S271" s="199"/>
      <c r="T271" s="200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195" t="s">
        <v>204</v>
      </c>
      <c r="AU271" s="195" t="s">
        <v>78</v>
      </c>
      <c r="AV271" s="15" t="s">
        <v>202</v>
      </c>
      <c r="AW271" s="15" t="s">
        <v>31</v>
      </c>
      <c r="AX271" s="15" t="s">
        <v>76</v>
      </c>
      <c r="AY271" s="195" t="s">
        <v>195</v>
      </c>
    </row>
    <row r="272" spans="1:65" s="2" customFormat="1" ht="16.5" customHeight="1">
      <c r="A272" s="33"/>
      <c r="B272" s="167"/>
      <c r="C272" s="168" t="s">
        <v>440</v>
      </c>
      <c r="D272" s="168" t="s">
        <v>197</v>
      </c>
      <c r="E272" s="169" t="s">
        <v>3558</v>
      </c>
      <c r="F272" s="170" t="s">
        <v>3559</v>
      </c>
      <c r="G272" s="171" t="s">
        <v>216</v>
      </c>
      <c r="H272" s="172">
        <v>6.404</v>
      </c>
      <c r="I272" s="173">
        <v>2720</v>
      </c>
      <c r="J272" s="173">
        <f>ROUND(I272*H272,2)</f>
        <v>17418.88</v>
      </c>
      <c r="K272" s="170" t="s">
        <v>201</v>
      </c>
      <c r="L272" s="34"/>
      <c r="M272" s="174" t="s">
        <v>3</v>
      </c>
      <c r="N272" s="175" t="s">
        <v>40</v>
      </c>
      <c r="O272" s="176">
        <v>0.584</v>
      </c>
      <c r="P272" s="176">
        <f>O272*H272</f>
        <v>3.7399359999999997</v>
      </c>
      <c r="Q272" s="176">
        <v>2.45329</v>
      </c>
      <c r="R272" s="176">
        <f>Q272*H272</f>
        <v>15.71086916</v>
      </c>
      <c r="S272" s="176">
        <v>0</v>
      </c>
      <c r="T272" s="177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8" t="s">
        <v>202</v>
      </c>
      <c r="AT272" s="178" t="s">
        <v>197</v>
      </c>
      <c r="AU272" s="178" t="s">
        <v>78</v>
      </c>
      <c r="AY272" s="20" t="s">
        <v>195</v>
      </c>
      <c r="BE272" s="179">
        <f>IF(N272="základní",J272,0)</f>
        <v>17418.88</v>
      </c>
      <c r="BF272" s="179">
        <f>IF(N272="snížená",J272,0)</f>
        <v>0</v>
      </c>
      <c r="BG272" s="179">
        <f>IF(N272="zákl. přenesená",J272,0)</f>
        <v>0</v>
      </c>
      <c r="BH272" s="179">
        <f>IF(N272="sníž. přenesená",J272,0)</f>
        <v>0</v>
      </c>
      <c r="BI272" s="179">
        <f>IF(N272="nulová",J272,0)</f>
        <v>0</v>
      </c>
      <c r="BJ272" s="20" t="s">
        <v>76</v>
      </c>
      <c r="BK272" s="179">
        <f>ROUND(I272*H272,2)</f>
        <v>17418.88</v>
      </c>
      <c r="BL272" s="20" t="s">
        <v>202</v>
      </c>
      <c r="BM272" s="178" t="s">
        <v>3560</v>
      </c>
    </row>
    <row r="273" spans="1:51" s="13" customFormat="1" ht="12">
      <c r="A273" s="13"/>
      <c r="B273" s="180"/>
      <c r="C273" s="13"/>
      <c r="D273" s="181" t="s">
        <v>204</v>
      </c>
      <c r="E273" s="182" t="s">
        <v>3</v>
      </c>
      <c r="F273" s="183" t="s">
        <v>3561</v>
      </c>
      <c r="G273" s="13"/>
      <c r="H273" s="182" t="s">
        <v>3</v>
      </c>
      <c r="I273" s="13"/>
      <c r="J273" s="13"/>
      <c r="K273" s="13"/>
      <c r="L273" s="180"/>
      <c r="M273" s="184"/>
      <c r="N273" s="185"/>
      <c r="O273" s="185"/>
      <c r="P273" s="185"/>
      <c r="Q273" s="185"/>
      <c r="R273" s="185"/>
      <c r="S273" s="185"/>
      <c r="T273" s="18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2" t="s">
        <v>204</v>
      </c>
      <c r="AU273" s="182" t="s">
        <v>78</v>
      </c>
      <c r="AV273" s="13" t="s">
        <v>76</v>
      </c>
      <c r="AW273" s="13" t="s">
        <v>31</v>
      </c>
      <c r="AX273" s="13" t="s">
        <v>69</v>
      </c>
      <c r="AY273" s="182" t="s">
        <v>195</v>
      </c>
    </row>
    <row r="274" spans="1:51" s="14" customFormat="1" ht="12">
      <c r="A274" s="14"/>
      <c r="B274" s="187"/>
      <c r="C274" s="14"/>
      <c r="D274" s="181" t="s">
        <v>204</v>
      </c>
      <c r="E274" s="188" t="s">
        <v>3</v>
      </c>
      <c r="F274" s="189" t="s">
        <v>3562</v>
      </c>
      <c r="G274" s="14"/>
      <c r="H274" s="190">
        <v>6.404</v>
      </c>
      <c r="I274" s="14"/>
      <c r="J274" s="14"/>
      <c r="K274" s="14"/>
      <c r="L274" s="187"/>
      <c r="M274" s="191"/>
      <c r="N274" s="192"/>
      <c r="O274" s="192"/>
      <c r="P274" s="192"/>
      <c r="Q274" s="192"/>
      <c r="R274" s="192"/>
      <c r="S274" s="192"/>
      <c r="T274" s="19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188" t="s">
        <v>204</v>
      </c>
      <c r="AU274" s="188" t="s">
        <v>78</v>
      </c>
      <c r="AV274" s="14" t="s">
        <v>78</v>
      </c>
      <c r="AW274" s="14" t="s">
        <v>31</v>
      </c>
      <c r="AX274" s="14" t="s">
        <v>76</v>
      </c>
      <c r="AY274" s="188" t="s">
        <v>195</v>
      </c>
    </row>
    <row r="275" spans="1:63" s="12" customFormat="1" ht="22.8" customHeight="1">
      <c r="A275" s="12"/>
      <c r="B275" s="155"/>
      <c r="C275" s="12"/>
      <c r="D275" s="156" t="s">
        <v>68</v>
      </c>
      <c r="E275" s="165" t="s">
        <v>119</v>
      </c>
      <c r="F275" s="165" t="s">
        <v>278</v>
      </c>
      <c r="G275" s="12"/>
      <c r="H275" s="12"/>
      <c r="I275" s="12"/>
      <c r="J275" s="166">
        <f>BK275</f>
        <v>269898.55</v>
      </c>
      <c r="K275" s="12"/>
      <c r="L275" s="155"/>
      <c r="M275" s="159"/>
      <c r="N275" s="160"/>
      <c r="O275" s="160"/>
      <c r="P275" s="161">
        <f>SUM(P276:P359)</f>
        <v>233.938374</v>
      </c>
      <c r="Q275" s="160"/>
      <c r="R275" s="161">
        <f>SUM(R276:R359)</f>
        <v>57.23247869</v>
      </c>
      <c r="S275" s="160"/>
      <c r="T275" s="162">
        <f>SUM(T276:T359)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156" t="s">
        <v>76</v>
      </c>
      <c r="AT275" s="163" t="s">
        <v>68</v>
      </c>
      <c r="AU275" s="163" t="s">
        <v>76</v>
      </c>
      <c r="AY275" s="156" t="s">
        <v>195</v>
      </c>
      <c r="BK275" s="164">
        <f>SUM(BK276:BK359)</f>
        <v>269898.55</v>
      </c>
    </row>
    <row r="276" spans="1:65" s="2" customFormat="1" ht="24" customHeight="1">
      <c r="A276" s="33"/>
      <c r="B276" s="167"/>
      <c r="C276" s="168" t="s">
        <v>451</v>
      </c>
      <c r="D276" s="168" t="s">
        <v>197</v>
      </c>
      <c r="E276" s="169" t="s">
        <v>3563</v>
      </c>
      <c r="F276" s="170" t="s">
        <v>3564</v>
      </c>
      <c r="G276" s="171" t="s">
        <v>334</v>
      </c>
      <c r="H276" s="172">
        <v>8</v>
      </c>
      <c r="I276" s="173">
        <v>358</v>
      </c>
      <c r="J276" s="173">
        <f>ROUND(I276*H276,2)</f>
        <v>2864</v>
      </c>
      <c r="K276" s="170" t="s">
        <v>201</v>
      </c>
      <c r="L276" s="34"/>
      <c r="M276" s="174" t="s">
        <v>3</v>
      </c>
      <c r="N276" s="175" t="s">
        <v>40</v>
      </c>
      <c r="O276" s="176">
        <v>0.551</v>
      </c>
      <c r="P276" s="176">
        <f>O276*H276</f>
        <v>4.408</v>
      </c>
      <c r="Q276" s="176">
        <v>0.12021</v>
      </c>
      <c r="R276" s="176">
        <f>Q276*H276</f>
        <v>0.96168</v>
      </c>
      <c r="S276" s="176">
        <v>0</v>
      </c>
      <c r="T276" s="177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78" t="s">
        <v>202</v>
      </c>
      <c r="AT276" s="178" t="s">
        <v>197</v>
      </c>
      <c r="AU276" s="178" t="s">
        <v>78</v>
      </c>
      <c r="AY276" s="20" t="s">
        <v>195</v>
      </c>
      <c r="BE276" s="179">
        <f>IF(N276="základní",J276,0)</f>
        <v>2864</v>
      </c>
      <c r="BF276" s="179">
        <f>IF(N276="snížená",J276,0)</f>
        <v>0</v>
      </c>
      <c r="BG276" s="179">
        <f>IF(N276="zákl. přenesená",J276,0)</f>
        <v>0</v>
      </c>
      <c r="BH276" s="179">
        <f>IF(N276="sníž. přenesená",J276,0)</f>
        <v>0</v>
      </c>
      <c r="BI276" s="179">
        <f>IF(N276="nulová",J276,0)</f>
        <v>0</v>
      </c>
      <c r="BJ276" s="20" t="s">
        <v>76</v>
      </c>
      <c r="BK276" s="179">
        <f>ROUND(I276*H276,2)</f>
        <v>2864</v>
      </c>
      <c r="BL276" s="20" t="s">
        <v>202</v>
      </c>
      <c r="BM276" s="178" t="s">
        <v>3565</v>
      </c>
    </row>
    <row r="277" spans="1:51" s="14" customFormat="1" ht="12">
      <c r="A277" s="14"/>
      <c r="B277" s="187"/>
      <c r="C277" s="14"/>
      <c r="D277" s="181" t="s">
        <v>204</v>
      </c>
      <c r="E277" s="188" t="s">
        <v>3</v>
      </c>
      <c r="F277" s="189" t="s">
        <v>3566</v>
      </c>
      <c r="G277" s="14"/>
      <c r="H277" s="190">
        <v>8</v>
      </c>
      <c r="I277" s="14"/>
      <c r="J277" s="14"/>
      <c r="K277" s="14"/>
      <c r="L277" s="187"/>
      <c r="M277" s="191"/>
      <c r="N277" s="192"/>
      <c r="O277" s="192"/>
      <c r="P277" s="192"/>
      <c r="Q277" s="192"/>
      <c r="R277" s="192"/>
      <c r="S277" s="192"/>
      <c r="T277" s="19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188" t="s">
        <v>204</v>
      </c>
      <c r="AU277" s="188" t="s">
        <v>78</v>
      </c>
      <c r="AV277" s="14" t="s">
        <v>78</v>
      </c>
      <c r="AW277" s="14" t="s">
        <v>31</v>
      </c>
      <c r="AX277" s="14" t="s">
        <v>76</v>
      </c>
      <c r="AY277" s="188" t="s">
        <v>195</v>
      </c>
    </row>
    <row r="278" spans="1:65" s="2" customFormat="1" ht="24" customHeight="1">
      <c r="A278" s="33"/>
      <c r="B278" s="167"/>
      <c r="C278" s="168" t="s">
        <v>456</v>
      </c>
      <c r="D278" s="168" t="s">
        <v>197</v>
      </c>
      <c r="E278" s="169" t="s">
        <v>3567</v>
      </c>
      <c r="F278" s="170" t="s">
        <v>3568</v>
      </c>
      <c r="G278" s="171" t="s">
        <v>334</v>
      </c>
      <c r="H278" s="172">
        <v>4</v>
      </c>
      <c r="I278" s="173">
        <v>675</v>
      </c>
      <c r="J278" s="173">
        <f>ROUND(I278*H278,2)</f>
        <v>2700</v>
      </c>
      <c r="K278" s="170" t="s">
        <v>201</v>
      </c>
      <c r="L278" s="34"/>
      <c r="M278" s="174" t="s">
        <v>3</v>
      </c>
      <c r="N278" s="175" t="s">
        <v>40</v>
      </c>
      <c r="O278" s="176">
        <v>0.972</v>
      </c>
      <c r="P278" s="176">
        <f>O278*H278</f>
        <v>3.888</v>
      </c>
      <c r="Q278" s="176">
        <v>0.24042</v>
      </c>
      <c r="R278" s="176">
        <f>Q278*H278</f>
        <v>0.96168</v>
      </c>
      <c r="S278" s="176">
        <v>0</v>
      </c>
      <c r="T278" s="177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78" t="s">
        <v>202</v>
      </c>
      <c r="AT278" s="178" t="s">
        <v>197</v>
      </c>
      <c r="AU278" s="178" t="s">
        <v>78</v>
      </c>
      <c r="AY278" s="20" t="s">
        <v>195</v>
      </c>
      <c r="BE278" s="179">
        <f>IF(N278="základní",J278,0)</f>
        <v>2700</v>
      </c>
      <c r="BF278" s="179">
        <f>IF(N278="snížená",J278,0)</f>
        <v>0</v>
      </c>
      <c r="BG278" s="179">
        <f>IF(N278="zákl. přenesená",J278,0)</f>
        <v>0</v>
      </c>
      <c r="BH278" s="179">
        <f>IF(N278="sníž. přenesená",J278,0)</f>
        <v>0</v>
      </c>
      <c r="BI278" s="179">
        <f>IF(N278="nulová",J278,0)</f>
        <v>0</v>
      </c>
      <c r="BJ278" s="20" t="s">
        <v>76</v>
      </c>
      <c r="BK278" s="179">
        <f>ROUND(I278*H278,2)</f>
        <v>2700</v>
      </c>
      <c r="BL278" s="20" t="s">
        <v>202</v>
      </c>
      <c r="BM278" s="178" t="s">
        <v>3569</v>
      </c>
    </row>
    <row r="279" spans="1:51" s="14" customFormat="1" ht="12">
      <c r="A279" s="14"/>
      <c r="B279" s="187"/>
      <c r="C279" s="14"/>
      <c r="D279" s="181" t="s">
        <v>204</v>
      </c>
      <c r="E279" s="188" t="s">
        <v>3</v>
      </c>
      <c r="F279" s="189" t="s">
        <v>3570</v>
      </c>
      <c r="G279" s="14"/>
      <c r="H279" s="190">
        <v>4</v>
      </c>
      <c r="I279" s="14"/>
      <c r="J279" s="14"/>
      <c r="K279" s="14"/>
      <c r="L279" s="187"/>
      <c r="M279" s="191"/>
      <c r="N279" s="192"/>
      <c r="O279" s="192"/>
      <c r="P279" s="192"/>
      <c r="Q279" s="192"/>
      <c r="R279" s="192"/>
      <c r="S279" s="192"/>
      <c r="T279" s="19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188" t="s">
        <v>204</v>
      </c>
      <c r="AU279" s="188" t="s">
        <v>78</v>
      </c>
      <c r="AV279" s="14" t="s">
        <v>78</v>
      </c>
      <c r="AW279" s="14" t="s">
        <v>31</v>
      </c>
      <c r="AX279" s="14" t="s">
        <v>76</v>
      </c>
      <c r="AY279" s="188" t="s">
        <v>195</v>
      </c>
    </row>
    <row r="280" spans="1:65" s="2" customFormat="1" ht="24" customHeight="1">
      <c r="A280" s="33"/>
      <c r="B280" s="167"/>
      <c r="C280" s="168" t="s">
        <v>461</v>
      </c>
      <c r="D280" s="168" t="s">
        <v>197</v>
      </c>
      <c r="E280" s="169" t="s">
        <v>3571</v>
      </c>
      <c r="F280" s="170" t="s">
        <v>3572</v>
      </c>
      <c r="G280" s="171" t="s">
        <v>216</v>
      </c>
      <c r="H280" s="172">
        <v>2.46</v>
      </c>
      <c r="I280" s="173">
        <v>4340</v>
      </c>
      <c r="J280" s="173">
        <f>ROUND(I280*H280,2)</f>
        <v>10676.4</v>
      </c>
      <c r="K280" s="170" t="s">
        <v>201</v>
      </c>
      <c r="L280" s="34"/>
      <c r="M280" s="174" t="s">
        <v>3</v>
      </c>
      <c r="N280" s="175" t="s">
        <v>40</v>
      </c>
      <c r="O280" s="176">
        <v>3.842</v>
      </c>
      <c r="P280" s="176">
        <f>O280*H280</f>
        <v>9.45132</v>
      </c>
      <c r="Q280" s="176">
        <v>1.8775</v>
      </c>
      <c r="R280" s="176">
        <f>Q280*H280</f>
        <v>4.61865</v>
      </c>
      <c r="S280" s="176">
        <v>0</v>
      </c>
      <c r="T280" s="177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78" t="s">
        <v>202</v>
      </c>
      <c r="AT280" s="178" t="s">
        <v>197</v>
      </c>
      <c r="AU280" s="178" t="s">
        <v>78</v>
      </c>
      <c r="AY280" s="20" t="s">
        <v>195</v>
      </c>
      <c r="BE280" s="179">
        <f>IF(N280="základní",J280,0)</f>
        <v>10676.4</v>
      </c>
      <c r="BF280" s="179">
        <f>IF(N280="snížená",J280,0)</f>
        <v>0</v>
      </c>
      <c r="BG280" s="179">
        <f>IF(N280="zákl. přenesená",J280,0)</f>
        <v>0</v>
      </c>
      <c r="BH280" s="179">
        <f>IF(N280="sníž. přenesená",J280,0)</f>
        <v>0</v>
      </c>
      <c r="BI280" s="179">
        <f>IF(N280="nulová",J280,0)</f>
        <v>0</v>
      </c>
      <c r="BJ280" s="20" t="s">
        <v>76</v>
      </c>
      <c r="BK280" s="179">
        <f>ROUND(I280*H280,2)</f>
        <v>10676.4</v>
      </c>
      <c r="BL280" s="20" t="s">
        <v>202</v>
      </c>
      <c r="BM280" s="178" t="s">
        <v>3573</v>
      </c>
    </row>
    <row r="281" spans="1:51" s="13" customFormat="1" ht="12">
      <c r="A281" s="13"/>
      <c r="B281" s="180"/>
      <c r="C281" s="13"/>
      <c r="D281" s="181" t="s">
        <v>204</v>
      </c>
      <c r="E281" s="182" t="s">
        <v>3</v>
      </c>
      <c r="F281" s="183" t="s">
        <v>3574</v>
      </c>
      <c r="G281" s="13"/>
      <c r="H281" s="182" t="s">
        <v>3</v>
      </c>
      <c r="I281" s="13"/>
      <c r="J281" s="13"/>
      <c r="K281" s="13"/>
      <c r="L281" s="180"/>
      <c r="M281" s="184"/>
      <c r="N281" s="185"/>
      <c r="O281" s="185"/>
      <c r="P281" s="185"/>
      <c r="Q281" s="185"/>
      <c r="R281" s="185"/>
      <c r="S281" s="185"/>
      <c r="T281" s="18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82" t="s">
        <v>204</v>
      </c>
      <c r="AU281" s="182" t="s">
        <v>78</v>
      </c>
      <c r="AV281" s="13" t="s">
        <v>76</v>
      </c>
      <c r="AW281" s="13" t="s">
        <v>31</v>
      </c>
      <c r="AX281" s="13" t="s">
        <v>69</v>
      </c>
      <c r="AY281" s="182" t="s">
        <v>195</v>
      </c>
    </row>
    <row r="282" spans="1:51" s="14" customFormat="1" ht="12">
      <c r="A282" s="14"/>
      <c r="B282" s="187"/>
      <c r="C282" s="14"/>
      <c r="D282" s="181" t="s">
        <v>204</v>
      </c>
      <c r="E282" s="188" t="s">
        <v>3</v>
      </c>
      <c r="F282" s="189" t="s">
        <v>3575</v>
      </c>
      <c r="G282" s="14"/>
      <c r="H282" s="190">
        <v>3.9</v>
      </c>
      <c r="I282" s="14"/>
      <c r="J282" s="14"/>
      <c r="K282" s="14"/>
      <c r="L282" s="187"/>
      <c r="M282" s="191"/>
      <c r="N282" s="192"/>
      <c r="O282" s="192"/>
      <c r="P282" s="192"/>
      <c r="Q282" s="192"/>
      <c r="R282" s="192"/>
      <c r="S282" s="192"/>
      <c r="T282" s="19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188" t="s">
        <v>204</v>
      </c>
      <c r="AU282" s="188" t="s">
        <v>78</v>
      </c>
      <c r="AV282" s="14" t="s">
        <v>78</v>
      </c>
      <c r="AW282" s="14" t="s">
        <v>31</v>
      </c>
      <c r="AX282" s="14" t="s">
        <v>69</v>
      </c>
      <c r="AY282" s="188" t="s">
        <v>195</v>
      </c>
    </row>
    <row r="283" spans="1:51" s="14" customFormat="1" ht="12">
      <c r="A283" s="14"/>
      <c r="B283" s="187"/>
      <c r="C283" s="14"/>
      <c r="D283" s="181" t="s">
        <v>204</v>
      </c>
      <c r="E283" s="188" t="s">
        <v>3</v>
      </c>
      <c r="F283" s="189" t="s">
        <v>3576</v>
      </c>
      <c r="G283" s="14"/>
      <c r="H283" s="190">
        <v>-1.44</v>
      </c>
      <c r="I283" s="14"/>
      <c r="J283" s="14"/>
      <c r="K283" s="14"/>
      <c r="L283" s="187"/>
      <c r="M283" s="191"/>
      <c r="N283" s="192"/>
      <c r="O283" s="192"/>
      <c r="P283" s="192"/>
      <c r="Q283" s="192"/>
      <c r="R283" s="192"/>
      <c r="S283" s="192"/>
      <c r="T283" s="19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188" t="s">
        <v>204</v>
      </c>
      <c r="AU283" s="188" t="s">
        <v>78</v>
      </c>
      <c r="AV283" s="14" t="s">
        <v>78</v>
      </c>
      <c r="AW283" s="14" t="s">
        <v>31</v>
      </c>
      <c r="AX283" s="14" t="s">
        <v>69</v>
      </c>
      <c r="AY283" s="188" t="s">
        <v>195</v>
      </c>
    </row>
    <row r="284" spans="1:51" s="15" customFormat="1" ht="12">
      <c r="A284" s="15"/>
      <c r="B284" s="194"/>
      <c r="C284" s="15"/>
      <c r="D284" s="181" t="s">
        <v>204</v>
      </c>
      <c r="E284" s="195" t="s">
        <v>3</v>
      </c>
      <c r="F284" s="196" t="s">
        <v>209</v>
      </c>
      <c r="G284" s="15"/>
      <c r="H284" s="197">
        <v>2.46</v>
      </c>
      <c r="I284" s="15"/>
      <c r="J284" s="15"/>
      <c r="K284" s="15"/>
      <c r="L284" s="194"/>
      <c r="M284" s="198"/>
      <c r="N284" s="199"/>
      <c r="O284" s="199"/>
      <c r="P284" s="199"/>
      <c r="Q284" s="199"/>
      <c r="R284" s="199"/>
      <c r="S284" s="199"/>
      <c r="T284" s="200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195" t="s">
        <v>204</v>
      </c>
      <c r="AU284" s="195" t="s">
        <v>78</v>
      </c>
      <c r="AV284" s="15" t="s">
        <v>202</v>
      </c>
      <c r="AW284" s="15" t="s">
        <v>31</v>
      </c>
      <c r="AX284" s="15" t="s">
        <v>76</v>
      </c>
      <c r="AY284" s="195" t="s">
        <v>195</v>
      </c>
    </row>
    <row r="285" spans="1:65" s="2" customFormat="1" ht="24" customHeight="1">
      <c r="A285" s="33"/>
      <c r="B285" s="167"/>
      <c r="C285" s="168" t="s">
        <v>466</v>
      </c>
      <c r="D285" s="168" t="s">
        <v>197</v>
      </c>
      <c r="E285" s="169" t="s">
        <v>3577</v>
      </c>
      <c r="F285" s="170" t="s">
        <v>3578</v>
      </c>
      <c r="G285" s="171" t="s">
        <v>200</v>
      </c>
      <c r="H285" s="172">
        <v>38.04</v>
      </c>
      <c r="I285" s="173">
        <v>849</v>
      </c>
      <c r="J285" s="173">
        <f>ROUND(I285*H285,2)</f>
        <v>32295.96</v>
      </c>
      <c r="K285" s="170" t="s">
        <v>201</v>
      </c>
      <c r="L285" s="34"/>
      <c r="M285" s="174" t="s">
        <v>3</v>
      </c>
      <c r="N285" s="175" t="s">
        <v>40</v>
      </c>
      <c r="O285" s="176">
        <v>0.69</v>
      </c>
      <c r="P285" s="176">
        <f>O285*H285</f>
        <v>26.2476</v>
      </c>
      <c r="Q285" s="176">
        <v>0.16698</v>
      </c>
      <c r="R285" s="176">
        <f>Q285*H285</f>
        <v>6.351919199999999</v>
      </c>
      <c r="S285" s="176">
        <v>0</v>
      </c>
      <c r="T285" s="177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78" t="s">
        <v>202</v>
      </c>
      <c r="AT285" s="178" t="s">
        <v>197</v>
      </c>
      <c r="AU285" s="178" t="s">
        <v>78</v>
      </c>
      <c r="AY285" s="20" t="s">
        <v>195</v>
      </c>
      <c r="BE285" s="179">
        <f>IF(N285="základní",J285,0)</f>
        <v>32295.96</v>
      </c>
      <c r="BF285" s="179">
        <f>IF(N285="snížená",J285,0)</f>
        <v>0</v>
      </c>
      <c r="BG285" s="179">
        <f>IF(N285="zákl. přenesená",J285,0)</f>
        <v>0</v>
      </c>
      <c r="BH285" s="179">
        <f>IF(N285="sníž. přenesená",J285,0)</f>
        <v>0</v>
      </c>
      <c r="BI285" s="179">
        <f>IF(N285="nulová",J285,0)</f>
        <v>0</v>
      </c>
      <c r="BJ285" s="20" t="s">
        <v>76</v>
      </c>
      <c r="BK285" s="179">
        <f>ROUND(I285*H285,2)</f>
        <v>32295.96</v>
      </c>
      <c r="BL285" s="20" t="s">
        <v>202</v>
      </c>
      <c r="BM285" s="178" t="s">
        <v>3579</v>
      </c>
    </row>
    <row r="286" spans="1:51" s="13" customFormat="1" ht="12">
      <c r="A286" s="13"/>
      <c r="B286" s="180"/>
      <c r="C286" s="13"/>
      <c r="D286" s="181" t="s">
        <v>204</v>
      </c>
      <c r="E286" s="182" t="s">
        <v>3</v>
      </c>
      <c r="F286" s="183" t="s">
        <v>3580</v>
      </c>
      <c r="G286" s="13"/>
      <c r="H286" s="182" t="s">
        <v>3</v>
      </c>
      <c r="I286" s="13"/>
      <c r="J286" s="13"/>
      <c r="K286" s="13"/>
      <c r="L286" s="180"/>
      <c r="M286" s="184"/>
      <c r="N286" s="185"/>
      <c r="O286" s="185"/>
      <c r="P286" s="185"/>
      <c r="Q286" s="185"/>
      <c r="R286" s="185"/>
      <c r="S286" s="185"/>
      <c r="T286" s="18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82" t="s">
        <v>204</v>
      </c>
      <c r="AU286" s="182" t="s">
        <v>78</v>
      </c>
      <c r="AV286" s="13" t="s">
        <v>76</v>
      </c>
      <c r="AW286" s="13" t="s">
        <v>31</v>
      </c>
      <c r="AX286" s="13" t="s">
        <v>69</v>
      </c>
      <c r="AY286" s="182" t="s">
        <v>195</v>
      </c>
    </row>
    <row r="287" spans="1:51" s="14" customFormat="1" ht="12">
      <c r="A287" s="14"/>
      <c r="B287" s="187"/>
      <c r="C287" s="14"/>
      <c r="D287" s="181" t="s">
        <v>204</v>
      </c>
      <c r="E287" s="188" t="s">
        <v>3</v>
      </c>
      <c r="F287" s="189" t="s">
        <v>3581</v>
      </c>
      <c r="G287" s="14"/>
      <c r="H287" s="190">
        <v>41.64</v>
      </c>
      <c r="I287" s="14"/>
      <c r="J287" s="14"/>
      <c r="K287" s="14"/>
      <c r="L287" s="187"/>
      <c r="M287" s="191"/>
      <c r="N287" s="192"/>
      <c r="O287" s="192"/>
      <c r="P287" s="192"/>
      <c r="Q287" s="192"/>
      <c r="R287" s="192"/>
      <c r="S287" s="192"/>
      <c r="T287" s="19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188" t="s">
        <v>204</v>
      </c>
      <c r="AU287" s="188" t="s">
        <v>78</v>
      </c>
      <c r="AV287" s="14" t="s">
        <v>78</v>
      </c>
      <c r="AW287" s="14" t="s">
        <v>31</v>
      </c>
      <c r="AX287" s="14" t="s">
        <v>69</v>
      </c>
      <c r="AY287" s="188" t="s">
        <v>195</v>
      </c>
    </row>
    <row r="288" spans="1:51" s="14" customFormat="1" ht="12">
      <c r="A288" s="14"/>
      <c r="B288" s="187"/>
      <c r="C288" s="14"/>
      <c r="D288" s="181" t="s">
        <v>204</v>
      </c>
      <c r="E288" s="188" t="s">
        <v>3</v>
      </c>
      <c r="F288" s="189" t="s">
        <v>3582</v>
      </c>
      <c r="G288" s="14"/>
      <c r="H288" s="190">
        <v>-3.6</v>
      </c>
      <c r="I288" s="14"/>
      <c r="J288" s="14"/>
      <c r="K288" s="14"/>
      <c r="L288" s="187"/>
      <c r="M288" s="191"/>
      <c r="N288" s="192"/>
      <c r="O288" s="192"/>
      <c r="P288" s="192"/>
      <c r="Q288" s="192"/>
      <c r="R288" s="192"/>
      <c r="S288" s="192"/>
      <c r="T288" s="19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188" t="s">
        <v>204</v>
      </c>
      <c r="AU288" s="188" t="s">
        <v>78</v>
      </c>
      <c r="AV288" s="14" t="s">
        <v>78</v>
      </c>
      <c r="AW288" s="14" t="s">
        <v>31</v>
      </c>
      <c r="AX288" s="14" t="s">
        <v>69</v>
      </c>
      <c r="AY288" s="188" t="s">
        <v>195</v>
      </c>
    </row>
    <row r="289" spans="1:51" s="15" customFormat="1" ht="12">
      <c r="A289" s="15"/>
      <c r="B289" s="194"/>
      <c r="C289" s="15"/>
      <c r="D289" s="181" t="s">
        <v>204</v>
      </c>
      <c r="E289" s="195" t="s">
        <v>3</v>
      </c>
      <c r="F289" s="196" t="s">
        <v>209</v>
      </c>
      <c r="G289" s="15"/>
      <c r="H289" s="197">
        <v>38.04</v>
      </c>
      <c r="I289" s="15"/>
      <c r="J289" s="15"/>
      <c r="K289" s="15"/>
      <c r="L289" s="194"/>
      <c r="M289" s="198"/>
      <c r="N289" s="199"/>
      <c r="O289" s="199"/>
      <c r="P289" s="199"/>
      <c r="Q289" s="199"/>
      <c r="R289" s="199"/>
      <c r="S289" s="199"/>
      <c r="T289" s="200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195" t="s">
        <v>204</v>
      </c>
      <c r="AU289" s="195" t="s">
        <v>78</v>
      </c>
      <c r="AV289" s="15" t="s">
        <v>202</v>
      </c>
      <c r="AW289" s="15" t="s">
        <v>31</v>
      </c>
      <c r="AX289" s="15" t="s">
        <v>76</v>
      </c>
      <c r="AY289" s="195" t="s">
        <v>195</v>
      </c>
    </row>
    <row r="290" spans="1:65" s="2" customFormat="1" ht="24" customHeight="1">
      <c r="A290" s="33"/>
      <c r="B290" s="167"/>
      <c r="C290" s="168" t="s">
        <v>470</v>
      </c>
      <c r="D290" s="168" t="s">
        <v>197</v>
      </c>
      <c r="E290" s="169" t="s">
        <v>3583</v>
      </c>
      <c r="F290" s="170" t="s">
        <v>3584</v>
      </c>
      <c r="G290" s="171" t="s">
        <v>200</v>
      </c>
      <c r="H290" s="172">
        <v>88.05</v>
      </c>
      <c r="I290" s="173">
        <v>1040</v>
      </c>
      <c r="J290" s="173">
        <f>ROUND(I290*H290,2)</f>
        <v>91572</v>
      </c>
      <c r="K290" s="170" t="s">
        <v>201</v>
      </c>
      <c r="L290" s="34"/>
      <c r="M290" s="174" t="s">
        <v>3</v>
      </c>
      <c r="N290" s="175" t="s">
        <v>40</v>
      </c>
      <c r="O290" s="176">
        <v>0.83</v>
      </c>
      <c r="P290" s="176">
        <f>O290*H290</f>
        <v>73.08149999999999</v>
      </c>
      <c r="Q290" s="176">
        <v>0.25933</v>
      </c>
      <c r="R290" s="176">
        <f>Q290*H290</f>
        <v>22.8340065</v>
      </c>
      <c r="S290" s="176">
        <v>0</v>
      </c>
      <c r="T290" s="177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78" t="s">
        <v>202</v>
      </c>
      <c r="AT290" s="178" t="s">
        <v>197</v>
      </c>
      <c r="AU290" s="178" t="s">
        <v>78</v>
      </c>
      <c r="AY290" s="20" t="s">
        <v>195</v>
      </c>
      <c r="BE290" s="179">
        <f>IF(N290="základní",J290,0)</f>
        <v>91572</v>
      </c>
      <c r="BF290" s="179">
        <f>IF(N290="snížená",J290,0)</f>
        <v>0</v>
      </c>
      <c r="BG290" s="179">
        <f>IF(N290="zákl. přenesená",J290,0)</f>
        <v>0</v>
      </c>
      <c r="BH290" s="179">
        <f>IF(N290="sníž. přenesená",J290,0)</f>
        <v>0</v>
      </c>
      <c r="BI290" s="179">
        <f>IF(N290="nulová",J290,0)</f>
        <v>0</v>
      </c>
      <c r="BJ290" s="20" t="s">
        <v>76</v>
      </c>
      <c r="BK290" s="179">
        <f>ROUND(I290*H290,2)</f>
        <v>91572</v>
      </c>
      <c r="BL290" s="20" t="s">
        <v>202</v>
      </c>
      <c r="BM290" s="178" t="s">
        <v>3585</v>
      </c>
    </row>
    <row r="291" spans="1:51" s="13" customFormat="1" ht="12">
      <c r="A291" s="13"/>
      <c r="B291" s="180"/>
      <c r="C291" s="13"/>
      <c r="D291" s="181" t="s">
        <v>204</v>
      </c>
      <c r="E291" s="182" t="s">
        <v>3</v>
      </c>
      <c r="F291" s="183" t="s">
        <v>3533</v>
      </c>
      <c r="G291" s="13"/>
      <c r="H291" s="182" t="s">
        <v>3</v>
      </c>
      <c r="I291" s="13"/>
      <c r="J291" s="13"/>
      <c r="K291" s="13"/>
      <c r="L291" s="180"/>
      <c r="M291" s="184"/>
      <c r="N291" s="185"/>
      <c r="O291" s="185"/>
      <c r="P291" s="185"/>
      <c r="Q291" s="185"/>
      <c r="R291" s="185"/>
      <c r="S291" s="185"/>
      <c r="T291" s="18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82" t="s">
        <v>204</v>
      </c>
      <c r="AU291" s="182" t="s">
        <v>78</v>
      </c>
      <c r="AV291" s="13" t="s">
        <v>76</v>
      </c>
      <c r="AW291" s="13" t="s">
        <v>31</v>
      </c>
      <c r="AX291" s="13" t="s">
        <v>69</v>
      </c>
      <c r="AY291" s="182" t="s">
        <v>195</v>
      </c>
    </row>
    <row r="292" spans="1:51" s="14" customFormat="1" ht="12">
      <c r="A292" s="14"/>
      <c r="B292" s="187"/>
      <c r="C292" s="14"/>
      <c r="D292" s="181" t="s">
        <v>204</v>
      </c>
      <c r="E292" s="188" t="s">
        <v>3</v>
      </c>
      <c r="F292" s="189" t="s">
        <v>3586</v>
      </c>
      <c r="G292" s="14"/>
      <c r="H292" s="190">
        <v>71.4</v>
      </c>
      <c r="I292" s="14"/>
      <c r="J292" s="14"/>
      <c r="K292" s="14"/>
      <c r="L292" s="187"/>
      <c r="M292" s="191"/>
      <c r="N292" s="192"/>
      <c r="O292" s="192"/>
      <c r="P292" s="192"/>
      <c r="Q292" s="192"/>
      <c r="R292" s="192"/>
      <c r="S292" s="192"/>
      <c r="T292" s="19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188" t="s">
        <v>204</v>
      </c>
      <c r="AU292" s="188" t="s">
        <v>78</v>
      </c>
      <c r="AV292" s="14" t="s">
        <v>78</v>
      </c>
      <c r="AW292" s="14" t="s">
        <v>31</v>
      </c>
      <c r="AX292" s="14" t="s">
        <v>69</v>
      </c>
      <c r="AY292" s="188" t="s">
        <v>195</v>
      </c>
    </row>
    <row r="293" spans="1:51" s="14" customFormat="1" ht="12">
      <c r="A293" s="14"/>
      <c r="B293" s="187"/>
      <c r="C293" s="14"/>
      <c r="D293" s="181" t="s">
        <v>204</v>
      </c>
      <c r="E293" s="188" t="s">
        <v>3</v>
      </c>
      <c r="F293" s="189" t="s">
        <v>3587</v>
      </c>
      <c r="G293" s="14"/>
      <c r="H293" s="190">
        <v>26.22</v>
      </c>
      <c r="I293" s="14"/>
      <c r="J293" s="14"/>
      <c r="K293" s="14"/>
      <c r="L293" s="187"/>
      <c r="M293" s="191"/>
      <c r="N293" s="192"/>
      <c r="O293" s="192"/>
      <c r="P293" s="192"/>
      <c r="Q293" s="192"/>
      <c r="R293" s="192"/>
      <c r="S293" s="192"/>
      <c r="T293" s="19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188" t="s">
        <v>204</v>
      </c>
      <c r="AU293" s="188" t="s">
        <v>78</v>
      </c>
      <c r="AV293" s="14" t="s">
        <v>78</v>
      </c>
      <c r="AW293" s="14" t="s">
        <v>31</v>
      </c>
      <c r="AX293" s="14" t="s">
        <v>69</v>
      </c>
      <c r="AY293" s="188" t="s">
        <v>195</v>
      </c>
    </row>
    <row r="294" spans="1:51" s="14" customFormat="1" ht="12">
      <c r="A294" s="14"/>
      <c r="B294" s="187"/>
      <c r="C294" s="14"/>
      <c r="D294" s="181" t="s">
        <v>204</v>
      </c>
      <c r="E294" s="188" t="s">
        <v>3</v>
      </c>
      <c r="F294" s="189" t="s">
        <v>3588</v>
      </c>
      <c r="G294" s="14"/>
      <c r="H294" s="190">
        <v>-3.99</v>
      </c>
      <c r="I294" s="14"/>
      <c r="J294" s="14"/>
      <c r="K294" s="14"/>
      <c r="L294" s="187"/>
      <c r="M294" s="191"/>
      <c r="N294" s="192"/>
      <c r="O294" s="192"/>
      <c r="P294" s="192"/>
      <c r="Q294" s="192"/>
      <c r="R294" s="192"/>
      <c r="S294" s="192"/>
      <c r="T294" s="19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188" t="s">
        <v>204</v>
      </c>
      <c r="AU294" s="188" t="s">
        <v>78</v>
      </c>
      <c r="AV294" s="14" t="s">
        <v>78</v>
      </c>
      <c r="AW294" s="14" t="s">
        <v>31</v>
      </c>
      <c r="AX294" s="14" t="s">
        <v>69</v>
      </c>
      <c r="AY294" s="188" t="s">
        <v>195</v>
      </c>
    </row>
    <row r="295" spans="1:51" s="14" customFormat="1" ht="12">
      <c r="A295" s="14"/>
      <c r="B295" s="187"/>
      <c r="C295" s="14"/>
      <c r="D295" s="181" t="s">
        <v>204</v>
      </c>
      <c r="E295" s="188" t="s">
        <v>3</v>
      </c>
      <c r="F295" s="189" t="s">
        <v>3589</v>
      </c>
      <c r="G295" s="14"/>
      <c r="H295" s="190">
        <v>-5.58</v>
      </c>
      <c r="I295" s="14"/>
      <c r="J295" s="14"/>
      <c r="K295" s="14"/>
      <c r="L295" s="187"/>
      <c r="M295" s="191"/>
      <c r="N295" s="192"/>
      <c r="O295" s="192"/>
      <c r="P295" s="192"/>
      <c r="Q295" s="192"/>
      <c r="R295" s="192"/>
      <c r="S295" s="192"/>
      <c r="T295" s="19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188" t="s">
        <v>204</v>
      </c>
      <c r="AU295" s="188" t="s">
        <v>78</v>
      </c>
      <c r="AV295" s="14" t="s">
        <v>78</v>
      </c>
      <c r="AW295" s="14" t="s">
        <v>31</v>
      </c>
      <c r="AX295" s="14" t="s">
        <v>69</v>
      </c>
      <c r="AY295" s="188" t="s">
        <v>195</v>
      </c>
    </row>
    <row r="296" spans="1:51" s="15" customFormat="1" ht="12">
      <c r="A296" s="15"/>
      <c r="B296" s="194"/>
      <c r="C296" s="15"/>
      <c r="D296" s="181" t="s">
        <v>204</v>
      </c>
      <c r="E296" s="195" t="s">
        <v>3</v>
      </c>
      <c r="F296" s="196" t="s">
        <v>209</v>
      </c>
      <c r="G296" s="15"/>
      <c r="H296" s="197">
        <v>88.05</v>
      </c>
      <c r="I296" s="15"/>
      <c r="J296" s="15"/>
      <c r="K296" s="15"/>
      <c r="L296" s="194"/>
      <c r="M296" s="198"/>
      <c r="N296" s="199"/>
      <c r="O296" s="199"/>
      <c r="P296" s="199"/>
      <c r="Q296" s="199"/>
      <c r="R296" s="199"/>
      <c r="S296" s="199"/>
      <c r="T296" s="200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195" t="s">
        <v>204</v>
      </c>
      <c r="AU296" s="195" t="s">
        <v>78</v>
      </c>
      <c r="AV296" s="15" t="s">
        <v>202</v>
      </c>
      <c r="AW296" s="15" t="s">
        <v>31</v>
      </c>
      <c r="AX296" s="15" t="s">
        <v>76</v>
      </c>
      <c r="AY296" s="195" t="s">
        <v>195</v>
      </c>
    </row>
    <row r="297" spans="1:65" s="2" customFormat="1" ht="16.5" customHeight="1">
      <c r="A297" s="33"/>
      <c r="B297" s="167"/>
      <c r="C297" s="168" t="s">
        <v>475</v>
      </c>
      <c r="D297" s="168" t="s">
        <v>197</v>
      </c>
      <c r="E297" s="169" t="s">
        <v>3590</v>
      </c>
      <c r="F297" s="170" t="s">
        <v>3591</v>
      </c>
      <c r="G297" s="171" t="s">
        <v>334</v>
      </c>
      <c r="H297" s="172">
        <v>2</v>
      </c>
      <c r="I297" s="173">
        <v>208</v>
      </c>
      <c r="J297" s="173">
        <f>ROUND(I297*H297,2)</f>
        <v>416</v>
      </c>
      <c r="K297" s="170" t="s">
        <v>201</v>
      </c>
      <c r="L297" s="34"/>
      <c r="M297" s="174" t="s">
        <v>3</v>
      </c>
      <c r="N297" s="175" t="s">
        <v>40</v>
      </c>
      <c r="O297" s="176">
        <v>0.618</v>
      </c>
      <c r="P297" s="176">
        <f>O297*H297</f>
        <v>1.236</v>
      </c>
      <c r="Q297" s="176">
        <v>0.02588</v>
      </c>
      <c r="R297" s="176">
        <f>Q297*H297</f>
        <v>0.05176</v>
      </c>
      <c r="S297" s="176">
        <v>0</v>
      </c>
      <c r="T297" s="177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78" t="s">
        <v>202</v>
      </c>
      <c r="AT297" s="178" t="s">
        <v>197</v>
      </c>
      <c r="AU297" s="178" t="s">
        <v>78</v>
      </c>
      <c r="AY297" s="20" t="s">
        <v>195</v>
      </c>
      <c r="BE297" s="179">
        <f>IF(N297="základní",J297,0)</f>
        <v>416</v>
      </c>
      <c r="BF297" s="179">
        <f>IF(N297="snížená",J297,0)</f>
        <v>0</v>
      </c>
      <c r="BG297" s="179">
        <f>IF(N297="zákl. přenesená",J297,0)</f>
        <v>0</v>
      </c>
      <c r="BH297" s="179">
        <f>IF(N297="sníž. přenesená",J297,0)</f>
        <v>0</v>
      </c>
      <c r="BI297" s="179">
        <f>IF(N297="nulová",J297,0)</f>
        <v>0</v>
      </c>
      <c r="BJ297" s="20" t="s">
        <v>76</v>
      </c>
      <c r="BK297" s="179">
        <f>ROUND(I297*H297,2)</f>
        <v>416</v>
      </c>
      <c r="BL297" s="20" t="s">
        <v>202</v>
      </c>
      <c r="BM297" s="178" t="s">
        <v>3592</v>
      </c>
    </row>
    <row r="298" spans="1:65" s="2" customFormat="1" ht="16.5" customHeight="1">
      <c r="A298" s="33"/>
      <c r="B298" s="167"/>
      <c r="C298" s="208" t="s">
        <v>480</v>
      </c>
      <c r="D298" s="208" t="s">
        <v>263</v>
      </c>
      <c r="E298" s="209" t="s">
        <v>3593</v>
      </c>
      <c r="F298" s="210" t="s">
        <v>3594</v>
      </c>
      <c r="G298" s="211" t="s">
        <v>334</v>
      </c>
      <c r="H298" s="212">
        <v>2</v>
      </c>
      <c r="I298" s="213">
        <v>607</v>
      </c>
      <c r="J298" s="213">
        <f>ROUND(I298*H298,2)</f>
        <v>1214</v>
      </c>
      <c r="K298" s="210" t="s">
        <v>3</v>
      </c>
      <c r="L298" s="214"/>
      <c r="M298" s="215" t="s">
        <v>3</v>
      </c>
      <c r="N298" s="216" t="s">
        <v>40</v>
      </c>
      <c r="O298" s="176">
        <v>0</v>
      </c>
      <c r="P298" s="176">
        <f>O298*H298</f>
        <v>0</v>
      </c>
      <c r="Q298" s="176">
        <v>0.128</v>
      </c>
      <c r="R298" s="176">
        <f>Q298*H298</f>
        <v>0.256</v>
      </c>
      <c r="S298" s="176">
        <v>0</v>
      </c>
      <c r="T298" s="177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78" t="s">
        <v>246</v>
      </c>
      <c r="AT298" s="178" t="s">
        <v>263</v>
      </c>
      <c r="AU298" s="178" t="s">
        <v>78</v>
      </c>
      <c r="AY298" s="20" t="s">
        <v>195</v>
      </c>
      <c r="BE298" s="179">
        <f>IF(N298="základní",J298,0)</f>
        <v>1214</v>
      </c>
      <c r="BF298" s="179">
        <f>IF(N298="snížená",J298,0)</f>
        <v>0</v>
      </c>
      <c r="BG298" s="179">
        <f>IF(N298="zákl. přenesená",J298,0)</f>
        <v>0</v>
      </c>
      <c r="BH298" s="179">
        <f>IF(N298="sníž. přenesená",J298,0)</f>
        <v>0</v>
      </c>
      <c r="BI298" s="179">
        <f>IF(N298="nulová",J298,0)</f>
        <v>0</v>
      </c>
      <c r="BJ298" s="20" t="s">
        <v>76</v>
      </c>
      <c r="BK298" s="179">
        <f>ROUND(I298*H298,2)</f>
        <v>1214</v>
      </c>
      <c r="BL298" s="20" t="s">
        <v>202</v>
      </c>
      <c r="BM298" s="178" t="s">
        <v>3595</v>
      </c>
    </row>
    <row r="299" spans="1:65" s="2" customFormat="1" ht="24" customHeight="1">
      <c r="A299" s="33"/>
      <c r="B299" s="167"/>
      <c r="C299" s="168" t="s">
        <v>488</v>
      </c>
      <c r="D299" s="168" t="s">
        <v>197</v>
      </c>
      <c r="E299" s="169" t="s">
        <v>3596</v>
      </c>
      <c r="F299" s="170" t="s">
        <v>3597</v>
      </c>
      <c r="G299" s="171" t="s">
        <v>334</v>
      </c>
      <c r="H299" s="172">
        <v>28</v>
      </c>
      <c r="I299" s="173">
        <v>235</v>
      </c>
      <c r="J299" s="173">
        <f>ROUND(I299*H299,2)</f>
        <v>6580</v>
      </c>
      <c r="K299" s="170" t="s">
        <v>201</v>
      </c>
      <c r="L299" s="34"/>
      <c r="M299" s="174" t="s">
        <v>3</v>
      </c>
      <c r="N299" s="175" t="s">
        <v>40</v>
      </c>
      <c r="O299" s="176">
        <v>0.715</v>
      </c>
      <c r="P299" s="176">
        <f>O299*H299</f>
        <v>20.02</v>
      </c>
      <c r="Q299" s="176">
        <v>0.02588</v>
      </c>
      <c r="R299" s="176">
        <f>Q299*H299</f>
        <v>0.72464</v>
      </c>
      <c r="S299" s="176">
        <v>0</v>
      </c>
      <c r="T299" s="177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78" t="s">
        <v>202</v>
      </c>
      <c r="AT299" s="178" t="s">
        <v>197</v>
      </c>
      <c r="AU299" s="178" t="s">
        <v>78</v>
      </c>
      <c r="AY299" s="20" t="s">
        <v>195</v>
      </c>
      <c r="BE299" s="179">
        <f>IF(N299="základní",J299,0)</f>
        <v>6580</v>
      </c>
      <c r="BF299" s="179">
        <f>IF(N299="snížená",J299,0)</f>
        <v>0</v>
      </c>
      <c r="BG299" s="179">
        <f>IF(N299="zákl. přenesená",J299,0)</f>
        <v>0</v>
      </c>
      <c r="BH299" s="179">
        <f>IF(N299="sníž. přenesená",J299,0)</f>
        <v>0</v>
      </c>
      <c r="BI299" s="179">
        <f>IF(N299="nulová",J299,0)</f>
        <v>0</v>
      </c>
      <c r="BJ299" s="20" t="s">
        <v>76</v>
      </c>
      <c r="BK299" s="179">
        <f>ROUND(I299*H299,2)</f>
        <v>6580</v>
      </c>
      <c r="BL299" s="20" t="s">
        <v>202</v>
      </c>
      <c r="BM299" s="178" t="s">
        <v>3598</v>
      </c>
    </row>
    <row r="300" spans="1:51" s="13" customFormat="1" ht="12">
      <c r="A300" s="13"/>
      <c r="B300" s="180"/>
      <c r="C300" s="13"/>
      <c r="D300" s="181" t="s">
        <v>204</v>
      </c>
      <c r="E300" s="182" t="s">
        <v>3</v>
      </c>
      <c r="F300" s="183" t="s">
        <v>3599</v>
      </c>
      <c r="G300" s="13"/>
      <c r="H300" s="182" t="s">
        <v>3</v>
      </c>
      <c r="I300" s="13"/>
      <c r="J300" s="13"/>
      <c r="K300" s="13"/>
      <c r="L300" s="180"/>
      <c r="M300" s="184"/>
      <c r="N300" s="185"/>
      <c r="O300" s="185"/>
      <c r="P300" s="185"/>
      <c r="Q300" s="185"/>
      <c r="R300" s="185"/>
      <c r="S300" s="185"/>
      <c r="T300" s="18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82" t="s">
        <v>204</v>
      </c>
      <c r="AU300" s="182" t="s">
        <v>78</v>
      </c>
      <c r="AV300" s="13" t="s">
        <v>76</v>
      </c>
      <c r="AW300" s="13" t="s">
        <v>31</v>
      </c>
      <c r="AX300" s="13" t="s">
        <v>69</v>
      </c>
      <c r="AY300" s="182" t="s">
        <v>195</v>
      </c>
    </row>
    <row r="301" spans="1:51" s="14" customFormat="1" ht="12">
      <c r="A301" s="14"/>
      <c r="B301" s="187"/>
      <c r="C301" s="14"/>
      <c r="D301" s="181" t="s">
        <v>204</v>
      </c>
      <c r="E301" s="188" t="s">
        <v>3</v>
      </c>
      <c r="F301" s="189" t="s">
        <v>3600</v>
      </c>
      <c r="G301" s="14"/>
      <c r="H301" s="190">
        <v>22</v>
      </c>
      <c r="I301" s="14"/>
      <c r="J301" s="14"/>
      <c r="K301" s="14"/>
      <c r="L301" s="187"/>
      <c r="M301" s="191"/>
      <c r="N301" s="192"/>
      <c r="O301" s="192"/>
      <c r="P301" s="192"/>
      <c r="Q301" s="192"/>
      <c r="R301" s="192"/>
      <c r="S301" s="192"/>
      <c r="T301" s="19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188" t="s">
        <v>204</v>
      </c>
      <c r="AU301" s="188" t="s">
        <v>78</v>
      </c>
      <c r="AV301" s="14" t="s">
        <v>78</v>
      </c>
      <c r="AW301" s="14" t="s">
        <v>31</v>
      </c>
      <c r="AX301" s="14" t="s">
        <v>69</v>
      </c>
      <c r="AY301" s="188" t="s">
        <v>195</v>
      </c>
    </row>
    <row r="302" spans="1:51" s="13" customFormat="1" ht="12">
      <c r="A302" s="13"/>
      <c r="B302" s="180"/>
      <c r="C302" s="13"/>
      <c r="D302" s="181" t="s">
        <v>204</v>
      </c>
      <c r="E302" s="182" t="s">
        <v>3</v>
      </c>
      <c r="F302" s="183" t="s">
        <v>3601</v>
      </c>
      <c r="G302" s="13"/>
      <c r="H302" s="182" t="s">
        <v>3</v>
      </c>
      <c r="I302" s="13"/>
      <c r="J302" s="13"/>
      <c r="K302" s="13"/>
      <c r="L302" s="180"/>
      <c r="M302" s="184"/>
      <c r="N302" s="185"/>
      <c r="O302" s="185"/>
      <c r="P302" s="185"/>
      <c r="Q302" s="185"/>
      <c r="R302" s="185"/>
      <c r="S302" s="185"/>
      <c r="T302" s="18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82" t="s">
        <v>204</v>
      </c>
      <c r="AU302" s="182" t="s">
        <v>78</v>
      </c>
      <c r="AV302" s="13" t="s">
        <v>76</v>
      </c>
      <c r="AW302" s="13" t="s">
        <v>31</v>
      </c>
      <c r="AX302" s="13" t="s">
        <v>69</v>
      </c>
      <c r="AY302" s="182" t="s">
        <v>195</v>
      </c>
    </row>
    <row r="303" spans="1:51" s="14" customFormat="1" ht="12">
      <c r="A303" s="14"/>
      <c r="B303" s="187"/>
      <c r="C303" s="14"/>
      <c r="D303" s="181" t="s">
        <v>204</v>
      </c>
      <c r="E303" s="188" t="s">
        <v>3</v>
      </c>
      <c r="F303" s="189" t="s">
        <v>773</v>
      </c>
      <c r="G303" s="14"/>
      <c r="H303" s="190">
        <v>6</v>
      </c>
      <c r="I303" s="14"/>
      <c r="J303" s="14"/>
      <c r="K303" s="14"/>
      <c r="L303" s="187"/>
      <c r="M303" s="191"/>
      <c r="N303" s="192"/>
      <c r="O303" s="192"/>
      <c r="P303" s="192"/>
      <c r="Q303" s="192"/>
      <c r="R303" s="192"/>
      <c r="S303" s="192"/>
      <c r="T303" s="19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188" t="s">
        <v>204</v>
      </c>
      <c r="AU303" s="188" t="s">
        <v>78</v>
      </c>
      <c r="AV303" s="14" t="s">
        <v>78</v>
      </c>
      <c r="AW303" s="14" t="s">
        <v>31</v>
      </c>
      <c r="AX303" s="14" t="s">
        <v>69</v>
      </c>
      <c r="AY303" s="188" t="s">
        <v>195</v>
      </c>
    </row>
    <row r="304" spans="1:51" s="15" customFormat="1" ht="12">
      <c r="A304" s="15"/>
      <c r="B304" s="194"/>
      <c r="C304" s="15"/>
      <c r="D304" s="181" t="s">
        <v>204</v>
      </c>
      <c r="E304" s="195" t="s">
        <v>3</v>
      </c>
      <c r="F304" s="196" t="s">
        <v>209</v>
      </c>
      <c r="G304" s="15"/>
      <c r="H304" s="197">
        <v>28</v>
      </c>
      <c r="I304" s="15"/>
      <c r="J304" s="15"/>
      <c r="K304" s="15"/>
      <c r="L304" s="194"/>
      <c r="M304" s="198"/>
      <c r="N304" s="199"/>
      <c r="O304" s="199"/>
      <c r="P304" s="199"/>
      <c r="Q304" s="199"/>
      <c r="R304" s="199"/>
      <c r="S304" s="199"/>
      <c r="T304" s="200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195" t="s">
        <v>204</v>
      </c>
      <c r="AU304" s="195" t="s">
        <v>78</v>
      </c>
      <c r="AV304" s="15" t="s">
        <v>202</v>
      </c>
      <c r="AW304" s="15" t="s">
        <v>31</v>
      </c>
      <c r="AX304" s="15" t="s">
        <v>76</v>
      </c>
      <c r="AY304" s="195" t="s">
        <v>195</v>
      </c>
    </row>
    <row r="305" spans="1:65" s="2" customFormat="1" ht="16.5" customHeight="1">
      <c r="A305" s="33"/>
      <c r="B305" s="167"/>
      <c r="C305" s="208" t="s">
        <v>498</v>
      </c>
      <c r="D305" s="208" t="s">
        <v>263</v>
      </c>
      <c r="E305" s="209" t="s">
        <v>3602</v>
      </c>
      <c r="F305" s="210" t="s">
        <v>3603</v>
      </c>
      <c r="G305" s="211" t="s">
        <v>334</v>
      </c>
      <c r="H305" s="212">
        <v>24</v>
      </c>
      <c r="I305" s="213">
        <v>712</v>
      </c>
      <c r="J305" s="213">
        <f>ROUND(I305*H305,2)</f>
        <v>17088</v>
      </c>
      <c r="K305" s="210" t="s">
        <v>3</v>
      </c>
      <c r="L305" s="214"/>
      <c r="M305" s="215" t="s">
        <v>3</v>
      </c>
      <c r="N305" s="216" t="s">
        <v>40</v>
      </c>
      <c r="O305" s="176">
        <v>0</v>
      </c>
      <c r="P305" s="176">
        <f>O305*H305</f>
        <v>0</v>
      </c>
      <c r="Q305" s="176">
        <v>0.161</v>
      </c>
      <c r="R305" s="176">
        <f>Q305*H305</f>
        <v>3.864</v>
      </c>
      <c r="S305" s="176">
        <v>0</v>
      </c>
      <c r="T305" s="177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78" t="s">
        <v>246</v>
      </c>
      <c r="AT305" s="178" t="s">
        <v>263</v>
      </c>
      <c r="AU305" s="178" t="s">
        <v>78</v>
      </c>
      <c r="AY305" s="20" t="s">
        <v>195</v>
      </c>
      <c r="BE305" s="179">
        <f>IF(N305="základní",J305,0)</f>
        <v>17088</v>
      </c>
      <c r="BF305" s="179">
        <f>IF(N305="snížená",J305,0)</f>
        <v>0</v>
      </c>
      <c r="BG305" s="179">
        <f>IF(N305="zákl. přenesená",J305,0)</f>
        <v>0</v>
      </c>
      <c r="BH305" s="179">
        <f>IF(N305="sníž. přenesená",J305,0)</f>
        <v>0</v>
      </c>
      <c r="BI305" s="179">
        <f>IF(N305="nulová",J305,0)</f>
        <v>0</v>
      </c>
      <c r="BJ305" s="20" t="s">
        <v>76</v>
      </c>
      <c r="BK305" s="179">
        <f>ROUND(I305*H305,2)</f>
        <v>17088</v>
      </c>
      <c r="BL305" s="20" t="s">
        <v>202</v>
      </c>
      <c r="BM305" s="178" t="s">
        <v>3604</v>
      </c>
    </row>
    <row r="306" spans="1:51" s="13" customFormat="1" ht="12">
      <c r="A306" s="13"/>
      <c r="B306" s="180"/>
      <c r="C306" s="13"/>
      <c r="D306" s="181" t="s">
        <v>204</v>
      </c>
      <c r="E306" s="182" t="s">
        <v>3</v>
      </c>
      <c r="F306" s="183" t="s">
        <v>3599</v>
      </c>
      <c r="G306" s="13"/>
      <c r="H306" s="182" t="s">
        <v>3</v>
      </c>
      <c r="I306" s="13"/>
      <c r="J306" s="13"/>
      <c r="K306" s="13"/>
      <c r="L306" s="180"/>
      <c r="M306" s="184"/>
      <c r="N306" s="185"/>
      <c r="O306" s="185"/>
      <c r="P306" s="185"/>
      <c r="Q306" s="185"/>
      <c r="R306" s="185"/>
      <c r="S306" s="185"/>
      <c r="T306" s="18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82" t="s">
        <v>204</v>
      </c>
      <c r="AU306" s="182" t="s">
        <v>78</v>
      </c>
      <c r="AV306" s="13" t="s">
        <v>76</v>
      </c>
      <c r="AW306" s="13" t="s">
        <v>31</v>
      </c>
      <c r="AX306" s="13" t="s">
        <v>69</v>
      </c>
      <c r="AY306" s="182" t="s">
        <v>195</v>
      </c>
    </row>
    <row r="307" spans="1:51" s="14" customFormat="1" ht="12">
      <c r="A307" s="14"/>
      <c r="B307" s="187"/>
      <c r="C307" s="14"/>
      <c r="D307" s="181" t="s">
        <v>204</v>
      </c>
      <c r="E307" s="188" t="s">
        <v>3</v>
      </c>
      <c r="F307" s="189" t="s">
        <v>3605</v>
      </c>
      <c r="G307" s="14"/>
      <c r="H307" s="190">
        <v>18</v>
      </c>
      <c r="I307" s="14"/>
      <c r="J307" s="14"/>
      <c r="K307" s="14"/>
      <c r="L307" s="187"/>
      <c r="M307" s="191"/>
      <c r="N307" s="192"/>
      <c r="O307" s="192"/>
      <c r="P307" s="192"/>
      <c r="Q307" s="192"/>
      <c r="R307" s="192"/>
      <c r="S307" s="192"/>
      <c r="T307" s="19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188" t="s">
        <v>204</v>
      </c>
      <c r="AU307" s="188" t="s">
        <v>78</v>
      </c>
      <c r="AV307" s="14" t="s">
        <v>78</v>
      </c>
      <c r="AW307" s="14" t="s">
        <v>31</v>
      </c>
      <c r="AX307" s="14" t="s">
        <v>69</v>
      </c>
      <c r="AY307" s="188" t="s">
        <v>195</v>
      </c>
    </row>
    <row r="308" spans="1:51" s="13" customFormat="1" ht="12">
      <c r="A308" s="13"/>
      <c r="B308" s="180"/>
      <c r="C308" s="13"/>
      <c r="D308" s="181" t="s">
        <v>204</v>
      </c>
      <c r="E308" s="182" t="s">
        <v>3</v>
      </c>
      <c r="F308" s="183" t="s">
        <v>3601</v>
      </c>
      <c r="G308" s="13"/>
      <c r="H308" s="182" t="s">
        <v>3</v>
      </c>
      <c r="I308" s="13"/>
      <c r="J308" s="13"/>
      <c r="K308" s="13"/>
      <c r="L308" s="180"/>
      <c r="M308" s="184"/>
      <c r="N308" s="185"/>
      <c r="O308" s="185"/>
      <c r="P308" s="185"/>
      <c r="Q308" s="185"/>
      <c r="R308" s="185"/>
      <c r="S308" s="185"/>
      <c r="T308" s="18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82" t="s">
        <v>204</v>
      </c>
      <c r="AU308" s="182" t="s">
        <v>78</v>
      </c>
      <c r="AV308" s="13" t="s">
        <v>76</v>
      </c>
      <c r="AW308" s="13" t="s">
        <v>31</v>
      </c>
      <c r="AX308" s="13" t="s">
        <v>69</v>
      </c>
      <c r="AY308" s="182" t="s">
        <v>195</v>
      </c>
    </row>
    <row r="309" spans="1:51" s="14" customFormat="1" ht="12">
      <c r="A309" s="14"/>
      <c r="B309" s="187"/>
      <c r="C309" s="14"/>
      <c r="D309" s="181" t="s">
        <v>204</v>
      </c>
      <c r="E309" s="188" t="s">
        <v>3</v>
      </c>
      <c r="F309" s="189" t="s">
        <v>773</v>
      </c>
      <c r="G309" s="14"/>
      <c r="H309" s="190">
        <v>6</v>
      </c>
      <c r="I309" s="14"/>
      <c r="J309" s="14"/>
      <c r="K309" s="14"/>
      <c r="L309" s="187"/>
      <c r="M309" s="191"/>
      <c r="N309" s="192"/>
      <c r="O309" s="192"/>
      <c r="P309" s="192"/>
      <c r="Q309" s="192"/>
      <c r="R309" s="192"/>
      <c r="S309" s="192"/>
      <c r="T309" s="19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188" t="s">
        <v>204</v>
      </c>
      <c r="AU309" s="188" t="s">
        <v>78</v>
      </c>
      <c r="AV309" s="14" t="s">
        <v>78</v>
      </c>
      <c r="AW309" s="14" t="s">
        <v>31</v>
      </c>
      <c r="AX309" s="14" t="s">
        <v>69</v>
      </c>
      <c r="AY309" s="188" t="s">
        <v>195</v>
      </c>
    </row>
    <row r="310" spans="1:51" s="15" customFormat="1" ht="12">
      <c r="A310" s="15"/>
      <c r="B310" s="194"/>
      <c r="C310" s="15"/>
      <c r="D310" s="181" t="s">
        <v>204</v>
      </c>
      <c r="E310" s="195" t="s">
        <v>3</v>
      </c>
      <c r="F310" s="196" t="s">
        <v>209</v>
      </c>
      <c r="G310" s="15"/>
      <c r="H310" s="197">
        <v>24</v>
      </c>
      <c r="I310" s="15"/>
      <c r="J310" s="15"/>
      <c r="K310" s="15"/>
      <c r="L310" s="194"/>
      <c r="M310" s="198"/>
      <c r="N310" s="199"/>
      <c r="O310" s="199"/>
      <c r="P310" s="199"/>
      <c r="Q310" s="199"/>
      <c r="R310" s="199"/>
      <c r="S310" s="199"/>
      <c r="T310" s="200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195" t="s">
        <v>204</v>
      </c>
      <c r="AU310" s="195" t="s">
        <v>78</v>
      </c>
      <c r="AV310" s="15" t="s">
        <v>202</v>
      </c>
      <c r="AW310" s="15" t="s">
        <v>31</v>
      </c>
      <c r="AX310" s="15" t="s">
        <v>76</v>
      </c>
      <c r="AY310" s="195" t="s">
        <v>195</v>
      </c>
    </row>
    <row r="311" spans="1:65" s="2" customFormat="1" ht="16.5" customHeight="1">
      <c r="A311" s="33"/>
      <c r="B311" s="167"/>
      <c r="C311" s="208" t="s">
        <v>502</v>
      </c>
      <c r="D311" s="208" t="s">
        <v>263</v>
      </c>
      <c r="E311" s="209" t="s">
        <v>3606</v>
      </c>
      <c r="F311" s="210" t="s">
        <v>3607</v>
      </c>
      <c r="G311" s="211" t="s">
        <v>334</v>
      </c>
      <c r="H311" s="212">
        <v>4</v>
      </c>
      <c r="I311" s="213">
        <v>928</v>
      </c>
      <c r="J311" s="213">
        <f>ROUND(I311*H311,2)</f>
        <v>3712</v>
      </c>
      <c r="K311" s="210" t="s">
        <v>3</v>
      </c>
      <c r="L311" s="214"/>
      <c r="M311" s="215" t="s">
        <v>3</v>
      </c>
      <c r="N311" s="216" t="s">
        <v>40</v>
      </c>
      <c r="O311" s="176">
        <v>0</v>
      </c>
      <c r="P311" s="176">
        <f>O311*H311</f>
        <v>0</v>
      </c>
      <c r="Q311" s="176">
        <v>0.195</v>
      </c>
      <c r="R311" s="176">
        <f>Q311*H311</f>
        <v>0.78</v>
      </c>
      <c r="S311" s="176">
        <v>0</v>
      </c>
      <c r="T311" s="177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78" t="s">
        <v>246</v>
      </c>
      <c r="AT311" s="178" t="s">
        <v>263</v>
      </c>
      <c r="AU311" s="178" t="s">
        <v>78</v>
      </c>
      <c r="AY311" s="20" t="s">
        <v>195</v>
      </c>
      <c r="BE311" s="179">
        <f>IF(N311="základní",J311,0)</f>
        <v>3712</v>
      </c>
      <c r="BF311" s="179">
        <f>IF(N311="snížená",J311,0)</f>
        <v>0</v>
      </c>
      <c r="BG311" s="179">
        <f>IF(N311="zákl. přenesená",J311,0)</f>
        <v>0</v>
      </c>
      <c r="BH311" s="179">
        <f>IF(N311="sníž. přenesená",J311,0)</f>
        <v>0</v>
      </c>
      <c r="BI311" s="179">
        <f>IF(N311="nulová",J311,0)</f>
        <v>0</v>
      </c>
      <c r="BJ311" s="20" t="s">
        <v>76</v>
      </c>
      <c r="BK311" s="179">
        <f>ROUND(I311*H311,2)</f>
        <v>3712</v>
      </c>
      <c r="BL311" s="20" t="s">
        <v>202</v>
      </c>
      <c r="BM311" s="178" t="s">
        <v>3608</v>
      </c>
    </row>
    <row r="312" spans="1:51" s="14" customFormat="1" ht="12">
      <c r="A312" s="14"/>
      <c r="B312" s="187"/>
      <c r="C312" s="14"/>
      <c r="D312" s="181" t="s">
        <v>204</v>
      </c>
      <c r="E312" s="188" t="s">
        <v>3</v>
      </c>
      <c r="F312" s="189" t="s">
        <v>3452</v>
      </c>
      <c r="G312" s="14"/>
      <c r="H312" s="190">
        <v>4</v>
      </c>
      <c r="I312" s="14"/>
      <c r="J312" s="14"/>
      <c r="K312" s="14"/>
      <c r="L312" s="187"/>
      <c r="M312" s="191"/>
      <c r="N312" s="192"/>
      <c r="O312" s="192"/>
      <c r="P312" s="192"/>
      <c r="Q312" s="192"/>
      <c r="R312" s="192"/>
      <c r="S312" s="192"/>
      <c r="T312" s="19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188" t="s">
        <v>204</v>
      </c>
      <c r="AU312" s="188" t="s">
        <v>78</v>
      </c>
      <c r="AV312" s="14" t="s">
        <v>78</v>
      </c>
      <c r="AW312" s="14" t="s">
        <v>31</v>
      </c>
      <c r="AX312" s="14" t="s">
        <v>76</v>
      </c>
      <c r="AY312" s="188" t="s">
        <v>195</v>
      </c>
    </row>
    <row r="313" spans="1:65" s="2" customFormat="1" ht="16.5" customHeight="1">
      <c r="A313" s="33"/>
      <c r="B313" s="167"/>
      <c r="C313" s="168" t="s">
        <v>510</v>
      </c>
      <c r="D313" s="168" t="s">
        <v>197</v>
      </c>
      <c r="E313" s="169" t="s">
        <v>3609</v>
      </c>
      <c r="F313" s="170" t="s">
        <v>3610</v>
      </c>
      <c r="G313" s="171" t="s">
        <v>334</v>
      </c>
      <c r="H313" s="172">
        <v>7</v>
      </c>
      <c r="I313" s="173">
        <v>271</v>
      </c>
      <c r="J313" s="173">
        <f>ROUND(I313*H313,2)</f>
        <v>1897</v>
      </c>
      <c r="K313" s="170" t="s">
        <v>201</v>
      </c>
      <c r="L313" s="34"/>
      <c r="M313" s="174" t="s">
        <v>3</v>
      </c>
      <c r="N313" s="175" t="s">
        <v>40</v>
      </c>
      <c r="O313" s="176">
        <v>0.318</v>
      </c>
      <c r="P313" s="176">
        <f>O313*H313</f>
        <v>2.226</v>
      </c>
      <c r="Q313" s="176">
        <v>0.02278</v>
      </c>
      <c r="R313" s="176">
        <f>Q313*H313</f>
        <v>0.15946000000000002</v>
      </c>
      <c r="S313" s="176">
        <v>0</v>
      </c>
      <c r="T313" s="177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78" t="s">
        <v>202</v>
      </c>
      <c r="AT313" s="178" t="s">
        <v>197</v>
      </c>
      <c r="AU313" s="178" t="s">
        <v>78</v>
      </c>
      <c r="AY313" s="20" t="s">
        <v>195</v>
      </c>
      <c r="BE313" s="179">
        <f>IF(N313="základní",J313,0)</f>
        <v>1897</v>
      </c>
      <c r="BF313" s="179">
        <f>IF(N313="snížená",J313,0)</f>
        <v>0</v>
      </c>
      <c r="BG313" s="179">
        <f>IF(N313="zákl. přenesená",J313,0)</f>
        <v>0</v>
      </c>
      <c r="BH313" s="179">
        <f>IF(N313="sníž. přenesená",J313,0)</f>
        <v>0</v>
      </c>
      <c r="BI313" s="179">
        <f>IF(N313="nulová",J313,0)</f>
        <v>0</v>
      </c>
      <c r="BJ313" s="20" t="s">
        <v>76</v>
      </c>
      <c r="BK313" s="179">
        <f>ROUND(I313*H313,2)</f>
        <v>1897</v>
      </c>
      <c r="BL313" s="20" t="s">
        <v>202</v>
      </c>
      <c r="BM313" s="178" t="s">
        <v>3611</v>
      </c>
    </row>
    <row r="314" spans="1:51" s="14" customFormat="1" ht="12">
      <c r="A314" s="14"/>
      <c r="B314" s="187"/>
      <c r="C314" s="14"/>
      <c r="D314" s="181" t="s">
        <v>204</v>
      </c>
      <c r="E314" s="188" t="s">
        <v>3</v>
      </c>
      <c r="F314" s="189" t="s">
        <v>3612</v>
      </c>
      <c r="G314" s="14"/>
      <c r="H314" s="190">
        <v>7</v>
      </c>
      <c r="I314" s="14"/>
      <c r="J314" s="14"/>
      <c r="K314" s="14"/>
      <c r="L314" s="187"/>
      <c r="M314" s="191"/>
      <c r="N314" s="192"/>
      <c r="O314" s="192"/>
      <c r="P314" s="192"/>
      <c r="Q314" s="192"/>
      <c r="R314" s="192"/>
      <c r="S314" s="192"/>
      <c r="T314" s="19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188" t="s">
        <v>204</v>
      </c>
      <c r="AU314" s="188" t="s">
        <v>78</v>
      </c>
      <c r="AV314" s="14" t="s">
        <v>78</v>
      </c>
      <c r="AW314" s="14" t="s">
        <v>31</v>
      </c>
      <c r="AX314" s="14" t="s">
        <v>76</v>
      </c>
      <c r="AY314" s="188" t="s">
        <v>195</v>
      </c>
    </row>
    <row r="315" spans="1:65" s="2" customFormat="1" ht="16.5" customHeight="1">
      <c r="A315" s="33"/>
      <c r="B315" s="167"/>
      <c r="C315" s="168" t="s">
        <v>515</v>
      </c>
      <c r="D315" s="168" t="s">
        <v>197</v>
      </c>
      <c r="E315" s="169" t="s">
        <v>3613</v>
      </c>
      <c r="F315" s="170" t="s">
        <v>3614</v>
      </c>
      <c r="G315" s="171" t="s">
        <v>334</v>
      </c>
      <c r="H315" s="172">
        <v>18</v>
      </c>
      <c r="I315" s="173">
        <v>370</v>
      </c>
      <c r="J315" s="173">
        <f>ROUND(I315*H315,2)</f>
        <v>6660</v>
      </c>
      <c r="K315" s="170" t="s">
        <v>201</v>
      </c>
      <c r="L315" s="34"/>
      <c r="M315" s="174" t="s">
        <v>3</v>
      </c>
      <c r="N315" s="175" t="s">
        <v>40</v>
      </c>
      <c r="O315" s="176">
        <v>0.253</v>
      </c>
      <c r="P315" s="176">
        <f>O315*H315</f>
        <v>4.554</v>
      </c>
      <c r="Q315" s="176">
        <v>0.04555</v>
      </c>
      <c r="R315" s="176">
        <f>Q315*H315</f>
        <v>0.8199</v>
      </c>
      <c r="S315" s="176">
        <v>0</v>
      </c>
      <c r="T315" s="177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78" t="s">
        <v>202</v>
      </c>
      <c r="AT315" s="178" t="s">
        <v>197</v>
      </c>
      <c r="AU315" s="178" t="s">
        <v>78</v>
      </c>
      <c r="AY315" s="20" t="s">
        <v>195</v>
      </c>
      <c r="BE315" s="179">
        <f>IF(N315="základní",J315,0)</f>
        <v>6660</v>
      </c>
      <c r="BF315" s="179">
        <f>IF(N315="snížená",J315,0)</f>
        <v>0</v>
      </c>
      <c r="BG315" s="179">
        <f>IF(N315="zákl. přenesená",J315,0)</f>
        <v>0</v>
      </c>
      <c r="BH315" s="179">
        <f>IF(N315="sníž. přenesená",J315,0)</f>
        <v>0</v>
      </c>
      <c r="BI315" s="179">
        <f>IF(N315="nulová",J315,0)</f>
        <v>0</v>
      </c>
      <c r="BJ315" s="20" t="s">
        <v>76</v>
      </c>
      <c r="BK315" s="179">
        <f>ROUND(I315*H315,2)</f>
        <v>6660</v>
      </c>
      <c r="BL315" s="20" t="s">
        <v>202</v>
      </c>
      <c r="BM315" s="178" t="s">
        <v>3615</v>
      </c>
    </row>
    <row r="316" spans="1:51" s="14" customFormat="1" ht="12">
      <c r="A316" s="14"/>
      <c r="B316" s="187"/>
      <c r="C316" s="14"/>
      <c r="D316" s="181" t="s">
        <v>204</v>
      </c>
      <c r="E316" s="188" t="s">
        <v>3</v>
      </c>
      <c r="F316" s="189" t="s">
        <v>3616</v>
      </c>
      <c r="G316" s="14"/>
      <c r="H316" s="190">
        <v>18</v>
      </c>
      <c r="I316" s="14"/>
      <c r="J316" s="14"/>
      <c r="K316" s="14"/>
      <c r="L316" s="187"/>
      <c r="M316" s="191"/>
      <c r="N316" s="192"/>
      <c r="O316" s="192"/>
      <c r="P316" s="192"/>
      <c r="Q316" s="192"/>
      <c r="R316" s="192"/>
      <c r="S316" s="192"/>
      <c r="T316" s="193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188" t="s">
        <v>204</v>
      </c>
      <c r="AU316" s="188" t="s">
        <v>78</v>
      </c>
      <c r="AV316" s="14" t="s">
        <v>78</v>
      </c>
      <c r="AW316" s="14" t="s">
        <v>31</v>
      </c>
      <c r="AX316" s="14" t="s">
        <v>76</v>
      </c>
      <c r="AY316" s="188" t="s">
        <v>195</v>
      </c>
    </row>
    <row r="317" spans="1:65" s="2" customFormat="1" ht="16.5" customHeight="1">
      <c r="A317" s="33"/>
      <c r="B317" s="167"/>
      <c r="C317" s="168" t="s">
        <v>206</v>
      </c>
      <c r="D317" s="168" t="s">
        <v>197</v>
      </c>
      <c r="E317" s="169" t="s">
        <v>3617</v>
      </c>
      <c r="F317" s="170" t="s">
        <v>3618</v>
      </c>
      <c r="G317" s="171" t="s">
        <v>334</v>
      </c>
      <c r="H317" s="172">
        <v>8</v>
      </c>
      <c r="I317" s="173">
        <v>529</v>
      </c>
      <c r="J317" s="173">
        <f>ROUND(I317*H317,2)</f>
        <v>4232</v>
      </c>
      <c r="K317" s="170" t="s">
        <v>201</v>
      </c>
      <c r="L317" s="34"/>
      <c r="M317" s="174" t="s">
        <v>3</v>
      </c>
      <c r="N317" s="175" t="s">
        <v>40</v>
      </c>
      <c r="O317" s="176">
        <v>0.268</v>
      </c>
      <c r="P317" s="176">
        <f>O317*H317</f>
        <v>2.144</v>
      </c>
      <c r="Q317" s="176">
        <v>0.06355</v>
      </c>
      <c r="R317" s="176">
        <f>Q317*H317</f>
        <v>0.5084</v>
      </c>
      <c r="S317" s="176">
        <v>0</v>
      </c>
      <c r="T317" s="177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78" t="s">
        <v>202</v>
      </c>
      <c r="AT317" s="178" t="s">
        <v>197</v>
      </c>
      <c r="AU317" s="178" t="s">
        <v>78</v>
      </c>
      <c r="AY317" s="20" t="s">
        <v>195</v>
      </c>
      <c r="BE317" s="179">
        <f>IF(N317="základní",J317,0)</f>
        <v>4232</v>
      </c>
      <c r="BF317" s="179">
        <f>IF(N317="snížená",J317,0)</f>
        <v>0</v>
      </c>
      <c r="BG317" s="179">
        <f>IF(N317="zákl. přenesená",J317,0)</f>
        <v>0</v>
      </c>
      <c r="BH317" s="179">
        <f>IF(N317="sníž. přenesená",J317,0)</f>
        <v>0</v>
      </c>
      <c r="BI317" s="179">
        <f>IF(N317="nulová",J317,0)</f>
        <v>0</v>
      </c>
      <c r="BJ317" s="20" t="s">
        <v>76</v>
      </c>
      <c r="BK317" s="179">
        <f>ROUND(I317*H317,2)</f>
        <v>4232</v>
      </c>
      <c r="BL317" s="20" t="s">
        <v>202</v>
      </c>
      <c r="BM317" s="178" t="s">
        <v>3619</v>
      </c>
    </row>
    <row r="318" spans="1:51" s="14" customFormat="1" ht="12">
      <c r="A318" s="14"/>
      <c r="B318" s="187"/>
      <c r="C318" s="14"/>
      <c r="D318" s="181" t="s">
        <v>204</v>
      </c>
      <c r="E318" s="188" t="s">
        <v>3</v>
      </c>
      <c r="F318" s="189" t="s">
        <v>3620</v>
      </c>
      <c r="G318" s="14"/>
      <c r="H318" s="190">
        <v>8</v>
      </c>
      <c r="I318" s="14"/>
      <c r="J318" s="14"/>
      <c r="K318" s="14"/>
      <c r="L318" s="187"/>
      <c r="M318" s="191"/>
      <c r="N318" s="192"/>
      <c r="O318" s="192"/>
      <c r="P318" s="192"/>
      <c r="Q318" s="192"/>
      <c r="R318" s="192"/>
      <c r="S318" s="192"/>
      <c r="T318" s="19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188" t="s">
        <v>204</v>
      </c>
      <c r="AU318" s="188" t="s">
        <v>78</v>
      </c>
      <c r="AV318" s="14" t="s">
        <v>78</v>
      </c>
      <c r="AW318" s="14" t="s">
        <v>31</v>
      </c>
      <c r="AX318" s="14" t="s">
        <v>76</v>
      </c>
      <c r="AY318" s="188" t="s">
        <v>195</v>
      </c>
    </row>
    <row r="319" spans="1:65" s="2" customFormat="1" ht="16.5" customHeight="1">
      <c r="A319" s="33"/>
      <c r="B319" s="167"/>
      <c r="C319" s="168" t="s">
        <v>534</v>
      </c>
      <c r="D319" s="168" t="s">
        <v>197</v>
      </c>
      <c r="E319" s="169" t="s">
        <v>3621</v>
      </c>
      <c r="F319" s="170" t="s">
        <v>3622</v>
      </c>
      <c r="G319" s="171" t="s">
        <v>216</v>
      </c>
      <c r="H319" s="172">
        <v>0.7</v>
      </c>
      <c r="I319" s="173">
        <v>5260</v>
      </c>
      <c r="J319" s="173">
        <f>ROUND(I319*H319,2)</f>
        <v>3682</v>
      </c>
      <c r="K319" s="170" t="s">
        <v>201</v>
      </c>
      <c r="L319" s="34"/>
      <c r="M319" s="174" t="s">
        <v>3</v>
      </c>
      <c r="N319" s="175" t="s">
        <v>40</v>
      </c>
      <c r="O319" s="176">
        <v>6.77</v>
      </c>
      <c r="P319" s="176">
        <f>O319*H319</f>
        <v>4.738999999999999</v>
      </c>
      <c r="Q319" s="176">
        <v>1.94302</v>
      </c>
      <c r="R319" s="176">
        <f>Q319*H319</f>
        <v>1.3601139999999998</v>
      </c>
      <c r="S319" s="176">
        <v>0</v>
      </c>
      <c r="T319" s="177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78" t="s">
        <v>202</v>
      </c>
      <c r="AT319" s="178" t="s">
        <v>197</v>
      </c>
      <c r="AU319" s="178" t="s">
        <v>78</v>
      </c>
      <c r="AY319" s="20" t="s">
        <v>195</v>
      </c>
      <c r="BE319" s="179">
        <f>IF(N319="základní",J319,0)</f>
        <v>3682</v>
      </c>
      <c r="BF319" s="179">
        <f>IF(N319="snížená",J319,0)</f>
        <v>0</v>
      </c>
      <c r="BG319" s="179">
        <f>IF(N319="zákl. přenesená",J319,0)</f>
        <v>0</v>
      </c>
      <c r="BH319" s="179">
        <f>IF(N319="sníž. přenesená",J319,0)</f>
        <v>0</v>
      </c>
      <c r="BI319" s="179">
        <f>IF(N319="nulová",J319,0)</f>
        <v>0</v>
      </c>
      <c r="BJ319" s="20" t="s">
        <v>76</v>
      </c>
      <c r="BK319" s="179">
        <f>ROUND(I319*H319,2)</f>
        <v>3682</v>
      </c>
      <c r="BL319" s="20" t="s">
        <v>202</v>
      </c>
      <c r="BM319" s="178" t="s">
        <v>3623</v>
      </c>
    </row>
    <row r="320" spans="1:51" s="13" customFormat="1" ht="12">
      <c r="A320" s="13"/>
      <c r="B320" s="180"/>
      <c r="C320" s="13"/>
      <c r="D320" s="181" t="s">
        <v>204</v>
      </c>
      <c r="E320" s="182" t="s">
        <v>3</v>
      </c>
      <c r="F320" s="183" t="s">
        <v>3624</v>
      </c>
      <c r="G320" s="13"/>
      <c r="H320" s="182" t="s">
        <v>3</v>
      </c>
      <c r="I320" s="13"/>
      <c r="J320" s="13"/>
      <c r="K320" s="13"/>
      <c r="L320" s="180"/>
      <c r="M320" s="184"/>
      <c r="N320" s="185"/>
      <c r="O320" s="185"/>
      <c r="P320" s="185"/>
      <c r="Q320" s="185"/>
      <c r="R320" s="185"/>
      <c r="S320" s="185"/>
      <c r="T320" s="18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82" t="s">
        <v>204</v>
      </c>
      <c r="AU320" s="182" t="s">
        <v>78</v>
      </c>
      <c r="AV320" s="13" t="s">
        <v>76</v>
      </c>
      <c r="AW320" s="13" t="s">
        <v>31</v>
      </c>
      <c r="AX320" s="13" t="s">
        <v>69</v>
      </c>
      <c r="AY320" s="182" t="s">
        <v>195</v>
      </c>
    </row>
    <row r="321" spans="1:51" s="14" customFormat="1" ht="12">
      <c r="A321" s="14"/>
      <c r="B321" s="187"/>
      <c r="C321" s="14"/>
      <c r="D321" s="181" t="s">
        <v>204</v>
      </c>
      <c r="E321" s="188" t="s">
        <v>3</v>
      </c>
      <c r="F321" s="189" t="s">
        <v>3625</v>
      </c>
      <c r="G321" s="14"/>
      <c r="H321" s="190">
        <v>0.3</v>
      </c>
      <c r="I321" s="14"/>
      <c r="J321" s="14"/>
      <c r="K321" s="14"/>
      <c r="L321" s="187"/>
      <c r="M321" s="191"/>
      <c r="N321" s="192"/>
      <c r="O321" s="192"/>
      <c r="P321" s="192"/>
      <c r="Q321" s="192"/>
      <c r="R321" s="192"/>
      <c r="S321" s="192"/>
      <c r="T321" s="19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188" t="s">
        <v>204</v>
      </c>
      <c r="AU321" s="188" t="s">
        <v>78</v>
      </c>
      <c r="AV321" s="14" t="s">
        <v>78</v>
      </c>
      <c r="AW321" s="14" t="s">
        <v>31</v>
      </c>
      <c r="AX321" s="14" t="s">
        <v>69</v>
      </c>
      <c r="AY321" s="188" t="s">
        <v>195</v>
      </c>
    </row>
    <row r="322" spans="1:51" s="13" customFormat="1" ht="12">
      <c r="A322" s="13"/>
      <c r="B322" s="180"/>
      <c r="C322" s="13"/>
      <c r="D322" s="181" t="s">
        <v>204</v>
      </c>
      <c r="E322" s="182" t="s">
        <v>3</v>
      </c>
      <c r="F322" s="183" t="s">
        <v>3626</v>
      </c>
      <c r="G322" s="13"/>
      <c r="H322" s="182" t="s">
        <v>3</v>
      </c>
      <c r="I322" s="13"/>
      <c r="J322" s="13"/>
      <c r="K322" s="13"/>
      <c r="L322" s="180"/>
      <c r="M322" s="184"/>
      <c r="N322" s="185"/>
      <c r="O322" s="185"/>
      <c r="P322" s="185"/>
      <c r="Q322" s="185"/>
      <c r="R322" s="185"/>
      <c r="S322" s="185"/>
      <c r="T322" s="18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82" t="s">
        <v>204</v>
      </c>
      <c r="AU322" s="182" t="s">
        <v>78</v>
      </c>
      <c r="AV322" s="13" t="s">
        <v>76</v>
      </c>
      <c r="AW322" s="13" t="s">
        <v>31</v>
      </c>
      <c r="AX322" s="13" t="s">
        <v>69</v>
      </c>
      <c r="AY322" s="182" t="s">
        <v>195</v>
      </c>
    </row>
    <row r="323" spans="1:51" s="14" customFormat="1" ht="12">
      <c r="A323" s="14"/>
      <c r="B323" s="187"/>
      <c r="C323" s="14"/>
      <c r="D323" s="181" t="s">
        <v>204</v>
      </c>
      <c r="E323" s="188" t="s">
        <v>3</v>
      </c>
      <c r="F323" s="189" t="s">
        <v>3627</v>
      </c>
      <c r="G323" s="14"/>
      <c r="H323" s="190">
        <v>0.4</v>
      </c>
      <c r="I323" s="14"/>
      <c r="J323" s="14"/>
      <c r="K323" s="14"/>
      <c r="L323" s="187"/>
      <c r="M323" s="191"/>
      <c r="N323" s="192"/>
      <c r="O323" s="192"/>
      <c r="P323" s="192"/>
      <c r="Q323" s="192"/>
      <c r="R323" s="192"/>
      <c r="S323" s="192"/>
      <c r="T323" s="19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188" t="s">
        <v>204</v>
      </c>
      <c r="AU323" s="188" t="s">
        <v>78</v>
      </c>
      <c r="AV323" s="14" t="s">
        <v>78</v>
      </c>
      <c r="AW323" s="14" t="s">
        <v>31</v>
      </c>
      <c r="AX323" s="14" t="s">
        <v>69</v>
      </c>
      <c r="AY323" s="188" t="s">
        <v>195</v>
      </c>
    </row>
    <row r="324" spans="1:51" s="15" customFormat="1" ht="12">
      <c r="A324" s="15"/>
      <c r="B324" s="194"/>
      <c r="C324" s="15"/>
      <c r="D324" s="181" t="s">
        <v>204</v>
      </c>
      <c r="E324" s="195" t="s">
        <v>3</v>
      </c>
      <c r="F324" s="196" t="s">
        <v>209</v>
      </c>
      <c r="G324" s="15"/>
      <c r="H324" s="197">
        <v>0.7</v>
      </c>
      <c r="I324" s="15"/>
      <c r="J324" s="15"/>
      <c r="K324" s="15"/>
      <c r="L324" s="194"/>
      <c r="M324" s="198"/>
      <c r="N324" s="199"/>
      <c r="O324" s="199"/>
      <c r="P324" s="199"/>
      <c r="Q324" s="199"/>
      <c r="R324" s="199"/>
      <c r="S324" s="199"/>
      <c r="T324" s="200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195" t="s">
        <v>204</v>
      </c>
      <c r="AU324" s="195" t="s">
        <v>78</v>
      </c>
      <c r="AV324" s="15" t="s">
        <v>202</v>
      </c>
      <c r="AW324" s="15" t="s">
        <v>31</v>
      </c>
      <c r="AX324" s="15" t="s">
        <v>76</v>
      </c>
      <c r="AY324" s="195" t="s">
        <v>195</v>
      </c>
    </row>
    <row r="325" spans="1:65" s="2" customFormat="1" ht="16.5" customHeight="1">
      <c r="A325" s="33"/>
      <c r="B325" s="167"/>
      <c r="C325" s="168" t="s">
        <v>542</v>
      </c>
      <c r="D325" s="168" t="s">
        <v>197</v>
      </c>
      <c r="E325" s="169" t="s">
        <v>3628</v>
      </c>
      <c r="F325" s="170" t="s">
        <v>3629</v>
      </c>
      <c r="G325" s="171" t="s">
        <v>826</v>
      </c>
      <c r="H325" s="172">
        <v>0.447</v>
      </c>
      <c r="I325" s="173">
        <v>36500</v>
      </c>
      <c r="J325" s="173">
        <f>ROUND(I325*H325,2)</f>
        <v>16315.5</v>
      </c>
      <c r="K325" s="170" t="s">
        <v>201</v>
      </c>
      <c r="L325" s="34"/>
      <c r="M325" s="174" t="s">
        <v>3</v>
      </c>
      <c r="N325" s="175" t="s">
        <v>40</v>
      </c>
      <c r="O325" s="176">
        <v>36.9</v>
      </c>
      <c r="P325" s="176">
        <f>O325*H325</f>
        <v>16.4943</v>
      </c>
      <c r="Q325" s="176">
        <v>1.09</v>
      </c>
      <c r="R325" s="176">
        <f>Q325*H325</f>
        <v>0.48723000000000005</v>
      </c>
      <c r="S325" s="176">
        <v>0</v>
      </c>
      <c r="T325" s="177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78" t="s">
        <v>202</v>
      </c>
      <c r="AT325" s="178" t="s">
        <v>197</v>
      </c>
      <c r="AU325" s="178" t="s">
        <v>78</v>
      </c>
      <c r="AY325" s="20" t="s">
        <v>195</v>
      </c>
      <c r="BE325" s="179">
        <f>IF(N325="základní",J325,0)</f>
        <v>16315.5</v>
      </c>
      <c r="BF325" s="179">
        <f>IF(N325="snížená",J325,0)</f>
        <v>0</v>
      </c>
      <c r="BG325" s="179">
        <f>IF(N325="zákl. přenesená",J325,0)</f>
        <v>0</v>
      </c>
      <c r="BH325" s="179">
        <f>IF(N325="sníž. přenesená",J325,0)</f>
        <v>0</v>
      </c>
      <c r="BI325" s="179">
        <f>IF(N325="nulová",J325,0)</f>
        <v>0</v>
      </c>
      <c r="BJ325" s="20" t="s">
        <v>76</v>
      </c>
      <c r="BK325" s="179">
        <f>ROUND(I325*H325,2)</f>
        <v>16315.5</v>
      </c>
      <c r="BL325" s="20" t="s">
        <v>202</v>
      </c>
      <c r="BM325" s="178" t="s">
        <v>3630</v>
      </c>
    </row>
    <row r="326" spans="1:51" s="13" customFormat="1" ht="12">
      <c r="A326" s="13"/>
      <c r="B326" s="180"/>
      <c r="C326" s="13"/>
      <c r="D326" s="181" t="s">
        <v>204</v>
      </c>
      <c r="E326" s="182" t="s">
        <v>3</v>
      </c>
      <c r="F326" s="183" t="s">
        <v>3626</v>
      </c>
      <c r="G326" s="13"/>
      <c r="H326" s="182" t="s">
        <v>3</v>
      </c>
      <c r="I326" s="13"/>
      <c r="J326" s="13"/>
      <c r="K326" s="13"/>
      <c r="L326" s="180"/>
      <c r="M326" s="184"/>
      <c r="N326" s="185"/>
      <c r="O326" s="185"/>
      <c r="P326" s="185"/>
      <c r="Q326" s="185"/>
      <c r="R326" s="185"/>
      <c r="S326" s="185"/>
      <c r="T326" s="18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82" t="s">
        <v>204</v>
      </c>
      <c r="AU326" s="182" t="s">
        <v>78</v>
      </c>
      <c r="AV326" s="13" t="s">
        <v>76</v>
      </c>
      <c r="AW326" s="13" t="s">
        <v>31</v>
      </c>
      <c r="AX326" s="13" t="s">
        <v>69</v>
      </c>
      <c r="AY326" s="182" t="s">
        <v>195</v>
      </c>
    </row>
    <row r="327" spans="1:51" s="14" customFormat="1" ht="12">
      <c r="A327" s="14"/>
      <c r="B327" s="187"/>
      <c r="C327" s="14"/>
      <c r="D327" s="181" t="s">
        <v>204</v>
      </c>
      <c r="E327" s="188" t="s">
        <v>3</v>
      </c>
      <c r="F327" s="189" t="s">
        <v>3631</v>
      </c>
      <c r="G327" s="14"/>
      <c r="H327" s="190">
        <v>0.172</v>
      </c>
      <c r="I327" s="14"/>
      <c r="J327" s="14"/>
      <c r="K327" s="14"/>
      <c r="L327" s="187"/>
      <c r="M327" s="191"/>
      <c r="N327" s="192"/>
      <c r="O327" s="192"/>
      <c r="P327" s="192"/>
      <c r="Q327" s="192"/>
      <c r="R327" s="192"/>
      <c r="S327" s="192"/>
      <c r="T327" s="19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188" t="s">
        <v>204</v>
      </c>
      <c r="AU327" s="188" t="s">
        <v>78</v>
      </c>
      <c r="AV327" s="14" t="s">
        <v>78</v>
      </c>
      <c r="AW327" s="14" t="s">
        <v>31</v>
      </c>
      <c r="AX327" s="14" t="s">
        <v>69</v>
      </c>
      <c r="AY327" s="188" t="s">
        <v>195</v>
      </c>
    </row>
    <row r="328" spans="1:51" s="13" customFormat="1" ht="12">
      <c r="A328" s="13"/>
      <c r="B328" s="180"/>
      <c r="C328" s="13"/>
      <c r="D328" s="181" t="s">
        <v>204</v>
      </c>
      <c r="E328" s="182" t="s">
        <v>3</v>
      </c>
      <c r="F328" s="183" t="s">
        <v>3632</v>
      </c>
      <c r="G328" s="13"/>
      <c r="H328" s="182" t="s">
        <v>3</v>
      </c>
      <c r="I328" s="13"/>
      <c r="J328" s="13"/>
      <c r="K328" s="13"/>
      <c r="L328" s="180"/>
      <c r="M328" s="184"/>
      <c r="N328" s="185"/>
      <c r="O328" s="185"/>
      <c r="P328" s="185"/>
      <c r="Q328" s="185"/>
      <c r="R328" s="185"/>
      <c r="S328" s="185"/>
      <c r="T328" s="18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82" t="s">
        <v>204</v>
      </c>
      <c r="AU328" s="182" t="s">
        <v>78</v>
      </c>
      <c r="AV328" s="13" t="s">
        <v>76</v>
      </c>
      <c r="AW328" s="13" t="s">
        <v>31</v>
      </c>
      <c r="AX328" s="13" t="s">
        <v>69</v>
      </c>
      <c r="AY328" s="182" t="s">
        <v>195</v>
      </c>
    </row>
    <row r="329" spans="1:51" s="14" customFormat="1" ht="12">
      <c r="A329" s="14"/>
      <c r="B329" s="187"/>
      <c r="C329" s="14"/>
      <c r="D329" s="181" t="s">
        <v>204</v>
      </c>
      <c r="E329" s="188" t="s">
        <v>3</v>
      </c>
      <c r="F329" s="189" t="s">
        <v>3633</v>
      </c>
      <c r="G329" s="14"/>
      <c r="H329" s="190">
        <v>0.206</v>
      </c>
      <c r="I329" s="14"/>
      <c r="J329" s="14"/>
      <c r="K329" s="14"/>
      <c r="L329" s="187"/>
      <c r="M329" s="191"/>
      <c r="N329" s="192"/>
      <c r="O329" s="192"/>
      <c r="P329" s="192"/>
      <c r="Q329" s="192"/>
      <c r="R329" s="192"/>
      <c r="S329" s="192"/>
      <c r="T329" s="19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188" t="s">
        <v>204</v>
      </c>
      <c r="AU329" s="188" t="s">
        <v>78</v>
      </c>
      <c r="AV329" s="14" t="s">
        <v>78</v>
      </c>
      <c r="AW329" s="14" t="s">
        <v>31</v>
      </c>
      <c r="AX329" s="14" t="s">
        <v>69</v>
      </c>
      <c r="AY329" s="188" t="s">
        <v>195</v>
      </c>
    </row>
    <row r="330" spans="1:51" s="13" customFormat="1" ht="12">
      <c r="A330" s="13"/>
      <c r="B330" s="180"/>
      <c r="C330" s="13"/>
      <c r="D330" s="181" t="s">
        <v>204</v>
      </c>
      <c r="E330" s="182" t="s">
        <v>3</v>
      </c>
      <c r="F330" s="183" t="s">
        <v>3634</v>
      </c>
      <c r="G330" s="13"/>
      <c r="H330" s="182" t="s">
        <v>3</v>
      </c>
      <c r="I330" s="13"/>
      <c r="J330" s="13"/>
      <c r="K330" s="13"/>
      <c r="L330" s="180"/>
      <c r="M330" s="184"/>
      <c r="N330" s="185"/>
      <c r="O330" s="185"/>
      <c r="P330" s="185"/>
      <c r="Q330" s="185"/>
      <c r="R330" s="185"/>
      <c r="S330" s="185"/>
      <c r="T330" s="18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82" t="s">
        <v>204</v>
      </c>
      <c r="AU330" s="182" t="s">
        <v>78</v>
      </c>
      <c r="AV330" s="13" t="s">
        <v>76</v>
      </c>
      <c r="AW330" s="13" t="s">
        <v>31</v>
      </c>
      <c r="AX330" s="13" t="s">
        <v>69</v>
      </c>
      <c r="AY330" s="182" t="s">
        <v>195</v>
      </c>
    </row>
    <row r="331" spans="1:51" s="14" customFormat="1" ht="12">
      <c r="A331" s="14"/>
      <c r="B331" s="187"/>
      <c r="C331" s="14"/>
      <c r="D331" s="181" t="s">
        <v>204</v>
      </c>
      <c r="E331" s="188" t="s">
        <v>3</v>
      </c>
      <c r="F331" s="189" t="s">
        <v>3635</v>
      </c>
      <c r="G331" s="14"/>
      <c r="H331" s="190">
        <v>0.069</v>
      </c>
      <c r="I331" s="14"/>
      <c r="J331" s="14"/>
      <c r="K331" s="14"/>
      <c r="L331" s="187"/>
      <c r="M331" s="191"/>
      <c r="N331" s="192"/>
      <c r="O331" s="192"/>
      <c r="P331" s="192"/>
      <c r="Q331" s="192"/>
      <c r="R331" s="192"/>
      <c r="S331" s="192"/>
      <c r="T331" s="19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188" t="s">
        <v>204</v>
      </c>
      <c r="AU331" s="188" t="s">
        <v>78</v>
      </c>
      <c r="AV331" s="14" t="s">
        <v>78</v>
      </c>
      <c r="AW331" s="14" t="s">
        <v>31</v>
      </c>
      <c r="AX331" s="14" t="s">
        <v>69</v>
      </c>
      <c r="AY331" s="188" t="s">
        <v>195</v>
      </c>
    </row>
    <row r="332" spans="1:51" s="15" customFormat="1" ht="12">
      <c r="A332" s="15"/>
      <c r="B332" s="194"/>
      <c r="C332" s="15"/>
      <c r="D332" s="181" t="s">
        <v>204</v>
      </c>
      <c r="E332" s="195" t="s">
        <v>3</v>
      </c>
      <c r="F332" s="196" t="s">
        <v>209</v>
      </c>
      <c r="G332" s="15"/>
      <c r="H332" s="197">
        <v>0.447</v>
      </c>
      <c r="I332" s="15"/>
      <c r="J332" s="15"/>
      <c r="K332" s="15"/>
      <c r="L332" s="194"/>
      <c r="M332" s="198"/>
      <c r="N332" s="199"/>
      <c r="O332" s="199"/>
      <c r="P332" s="199"/>
      <c r="Q332" s="199"/>
      <c r="R332" s="199"/>
      <c r="S332" s="199"/>
      <c r="T332" s="200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195" t="s">
        <v>204</v>
      </c>
      <c r="AU332" s="195" t="s">
        <v>78</v>
      </c>
      <c r="AV332" s="15" t="s">
        <v>202</v>
      </c>
      <c r="AW332" s="15" t="s">
        <v>31</v>
      </c>
      <c r="AX332" s="15" t="s">
        <v>76</v>
      </c>
      <c r="AY332" s="195" t="s">
        <v>195</v>
      </c>
    </row>
    <row r="333" spans="1:65" s="2" customFormat="1" ht="16.5" customHeight="1">
      <c r="A333" s="33"/>
      <c r="B333" s="167"/>
      <c r="C333" s="168" t="s">
        <v>546</v>
      </c>
      <c r="D333" s="168" t="s">
        <v>197</v>
      </c>
      <c r="E333" s="169" t="s">
        <v>3636</v>
      </c>
      <c r="F333" s="170" t="s">
        <v>3637</v>
      </c>
      <c r="G333" s="171" t="s">
        <v>212</v>
      </c>
      <c r="H333" s="172">
        <v>7.25</v>
      </c>
      <c r="I333" s="173">
        <v>32.2</v>
      </c>
      <c r="J333" s="173">
        <f>ROUND(I333*H333,2)</f>
        <v>233.45</v>
      </c>
      <c r="K333" s="170" t="s">
        <v>201</v>
      </c>
      <c r="L333" s="34"/>
      <c r="M333" s="174" t="s">
        <v>3</v>
      </c>
      <c r="N333" s="175" t="s">
        <v>40</v>
      </c>
      <c r="O333" s="176">
        <v>0.075</v>
      </c>
      <c r="P333" s="176">
        <f>O333*H333</f>
        <v>0.54375</v>
      </c>
      <c r="Q333" s="176">
        <v>0.00011</v>
      </c>
      <c r="R333" s="176">
        <f>Q333*H333</f>
        <v>0.0007975</v>
      </c>
      <c r="S333" s="176">
        <v>0</v>
      </c>
      <c r="T333" s="177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78" t="s">
        <v>202</v>
      </c>
      <c r="AT333" s="178" t="s">
        <v>197</v>
      </c>
      <c r="AU333" s="178" t="s">
        <v>78</v>
      </c>
      <c r="AY333" s="20" t="s">
        <v>195</v>
      </c>
      <c r="BE333" s="179">
        <f>IF(N333="základní",J333,0)</f>
        <v>233.45</v>
      </c>
      <c r="BF333" s="179">
        <f>IF(N333="snížená",J333,0)</f>
        <v>0</v>
      </c>
      <c r="BG333" s="179">
        <f>IF(N333="zákl. přenesená",J333,0)</f>
        <v>0</v>
      </c>
      <c r="BH333" s="179">
        <f>IF(N333="sníž. přenesená",J333,0)</f>
        <v>0</v>
      </c>
      <c r="BI333" s="179">
        <f>IF(N333="nulová",J333,0)</f>
        <v>0</v>
      </c>
      <c r="BJ333" s="20" t="s">
        <v>76</v>
      </c>
      <c r="BK333" s="179">
        <f>ROUND(I333*H333,2)</f>
        <v>233.45</v>
      </c>
      <c r="BL333" s="20" t="s">
        <v>202</v>
      </c>
      <c r="BM333" s="178" t="s">
        <v>3638</v>
      </c>
    </row>
    <row r="334" spans="1:51" s="14" customFormat="1" ht="12">
      <c r="A334" s="14"/>
      <c r="B334" s="187"/>
      <c r="C334" s="14"/>
      <c r="D334" s="181" t="s">
        <v>204</v>
      </c>
      <c r="E334" s="188" t="s">
        <v>3</v>
      </c>
      <c r="F334" s="189" t="s">
        <v>3639</v>
      </c>
      <c r="G334" s="14"/>
      <c r="H334" s="190">
        <v>7.25</v>
      </c>
      <c r="I334" s="14"/>
      <c r="J334" s="14"/>
      <c r="K334" s="14"/>
      <c r="L334" s="187"/>
      <c r="M334" s="191"/>
      <c r="N334" s="192"/>
      <c r="O334" s="192"/>
      <c r="P334" s="192"/>
      <c r="Q334" s="192"/>
      <c r="R334" s="192"/>
      <c r="S334" s="192"/>
      <c r="T334" s="19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188" t="s">
        <v>204</v>
      </c>
      <c r="AU334" s="188" t="s">
        <v>78</v>
      </c>
      <c r="AV334" s="14" t="s">
        <v>78</v>
      </c>
      <c r="AW334" s="14" t="s">
        <v>31</v>
      </c>
      <c r="AX334" s="14" t="s">
        <v>76</v>
      </c>
      <c r="AY334" s="188" t="s">
        <v>195</v>
      </c>
    </row>
    <row r="335" spans="1:65" s="2" customFormat="1" ht="16.5" customHeight="1">
      <c r="A335" s="33"/>
      <c r="B335" s="167"/>
      <c r="C335" s="168" t="s">
        <v>551</v>
      </c>
      <c r="D335" s="168" t="s">
        <v>197</v>
      </c>
      <c r="E335" s="169" t="s">
        <v>3640</v>
      </c>
      <c r="F335" s="170" t="s">
        <v>3641</v>
      </c>
      <c r="G335" s="171" t="s">
        <v>212</v>
      </c>
      <c r="H335" s="172">
        <v>2.5</v>
      </c>
      <c r="I335" s="173">
        <v>38.6</v>
      </c>
      <c r="J335" s="173">
        <f>ROUND(I335*H335,2)</f>
        <v>96.5</v>
      </c>
      <c r="K335" s="170" t="s">
        <v>201</v>
      </c>
      <c r="L335" s="34"/>
      <c r="M335" s="174" t="s">
        <v>3</v>
      </c>
      <c r="N335" s="175" t="s">
        <v>40</v>
      </c>
      <c r="O335" s="176">
        <v>0.075</v>
      </c>
      <c r="P335" s="176">
        <f>O335*H335</f>
        <v>0.1875</v>
      </c>
      <c r="Q335" s="176">
        <v>0.00019</v>
      </c>
      <c r="R335" s="176">
        <f>Q335*H335</f>
        <v>0.00047500000000000005</v>
      </c>
      <c r="S335" s="176">
        <v>0</v>
      </c>
      <c r="T335" s="177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78" t="s">
        <v>202</v>
      </c>
      <c r="AT335" s="178" t="s">
        <v>197</v>
      </c>
      <c r="AU335" s="178" t="s">
        <v>78</v>
      </c>
      <c r="AY335" s="20" t="s">
        <v>195</v>
      </c>
      <c r="BE335" s="179">
        <f>IF(N335="základní",J335,0)</f>
        <v>96.5</v>
      </c>
      <c r="BF335" s="179">
        <f>IF(N335="snížená",J335,0)</f>
        <v>0</v>
      </c>
      <c r="BG335" s="179">
        <f>IF(N335="zákl. přenesená",J335,0)</f>
        <v>0</v>
      </c>
      <c r="BH335" s="179">
        <f>IF(N335="sníž. přenesená",J335,0)</f>
        <v>0</v>
      </c>
      <c r="BI335" s="179">
        <f>IF(N335="nulová",J335,0)</f>
        <v>0</v>
      </c>
      <c r="BJ335" s="20" t="s">
        <v>76</v>
      </c>
      <c r="BK335" s="179">
        <f>ROUND(I335*H335,2)</f>
        <v>96.5</v>
      </c>
      <c r="BL335" s="20" t="s">
        <v>202</v>
      </c>
      <c r="BM335" s="178" t="s">
        <v>3642</v>
      </c>
    </row>
    <row r="336" spans="1:51" s="14" customFormat="1" ht="12">
      <c r="A336" s="14"/>
      <c r="B336" s="187"/>
      <c r="C336" s="14"/>
      <c r="D336" s="181" t="s">
        <v>204</v>
      </c>
      <c r="E336" s="188" t="s">
        <v>3</v>
      </c>
      <c r="F336" s="189" t="s">
        <v>3643</v>
      </c>
      <c r="G336" s="14"/>
      <c r="H336" s="190">
        <v>2.5</v>
      </c>
      <c r="I336" s="14"/>
      <c r="J336" s="14"/>
      <c r="K336" s="14"/>
      <c r="L336" s="187"/>
      <c r="M336" s="191"/>
      <c r="N336" s="192"/>
      <c r="O336" s="192"/>
      <c r="P336" s="192"/>
      <c r="Q336" s="192"/>
      <c r="R336" s="192"/>
      <c r="S336" s="192"/>
      <c r="T336" s="19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188" t="s">
        <v>204</v>
      </c>
      <c r="AU336" s="188" t="s">
        <v>78</v>
      </c>
      <c r="AV336" s="14" t="s">
        <v>78</v>
      </c>
      <c r="AW336" s="14" t="s">
        <v>31</v>
      </c>
      <c r="AX336" s="14" t="s">
        <v>76</v>
      </c>
      <c r="AY336" s="188" t="s">
        <v>195</v>
      </c>
    </row>
    <row r="337" spans="1:65" s="2" customFormat="1" ht="24" customHeight="1">
      <c r="A337" s="33"/>
      <c r="B337" s="167"/>
      <c r="C337" s="168" t="s">
        <v>555</v>
      </c>
      <c r="D337" s="168" t="s">
        <v>197</v>
      </c>
      <c r="E337" s="169" t="s">
        <v>3644</v>
      </c>
      <c r="F337" s="170" t="s">
        <v>3645</v>
      </c>
      <c r="G337" s="171" t="s">
        <v>216</v>
      </c>
      <c r="H337" s="172">
        <v>0.8</v>
      </c>
      <c r="I337" s="173">
        <v>5230</v>
      </c>
      <c r="J337" s="173">
        <f>ROUND(I337*H337,2)</f>
        <v>4184</v>
      </c>
      <c r="K337" s="170" t="s">
        <v>201</v>
      </c>
      <c r="L337" s="34"/>
      <c r="M337" s="174" t="s">
        <v>3</v>
      </c>
      <c r="N337" s="175" t="s">
        <v>40</v>
      </c>
      <c r="O337" s="176">
        <v>5.572</v>
      </c>
      <c r="P337" s="176">
        <f>O337*H337</f>
        <v>4.4576</v>
      </c>
      <c r="Q337" s="176">
        <v>1.76882</v>
      </c>
      <c r="R337" s="176">
        <f>Q337*H337</f>
        <v>1.415056</v>
      </c>
      <c r="S337" s="176">
        <v>0</v>
      </c>
      <c r="T337" s="177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78" t="s">
        <v>202</v>
      </c>
      <c r="AT337" s="178" t="s">
        <v>197</v>
      </c>
      <c r="AU337" s="178" t="s">
        <v>78</v>
      </c>
      <c r="AY337" s="20" t="s">
        <v>195</v>
      </c>
      <c r="BE337" s="179">
        <f>IF(N337="základní",J337,0)</f>
        <v>4184</v>
      </c>
      <c r="BF337" s="179">
        <f>IF(N337="snížená",J337,0)</f>
        <v>0</v>
      </c>
      <c r="BG337" s="179">
        <f>IF(N337="zákl. přenesená",J337,0)</f>
        <v>0</v>
      </c>
      <c r="BH337" s="179">
        <f>IF(N337="sníž. přenesená",J337,0)</f>
        <v>0</v>
      </c>
      <c r="BI337" s="179">
        <f>IF(N337="nulová",J337,0)</f>
        <v>0</v>
      </c>
      <c r="BJ337" s="20" t="s">
        <v>76</v>
      </c>
      <c r="BK337" s="179">
        <f>ROUND(I337*H337,2)</f>
        <v>4184</v>
      </c>
      <c r="BL337" s="20" t="s">
        <v>202</v>
      </c>
      <c r="BM337" s="178" t="s">
        <v>3646</v>
      </c>
    </row>
    <row r="338" spans="1:51" s="13" customFormat="1" ht="12">
      <c r="A338" s="13"/>
      <c r="B338" s="180"/>
      <c r="C338" s="13"/>
      <c r="D338" s="181" t="s">
        <v>204</v>
      </c>
      <c r="E338" s="182" t="s">
        <v>3</v>
      </c>
      <c r="F338" s="183" t="s">
        <v>3647</v>
      </c>
      <c r="G338" s="13"/>
      <c r="H338" s="182" t="s">
        <v>3</v>
      </c>
      <c r="I338" s="13"/>
      <c r="J338" s="13"/>
      <c r="K338" s="13"/>
      <c r="L338" s="180"/>
      <c r="M338" s="184"/>
      <c r="N338" s="185"/>
      <c r="O338" s="185"/>
      <c r="P338" s="185"/>
      <c r="Q338" s="185"/>
      <c r="R338" s="185"/>
      <c r="S338" s="185"/>
      <c r="T338" s="18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82" t="s">
        <v>204</v>
      </c>
      <c r="AU338" s="182" t="s">
        <v>78</v>
      </c>
      <c r="AV338" s="13" t="s">
        <v>76</v>
      </c>
      <c r="AW338" s="13" t="s">
        <v>31</v>
      </c>
      <c r="AX338" s="13" t="s">
        <v>69</v>
      </c>
      <c r="AY338" s="182" t="s">
        <v>195</v>
      </c>
    </row>
    <row r="339" spans="1:51" s="14" customFormat="1" ht="12">
      <c r="A339" s="14"/>
      <c r="B339" s="187"/>
      <c r="C339" s="14"/>
      <c r="D339" s="181" t="s">
        <v>204</v>
      </c>
      <c r="E339" s="188" t="s">
        <v>3</v>
      </c>
      <c r="F339" s="189" t="s">
        <v>3648</v>
      </c>
      <c r="G339" s="14"/>
      <c r="H339" s="190">
        <v>0.8</v>
      </c>
      <c r="I339" s="14"/>
      <c r="J339" s="14"/>
      <c r="K339" s="14"/>
      <c r="L339" s="187"/>
      <c r="M339" s="191"/>
      <c r="N339" s="192"/>
      <c r="O339" s="192"/>
      <c r="P339" s="192"/>
      <c r="Q339" s="192"/>
      <c r="R339" s="192"/>
      <c r="S339" s="192"/>
      <c r="T339" s="19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188" t="s">
        <v>204</v>
      </c>
      <c r="AU339" s="188" t="s">
        <v>78</v>
      </c>
      <c r="AV339" s="14" t="s">
        <v>78</v>
      </c>
      <c r="AW339" s="14" t="s">
        <v>31</v>
      </c>
      <c r="AX339" s="14" t="s">
        <v>76</v>
      </c>
      <c r="AY339" s="188" t="s">
        <v>195</v>
      </c>
    </row>
    <row r="340" spans="1:65" s="2" customFormat="1" ht="16.5" customHeight="1">
      <c r="A340" s="33"/>
      <c r="B340" s="167"/>
      <c r="C340" s="168" t="s">
        <v>559</v>
      </c>
      <c r="D340" s="168" t="s">
        <v>197</v>
      </c>
      <c r="E340" s="169" t="s">
        <v>3649</v>
      </c>
      <c r="F340" s="170" t="s">
        <v>3650</v>
      </c>
      <c r="G340" s="171" t="s">
        <v>212</v>
      </c>
      <c r="H340" s="172">
        <v>22</v>
      </c>
      <c r="I340" s="173">
        <v>325</v>
      </c>
      <c r="J340" s="173">
        <f>ROUND(I340*H340,2)</f>
        <v>7150</v>
      </c>
      <c r="K340" s="170" t="s">
        <v>201</v>
      </c>
      <c r="L340" s="34"/>
      <c r="M340" s="174" t="s">
        <v>3</v>
      </c>
      <c r="N340" s="175" t="s">
        <v>40</v>
      </c>
      <c r="O340" s="176">
        <v>0.645</v>
      </c>
      <c r="P340" s="176">
        <f>O340*H340</f>
        <v>14.190000000000001</v>
      </c>
      <c r="Q340" s="176">
        <v>0.12064</v>
      </c>
      <c r="R340" s="176">
        <f>Q340*H340</f>
        <v>2.65408</v>
      </c>
      <c r="S340" s="176">
        <v>0</v>
      </c>
      <c r="T340" s="177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78" t="s">
        <v>202</v>
      </c>
      <c r="AT340" s="178" t="s">
        <v>197</v>
      </c>
      <c r="AU340" s="178" t="s">
        <v>78</v>
      </c>
      <c r="AY340" s="20" t="s">
        <v>195</v>
      </c>
      <c r="BE340" s="179">
        <f>IF(N340="základní",J340,0)</f>
        <v>7150</v>
      </c>
      <c r="BF340" s="179">
        <f>IF(N340="snížená",J340,0)</f>
        <v>0</v>
      </c>
      <c r="BG340" s="179">
        <f>IF(N340="zákl. přenesená",J340,0)</f>
        <v>0</v>
      </c>
      <c r="BH340" s="179">
        <f>IF(N340="sníž. přenesená",J340,0)</f>
        <v>0</v>
      </c>
      <c r="BI340" s="179">
        <f>IF(N340="nulová",J340,0)</f>
        <v>0</v>
      </c>
      <c r="BJ340" s="20" t="s">
        <v>76</v>
      </c>
      <c r="BK340" s="179">
        <f>ROUND(I340*H340,2)</f>
        <v>7150</v>
      </c>
      <c r="BL340" s="20" t="s">
        <v>202</v>
      </c>
      <c r="BM340" s="178" t="s">
        <v>3651</v>
      </c>
    </row>
    <row r="341" spans="1:51" s="14" customFormat="1" ht="12">
      <c r="A341" s="14"/>
      <c r="B341" s="187"/>
      <c r="C341" s="14"/>
      <c r="D341" s="181" t="s">
        <v>204</v>
      </c>
      <c r="E341" s="188" t="s">
        <v>3</v>
      </c>
      <c r="F341" s="189" t="s">
        <v>3652</v>
      </c>
      <c r="G341" s="14"/>
      <c r="H341" s="190">
        <v>22</v>
      </c>
      <c r="I341" s="14"/>
      <c r="J341" s="14"/>
      <c r="K341" s="14"/>
      <c r="L341" s="187"/>
      <c r="M341" s="191"/>
      <c r="N341" s="192"/>
      <c r="O341" s="192"/>
      <c r="P341" s="192"/>
      <c r="Q341" s="192"/>
      <c r="R341" s="192"/>
      <c r="S341" s="192"/>
      <c r="T341" s="19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188" t="s">
        <v>204</v>
      </c>
      <c r="AU341" s="188" t="s">
        <v>78</v>
      </c>
      <c r="AV341" s="14" t="s">
        <v>78</v>
      </c>
      <c r="AW341" s="14" t="s">
        <v>31</v>
      </c>
      <c r="AX341" s="14" t="s">
        <v>76</v>
      </c>
      <c r="AY341" s="188" t="s">
        <v>195</v>
      </c>
    </row>
    <row r="342" spans="1:65" s="2" customFormat="1" ht="16.5" customHeight="1">
      <c r="A342" s="33"/>
      <c r="B342" s="167"/>
      <c r="C342" s="208" t="s">
        <v>564</v>
      </c>
      <c r="D342" s="208" t="s">
        <v>263</v>
      </c>
      <c r="E342" s="209" t="s">
        <v>3653</v>
      </c>
      <c r="F342" s="210" t="s">
        <v>3654</v>
      </c>
      <c r="G342" s="211" t="s">
        <v>334</v>
      </c>
      <c r="H342" s="212">
        <v>102</v>
      </c>
      <c r="I342" s="213">
        <v>32.6</v>
      </c>
      <c r="J342" s="213">
        <f>ROUND(I342*H342,2)</f>
        <v>3325.2</v>
      </c>
      <c r="K342" s="210" t="s">
        <v>201</v>
      </c>
      <c r="L342" s="214"/>
      <c r="M342" s="215" t="s">
        <v>3</v>
      </c>
      <c r="N342" s="216" t="s">
        <v>40</v>
      </c>
      <c r="O342" s="176">
        <v>0</v>
      </c>
      <c r="P342" s="176">
        <f>O342*H342</f>
        <v>0</v>
      </c>
      <c r="Q342" s="176">
        <v>0.011</v>
      </c>
      <c r="R342" s="176">
        <f>Q342*H342</f>
        <v>1.1219999999999999</v>
      </c>
      <c r="S342" s="176">
        <v>0</v>
      </c>
      <c r="T342" s="177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78" t="s">
        <v>246</v>
      </c>
      <c r="AT342" s="178" t="s">
        <v>263</v>
      </c>
      <c r="AU342" s="178" t="s">
        <v>78</v>
      </c>
      <c r="AY342" s="20" t="s">
        <v>195</v>
      </c>
      <c r="BE342" s="179">
        <f>IF(N342="základní",J342,0)</f>
        <v>3325.2</v>
      </c>
      <c r="BF342" s="179">
        <f>IF(N342="snížená",J342,0)</f>
        <v>0</v>
      </c>
      <c r="BG342" s="179">
        <f>IF(N342="zákl. přenesená",J342,0)</f>
        <v>0</v>
      </c>
      <c r="BH342" s="179">
        <f>IF(N342="sníž. přenesená",J342,0)</f>
        <v>0</v>
      </c>
      <c r="BI342" s="179">
        <f>IF(N342="nulová",J342,0)</f>
        <v>0</v>
      </c>
      <c r="BJ342" s="20" t="s">
        <v>76</v>
      </c>
      <c r="BK342" s="179">
        <f>ROUND(I342*H342,2)</f>
        <v>3325.2</v>
      </c>
      <c r="BL342" s="20" t="s">
        <v>202</v>
      </c>
      <c r="BM342" s="178" t="s">
        <v>3655</v>
      </c>
    </row>
    <row r="343" spans="1:51" s="14" customFormat="1" ht="12">
      <c r="A343" s="14"/>
      <c r="B343" s="187"/>
      <c r="C343" s="14"/>
      <c r="D343" s="181" t="s">
        <v>204</v>
      </c>
      <c r="E343" s="188" t="s">
        <v>3</v>
      </c>
      <c r="F343" s="189" t="s">
        <v>3656</v>
      </c>
      <c r="G343" s="14"/>
      <c r="H343" s="190">
        <v>102</v>
      </c>
      <c r="I343" s="14"/>
      <c r="J343" s="14"/>
      <c r="K343" s="14"/>
      <c r="L343" s="187"/>
      <c r="M343" s="191"/>
      <c r="N343" s="192"/>
      <c r="O343" s="192"/>
      <c r="P343" s="192"/>
      <c r="Q343" s="192"/>
      <c r="R343" s="192"/>
      <c r="S343" s="192"/>
      <c r="T343" s="19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188" t="s">
        <v>204</v>
      </c>
      <c r="AU343" s="188" t="s">
        <v>78</v>
      </c>
      <c r="AV343" s="14" t="s">
        <v>78</v>
      </c>
      <c r="AW343" s="14" t="s">
        <v>31</v>
      </c>
      <c r="AX343" s="14" t="s">
        <v>76</v>
      </c>
      <c r="AY343" s="188" t="s">
        <v>195</v>
      </c>
    </row>
    <row r="344" spans="1:65" s="2" customFormat="1" ht="16.5" customHeight="1">
      <c r="A344" s="33"/>
      <c r="B344" s="167"/>
      <c r="C344" s="208" t="s">
        <v>569</v>
      </c>
      <c r="D344" s="208" t="s">
        <v>263</v>
      </c>
      <c r="E344" s="209" t="s">
        <v>3657</v>
      </c>
      <c r="F344" s="210" t="s">
        <v>3658</v>
      </c>
      <c r="G344" s="211" t="s">
        <v>334</v>
      </c>
      <c r="H344" s="212">
        <v>102</v>
      </c>
      <c r="I344" s="213">
        <v>115</v>
      </c>
      <c r="J344" s="213">
        <f>ROUND(I344*H344,2)</f>
        <v>11730</v>
      </c>
      <c r="K344" s="210" t="s">
        <v>201</v>
      </c>
      <c r="L344" s="214"/>
      <c r="M344" s="215" t="s">
        <v>3</v>
      </c>
      <c r="N344" s="216" t="s">
        <v>40</v>
      </c>
      <c r="O344" s="176">
        <v>0</v>
      </c>
      <c r="P344" s="176">
        <f>O344*H344</f>
        <v>0</v>
      </c>
      <c r="Q344" s="176">
        <v>0.012</v>
      </c>
      <c r="R344" s="176">
        <f>Q344*H344</f>
        <v>1.224</v>
      </c>
      <c r="S344" s="176">
        <v>0</v>
      </c>
      <c r="T344" s="177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78" t="s">
        <v>246</v>
      </c>
      <c r="AT344" s="178" t="s">
        <v>263</v>
      </c>
      <c r="AU344" s="178" t="s">
        <v>78</v>
      </c>
      <c r="AY344" s="20" t="s">
        <v>195</v>
      </c>
      <c r="BE344" s="179">
        <f>IF(N344="základní",J344,0)</f>
        <v>11730</v>
      </c>
      <c r="BF344" s="179">
        <f>IF(N344="snížená",J344,0)</f>
        <v>0</v>
      </c>
      <c r="BG344" s="179">
        <f>IF(N344="zákl. přenesená",J344,0)</f>
        <v>0</v>
      </c>
      <c r="BH344" s="179">
        <f>IF(N344="sníž. přenesená",J344,0)</f>
        <v>0</v>
      </c>
      <c r="BI344" s="179">
        <f>IF(N344="nulová",J344,0)</f>
        <v>0</v>
      </c>
      <c r="BJ344" s="20" t="s">
        <v>76</v>
      </c>
      <c r="BK344" s="179">
        <f>ROUND(I344*H344,2)</f>
        <v>11730</v>
      </c>
      <c r="BL344" s="20" t="s">
        <v>202</v>
      </c>
      <c r="BM344" s="178" t="s">
        <v>3659</v>
      </c>
    </row>
    <row r="345" spans="1:65" s="2" customFormat="1" ht="24" customHeight="1">
      <c r="A345" s="33"/>
      <c r="B345" s="167"/>
      <c r="C345" s="168" t="s">
        <v>573</v>
      </c>
      <c r="D345" s="168" t="s">
        <v>197</v>
      </c>
      <c r="E345" s="169" t="s">
        <v>3660</v>
      </c>
      <c r="F345" s="170" t="s">
        <v>3661</v>
      </c>
      <c r="G345" s="171" t="s">
        <v>334</v>
      </c>
      <c r="H345" s="172">
        <v>6</v>
      </c>
      <c r="I345" s="173">
        <v>188</v>
      </c>
      <c r="J345" s="173">
        <f>ROUND(I345*H345,2)</f>
        <v>1128</v>
      </c>
      <c r="K345" s="170" t="s">
        <v>201</v>
      </c>
      <c r="L345" s="34"/>
      <c r="M345" s="174" t="s">
        <v>3</v>
      </c>
      <c r="N345" s="175" t="s">
        <v>40</v>
      </c>
      <c r="O345" s="176">
        <v>0.421</v>
      </c>
      <c r="P345" s="176">
        <f>O345*H345</f>
        <v>2.526</v>
      </c>
      <c r="Q345" s="176">
        <v>0.04694</v>
      </c>
      <c r="R345" s="176">
        <f>Q345*H345</f>
        <v>0.28164</v>
      </c>
      <c r="S345" s="176">
        <v>0</v>
      </c>
      <c r="T345" s="177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78" t="s">
        <v>202</v>
      </c>
      <c r="AT345" s="178" t="s">
        <v>197</v>
      </c>
      <c r="AU345" s="178" t="s">
        <v>78</v>
      </c>
      <c r="AY345" s="20" t="s">
        <v>195</v>
      </c>
      <c r="BE345" s="179">
        <f>IF(N345="základní",J345,0)</f>
        <v>1128</v>
      </c>
      <c r="BF345" s="179">
        <f>IF(N345="snížená",J345,0)</f>
        <v>0</v>
      </c>
      <c r="BG345" s="179">
        <f>IF(N345="zákl. přenesená",J345,0)</f>
        <v>0</v>
      </c>
      <c r="BH345" s="179">
        <f>IF(N345="sníž. přenesená",J345,0)</f>
        <v>0</v>
      </c>
      <c r="BI345" s="179">
        <f>IF(N345="nulová",J345,0)</f>
        <v>0</v>
      </c>
      <c r="BJ345" s="20" t="s">
        <v>76</v>
      </c>
      <c r="BK345" s="179">
        <f>ROUND(I345*H345,2)</f>
        <v>1128</v>
      </c>
      <c r="BL345" s="20" t="s">
        <v>202</v>
      </c>
      <c r="BM345" s="178" t="s">
        <v>3662</v>
      </c>
    </row>
    <row r="346" spans="1:51" s="14" customFormat="1" ht="12">
      <c r="A346" s="14"/>
      <c r="B346" s="187"/>
      <c r="C346" s="14"/>
      <c r="D346" s="181" t="s">
        <v>204</v>
      </c>
      <c r="E346" s="188" t="s">
        <v>3</v>
      </c>
      <c r="F346" s="189" t="s">
        <v>3663</v>
      </c>
      <c r="G346" s="14"/>
      <c r="H346" s="190">
        <v>6</v>
      </c>
      <c r="I346" s="14"/>
      <c r="J346" s="14"/>
      <c r="K346" s="14"/>
      <c r="L346" s="187"/>
      <c r="M346" s="191"/>
      <c r="N346" s="192"/>
      <c r="O346" s="192"/>
      <c r="P346" s="192"/>
      <c r="Q346" s="192"/>
      <c r="R346" s="192"/>
      <c r="S346" s="192"/>
      <c r="T346" s="19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188" t="s">
        <v>204</v>
      </c>
      <c r="AU346" s="188" t="s">
        <v>78</v>
      </c>
      <c r="AV346" s="14" t="s">
        <v>78</v>
      </c>
      <c r="AW346" s="14" t="s">
        <v>31</v>
      </c>
      <c r="AX346" s="14" t="s">
        <v>76</v>
      </c>
      <c r="AY346" s="188" t="s">
        <v>195</v>
      </c>
    </row>
    <row r="347" spans="1:65" s="2" customFormat="1" ht="24" customHeight="1">
      <c r="A347" s="33"/>
      <c r="B347" s="167"/>
      <c r="C347" s="168" t="s">
        <v>578</v>
      </c>
      <c r="D347" s="168" t="s">
        <v>197</v>
      </c>
      <c r="E347" s="169" t="s">
        <v>3664</v>
      </c>
      <c r="F347" s="170" t="s">
        <v>3665</v>
      </c>
      <c r="G347" s="171" t="s">
        <v>200</v>
      </c>
      <c r="H347" s="172">
        <v>53.27</v>
      </c>
      <c r="I347" s="173">
        <v>543</v>
      </c>
      <c r="J347" s="173">
        <f>ROUND(I347*H347,2)</f>
        <v>28925.61</v>
      </c>
      <c r="K347" s="170" t="s">
        <v>201</v>
      </c>
      <c r="L347" s="34"/>
      <c r="M347" s="174" t="s">
        <v>3</v>
      </c>
      <c r="N347" s="175" t="s">
        <v>40</v>
      </c>
      <c r="O347" s="176">
        <v>0.582</v>
      </c>
      <c r="P347" s="176">
        <f>O347*H347</f>
        <v>31.00314</v>
      </c>
      <c r="Q347" s="176">
        <v>0.06843</v>
      </c>
      <c r="R347" s="176">
        <f>Q347*H347</f>
        <v>3.6452661000000006</v>
      </c>
      <c r="S347" s="176">
        <v>0</v>
      </c>
      <c r="T347" s="177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78" t="s">
        <v>202</v>
      </c>
      <c r="AT347" s="178" t="s">
        <v>197</v>
      </c>
      <c r="AU347" s="178" t="s">
        <v>78</v>
      </c>
      <c r="AY347" s="20" t="s">
        <v>195</v>
      </c>
      <c r="BE347" s="179">
        <f>IF(N347="základní",J347,0)</f>
        <v>28925.61</v>
      </c>
      <c r="BF347" s="179">
        <f>IF(N347="snížená",J347,0)</f>
        <v>0</v>
      </c>
      <c r="BG347" s="179">
        <f>IF(N347="zákl. přenesená",J347,0)</f>
        <v>0</v>
      </c>
      <c r="BH347" s="179">
        <f>IF(N347="sníž. přenesená",J347,0)</f>
        <v>0</v>
      </c>
      <c r="BI347" s="179">
        <f>IF(N347="nulová",J347,0)</f>
        <v>0</v>
      </c>
      <c r="BJ347" s="20" t="s">
        <v>76</v>
      </c>
      <c r="BK347" s="179">
        <f>ROUND(I347*H347,2)</f>
        <v>28925.61</v>
      </c>
      <c r="BL347" s="20" t="s">
        <v>202</v>
      </c>
      <c r="BM347" s="178" t="s">
        <v>3666</v>
      </c>
    </row>
    <row r="348" spans="1:51" s="14" customFormat="1" ht="12">
      <c r="A348" s="14"/>
      <c r="B348" s="187"/>
      <c r="C348" s="14"/>
      <c r="D348" s="181" t="s">
        <v>204</v>
      </c>
      <c r="E348" s="188" t="s">
        <v>3</v>
      </c>
      <c r="F348" s="189" t="s">
        <v>3667</v>
      </c>
      <c r="G348" s="14"/>
      <c r="H348" s="190">
        <v>63.27</v>
      </c>
      <c r="I348" s="14"/>
      <c r="J348" s="14"/>
      <c r="K348" s="14"/>
      <c r="L348" s="187"/>
      <c r="M348" s="191"/>
      <c r="N348" s="192"/>
      <c r="O348" s="192"/>
      <c r="P348" s="192"/>
      <c r="Q348" s="192"/>
      <c r="R348" s="192"/>
      <c r="S348" s="192"/>
      <c r="T348" s="19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188" t="s">
        <v>204</v>
      </c>
      <c r="AU348" s="188" t="s">
        <v>78</v>
      </c>
      <c r="AV348" s="14" t="s">
        <v>78</v>
      </c>
      <c r="AW348" s="14" t="s">
        <v>31</v>
      </c>
      <c r="AX348" s="14" t="s">
        <v>69</v>
      </c>
      <c r="AY348" s="188" t="s">
        <v>195</v>
      </c>
    </row>
    <row r="349" spans="1:51" s="14" customFormat="1" ht="12">
      <c r="A349" s="14"/>
      <c r="B349" s="187"/>
      <c r="C349" s="14"/>
      <c r="D349" s="181" t="s">
        <v>204</v>
      </c>
      <c r="E349" s="188" t="s">
        <v>3</v>
      </c>
      <c r="F349" s="189" t="s">
        <v>3668</v>
      </c>
      <c r="G349" s="14"/>
      <c r="H349" s="190">
        <v>-10</v>
      </c>
      <c r="I349" s="14"/>
      <c r="J349" s="14"/>
      <c r="K349" s="14"/>
      <c r="L349" s="187"/>
      <c r="M349" s="191"/>
      <c r="N349" s="192"/>
      <c r="O349" s="192"/>
      <c r="P349" s="192"/>
      <c r="Q349" s="192"/>
      <c r="R349" s="192"/>
      <c r="S349" s="192"/>
      <c r="T349" s="19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188" t="s">
        <v>204</v>
      </c>
      <c r="AU349" s="188" t="s">
        <v>78</v>
      </c>
      <c r="AV349" s="14" t="s">
        <v>78</v>
      </c>
      <c r="AW349" s="14" t="s">
        <v>31</v>
      </c>
      <c r="AX349" s="14" t="s">
        <v>69</v>
      </c>
      <c r="AY349" s="188" t="s">
        <v>195</v>
      </c>
    </row>
    <row r="350" spans="1:51" s="15" customFormat="1" ht="12">
      <c r="A350" s="15"/>
      <c r="B350" s="194"/>
      <c r="C350" s="15"/>
      <c r="D350" s="181" t="s">
        <v>204</v>
      </c>
      <c r="E350" s="195" t="s">
        <v>3</v>
      </c>
      <c r="F350" s="196" t="s">
        <v>209</v>
      </c>
      <c r="G350" s="15"/>
      <c r="H350" s="197">
        <v>53.27</v>
      </c>
      <c r="I350" s="15"/>
      <c r="J350" s="15"/>
      <c r="K350" s="15"/>
      <c r="L350" s="194"/>
      <c r="M350" s="198"/>
      <c r="N350" s="199"/>
      <c r="O350" s="199"/>
      <c r="P350" s="199"/>
      <c r="Q350" s="199"/>
      <c r="R350" s="199"/>
      <c r="S350" s="199"/>
      <c r="T350" s="200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195" t="s">
        <v>204</v>
      </c>
      <c r="AU350" s="195" t="s">
        <v>78</v>
      </c>
      <c r="AV350" s="15" t="s">
        <v>202</v>
      </c>
      <c r="AW350" s="15" t="s">
        <v>31</v>
      </c>
      <c r="AX350" s="15" t="s">
        <v>76</v>
      </c>
      <c r="AY350" s="195" t="s">
        <v>195</v>
      </c>
    </row>
    <row r="351" spans="1:65" s="2" customFormat="1" ht="24" customHeight="1">
      <c r="A351" s="33"/>
      <c r="B351" s="167"/>
      <c r="C351" s="168" t="s">
        <v>583</v>
      </c>
      <c r="D351" s="168" t="s">
        <v>197</v>
      </c>
      <c r="E351" s="169" t="s">
        <v>289</v>
      </c>
      <c r="F351" s="170" t="s">
        <v>290</v>
      </c>
      <c r="G351" s="171" t="s">
        <v>200</v>
      </c>
      <c r="H351" s="172">
        <v>14.563</v>
      </c>
      <c r="I351" s="173">
        <v>630</v>
      </c>
      <c r="J351" s="173">
        <f>ROUND(I351*H351,2)</f>
        <v>9174.69</v>
      </c>
      <c r="K351" s="170" t="s">
        <v>201</v>
      </c>
      <c r="L351" s="34"/>
      <c r="M351" s="174" t="s">
        <v>3</v>
      </c>
      <c r="N351" s="175" t="s">
        <v>40</v>
      </c>
      <c r="O351" s="176">
        <v>0.568</v>
      </c>
      <c r="P351" s="176">
        <f>O351*H351</f>
        <v>8.271784</v>
      </c>
      <c r="Q351" s="176">
        <v>0.10445</v>
      </c>
      <c r="R351" s="176">
        <f>Q351*H351</f>
        <v>1.52110535</v>
      </c>
      <c r="S351" s="176">
        <v>0</v>
      </c>
      <c r="T351" s="177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78" t="s">
        <v>202</v>
      </c>
      <c r="AT351" s="178" t="s">
        <v>197</v>
      </c>
      <c r="AU351" s="178" t="s">
        <v>78</v>
      </c>
      <c r="AY351" s="20" t="s">
        <v>195</v>
      </c>
      <c r="BE351" s="179">
        <f>IF(N351="základní",J351,0)</f>
        <v>9174.69</v>
      </c>
      <c r="BF351" s="179">
        <f>IF(N351="snížená",J351,0)</f>
        <v>0</v>
      </c>
      <c r="BG351" s="179">
        <f>IF(N351="zákl. přenesená",J351,0)</f>
        <v>0</v>
      </c>
      <c r="BH351" s="179">
        <f>IF(N351="sníž. přenesená",J351,0)</f>
        <v>0</v>
      </c>
      <c r="BI351" s="179">
        <f>IF(N351="nulová",J351,0)</f>
        <v>0</v>
      </c>
      <c r="BJ351" s="20" t="s">
        <v>76</v>
      </c>
      <c r="BK351" s="179">
        <f>ROUND(I351*H351,2)</f>
        <v>9174.69</v>
      </c>
      <c r="BL351" s="20" t="s">
        <v>202</v>
      </c>
      <c r="BM351" s="178" t="s">
        <v>3669</v>
      </c>
    </row>
    <row r="352" spans="1:51" s="13" customFormat="1" ht="12">
      <c r="A352" s="13"/>
      <c r="B352" s="180"/>
      <c r="C352" s="13"/>
      <c r="D352" s="181" t="s">
        <v>204</v>
      </c>
      <c r="E352" s="182" t="s">
        <v>3</v>
      </c>
      <c r="F352" s="183" t="s">
        <v>3670</v>
      </c>
      <c r="G352" s="13"/>
      <c r="H352" s="182" t="s">
        <v>3</v>
      </c>
      <c r="I352" s="13"/>
      <c r="J352" s="13"/>
      <c r="K352" s="13"/>
      <c r="L352" s="180"/>
      <c r="M352" s="184"/>
      <c r="N352" s="185"/>
      <c r="O352" s="185"/>
      <c r="P352" s="185"/>
      <c r="Q352" s="185"/>
      <c r="R352" s="185"/>
      <c r="S352" s="185"/>
      <c r="T352" s="18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182" t="s">
        <v>204</v>
      </c>
      <c r="AU352" s="182" t="s">
        <v>78</v>
      </c>
      <c r="AV352" s="13" t="s">
        <v>76</v>
      </c>
      <c r="AW352" s="13" t="s">
        <v>31</v>
      </c>
      <c r="AX352" s="13" t="s">
        <v>69</v>
      </c>
      <c r="AY352" s="182" t="s">
        <v>195</v>
      </c>
    </row>
    <row r="353" spans="1:51" s="14" customFormat="1" ht="12">
      <c r="A353" s="14"/>
      <c r="B353" s="187"/>
      <c r="C353" s="14"/>
      <c r="D353" s="181" t="s">
        <v>204</v>
      </c>
      <c r="E353" s="188" t="s">
        <v>3</v>
      </c>
      <c r="F353" s="189" t="s">
        <v>3671</v>
      </c>
      <c r="G353" s="14"/>
      <c r="H353" s="190">
        <v>8.938</v>
      </c>
      <c r="I353" s="14"/>
      <c r="J353" s="14"/>
      <c r="K353" s="14"/>
      <c r="L353" s="187"/>
      <c r="M353" s="191"/>
      <c r="N353" s="192"/>
      <c r="O353" s="192"/>
      <c r="P353" s="192"/>
      <c r="Q353" s="192"/>
      <c r="R353" s="192"/>
      <c r="S353" s="192"/>
      <c r="T353" s="19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188" t="s">
        <v>204</v>
      </c>
      <c r="AU353" s="188" t="s">
        <v>78</v>
      </c>
      <c r="AV353" s="14" t="s">
        <v>78</v>
      </c>
      <c r="AW353" s="14" t="s">
        <v>31</v>
      </c>
      <c r="AX353" s="14" t="s">
        <v>69</v>
      </c>
      <c r="AY353" s="188" t="s">
        <v>195</v>
      </c>
    </row>
    <row r="354" spans="1:51" s="14" customFormat="1" ht="12">
      <c r="A354" s="14"/>
      <c r="B354" s="187"/>
      <c r="C354" s="14"/>
      <c r="D354" s="181" t="s">
        <v>204</v>
      </c>
      <c r="E354" s="188" t="s">
        <v>3</v>
      </c>
      <c r="F354" s="189" t="s">
        <v>3672</v>
      </c>
      <c r="G354" s="14"/>
      <c r="H354" s="190">
        <v>5.625</v>
      </c>
      <c r="I354" s="14"/>
      <c r="J354" s="14"/>
      <c r="K354" s="14"/>
      <c r="L354" s="187"/>
      <c r="M354" s="191"/>
      <c r="N354" s="192"/>
      <c r="O354" s="192"/>
      <c r="P354" s="192"/>
      <c r="Q354" s="192"/>
      <c r="R354" s="192"/>
      <c r="S354" s="192"/>
      <c r="T354" s="19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188" t="s">
        <v>204</v>
      </c>
      <c r="AU354" s="188" t="s">
        <v>78</v>
      </c>
      <c r="AV354" s="14" t="s">
        <v>78</v>
      </c>
      <c r="AW354" s="14" t="s">
        <v>31</v>
      </c>
      <c r="AX354" s="14" t="s">
        <v>69</v>
      </c>
      <c r="AY354" s="188" t="s">
        <v>195</v>
      </c>
    </row>
    <row r="355" spans="1:51" s="15" customFormat="1" ht="12">
      <c r="A355" s="15"/>
      <c r="B355" s="194"/>
      <c r="C355" s="15"/>
      <c r="D355" s="181" t="s">
        <v>204</v>
      </c>
      <c r="E355" s="195" t="s">
        <v>3</v>
      </c>
      <c r="F355" s="196" t="s">
        <v>209</v>
      </c>
      <c r="G355" s="15"/>
      <c r="H355" s="197">
        <v>14.563</v>
      </c>
      <c r="I355" s="15"/>
      <c r="J355" s="15"/>
      <c r="K355" s="15"/>
      <c r="L355" s="194"/>
      <c r="M355" s="198"/>
      <c r="N355" s="199"/>
      <c r="O355" s="199"/>
      <c r="P355" s="199"/>
      <c r="Q355" s="199"/>
      <c r="R355" s="199"/>
      <c r="S355" s="199"/>
      <c r="T355" s="200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195" t="s">
        <v>204</v>
      </c>
      <c r="AU355" s="195" t="s">
        <v>78</v>
      </c>
      <c r="AV355" s="15" t="s">
        <v>202</v>
      </c>
      <c r="AW355" s="15" t="s">
        <v>31</v>
      </c>
      <c r="AX355" s="15" t="s">
        <v>76</v>
      </c>
      <c r="AY355" s="195" t="s">
        <v>195</v>
      </c>
    </row>
    <row r="356" spans="1:65" s="2" customFormat="1" ht="16.5" customHeight="1">
      <c r="A356" s="33"/>
      <c r="B356" s="167"/>
      <c r="C356" s="168" t="s">
        <v>590</v>
      </c>
      <c r="D356" s="168" t="s">
        <v>197</v>
      </c>
      <c r="E356" s="169" t="s">
        <v>3673</v>
      </c>
      <c r="F356" s="170" t="s">
        <v>3674</v>
      </c>
      <c r="G356" s="171" t="s">
        <v>200</v>
      </c>
      <c r="H356" s="172">
        <v>3.528</v>
      </c>
      <c r="I356" s="173">
        <v>580</v>
      </c>
      <c r="J356" s="173">
        <f>ROUND(I356*H356,2)</f>
        <v>2046.24</v>
      </c>
      <c r="K356" s="170" t="s">
        <v>201</v>
      </c>
      <c r="L356" s="34"/>
      <c r="M356" s="174" t="s">
        <v>3</v>
      </c>
      <c r="N356" s="175" t="s">
        <v>40</v>
      </c>
      <c r="O356" s="176">
        <v>1.21</v>
      </c>
      <c r="P356" s="176">
        <f>O356*H356</f>
        <v>4.26888</v>
      </c>
      <c r="Q356" s="176">
        <v>0.17818</v>
      </c>
      <c r="R356" s="176">
        <f>Q356*H356</f>
        <v>0.62861904</v>
      </c>
      <c r="S356" s="176">
        <v>0</v>
      </c>
      <c r="T356" s="177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78" t="s">
        <v>202</v>
      </c>
      <c r="AT356" s="178" t="s">
        <v>197</v>
      </c>
      <c r="AU356" s="178" t="s">
        <v>78</v>
      </c>
      <c r="AY356" s="20" t="s">
        <v>195</v>
      </c>
      <c r="BE356" s="179">
        <f>IF(N356="základní",J356,0)</f>
        <v>2046.24</v>
      </c>
      <c r="BF356" s="179">
        <f>IF(N356="snížená",J356,0)</f>
        <v>0</v>
      </c>
      <c r="BG356" s="179">
        <f>IF(N356="zákl. přenesená",J356,0)</f>
        <v>0</v>
      </c>
      <c r="BH356" s="179">
        <f>IF(N356="sníž. přenesená",J356,0)</f>
        <v>0</v>
      </c>
      <c r="BI356" s="179">
        <f>IF(N356="nulová",J356,0)</f>
        <v>0</v>
      </c>
      <c r="BJ356" s="20" t="s">
        <v>76</v>
      </c>
      <c r="BK356" s="179">
        <f>ROUND(I356*H356,2)</f>
        <v>2046.24</v>
      </c>
      <c r="BL356" s="20" t="s">
        <v>202</v>
      </c>
      <c r="BM356" s="178" t="s">
        <v>3675</v>
      </c>
    </row>
    <row r="357" spans="1:51" s="14" customFormat="1" ht="12">
      <c r="A357" s="14"/>
      <c r="B357" s="187"/>
      <c r="C357" s="14"/>
      <c r="D357" s="181" t="s">
        <v>204</v>
      </c>
      <c r="E357" s="188" t="s">
        <v>3</v>
      </c>
      <c r="F357" s="189" t="s">
        <v>3676</v>
      </c>
      <c r="G357" s="14"/>
      <c r="H357" s="190">
        <v>0.84</v>
      </c>
      <c r="I357" s="14"/>
      <c r="J357" s="14"/>
      <c r="K357" s="14"/>
      <c r="L357" s="187"/>
      <c r="M357" s="191"/>
      <c r="N357" s="192"/>
      <c r="O357" s="192"/>
      <c r="P357" s="192"/>
      <c r="Q357" s="192"/>
      <c r="R357" s="192"/>
      <c r="S357" s="192"/>
      <c r="T357" s="19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188" t="s">
        <v>204</v>
      </c>
      <c r="AU357" s="188" t="s">
        <v>78</v>
      </c>
      <c r="AV357" s="14" t="s">
        <v>78</v>
      </c>
      <c r="AW357" s="14" t="s">
        <v>31</v>
      </c>
      <c r="AX357" s="14" t="s">
        <v>69</v>
      </c>
      <c r="AY357" s="188" t="s">
        <v>195</v>
      </c>
    </row>
    <row r="358" spans="1:51" s="14" customFormat="1" ht="12">
      <c r="A358" s="14"/>
      <c r="B358" s="187"/>
      <c r="C358" s="14"/>
      <c r="D358" s="181" t="s">
        <v>204</v>
      </c>
      <c r="E358" s="188" t="s">
        <v>3</v>
      </c>
      <c r="F358" s="189" t="s">
        <v>3677</v>
      </c>
      <c r="G358" s="14"/>
      <c r="H358" s="190">
        <v>2.688</v>
      </c>
      <c r="I358" s="14"/>
      <c r="J358" s="14"/>
      <c r="K358" s="14"/>
      <c r="L358" s="187"/>
      <c r="M358" s="191"/>
      <c r="N358" s="192"/>
      <c r="O358" s="192"/>
      <c r="P358" s="192"/>
      <c r="Q358" s="192"/>
      <c r="R358" s="192"/>
      <c r="S358" s="192"/>
      <c r="T358" s="19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188" t="s">
        <v>204</v>
      </c>
      <c r="AU358" s="188" t="s">
        <v>78</v>
      </c>
      <c r="AV358" s="14" t="s">
        <v>78</v>
      </c>
      <c r="AW358" s="14" t="s">
        <v>31</v>
      </c>
      <c r="AX358" s="14" t="s">
        <v>69</v>
      </c>
      <c r="AY358" s="188" t="s">
        <v>195</v>
      </c>
    </row>
    <row r="359" spans="1:51" s="15" customFormat="1" ht="12">
      <c r="A359" s="15"/>
      <c r="B359" s="194"/>
      <c r="C359" s="15"/>
      <c r="D359" s="181" t="s">
        <v>204</v>
      </c>
      <c r="E359" s="195" t="s">
        <v>3</v>
      </c>
      <c r="F359" s="196" t="s">
        <v>209</v>
      </c>
      <c r="G359" s="15"/>
      <c r="H359" s="197">
        <v>3.528</v>
      </c>
      <c r="I359" s="15"/>
      <c r="J359" s="15"/>
      <c r="K359" s="15"/>
      <c r="L359" s="194"/>
      <c r="M359" s="198"/>
      <c r="N359" s="199"/>
      <c r="O359" s="199"/>
      <c r="P359" s="199"/>
      <c r="Q359" s="199"/>
      <c r="R359" s="199"/>
      <c r="S359" s="199"/>
      <c r="T359" s="200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195" t="s">
        <v>204</v>
      </c>
      <c r="AU359" s="195" t="s">
        <v>78</v>
      </c>
      <c r="AV359" s="15" t="s">
        <v>202</v>
      </c>
      <c r="AW359" s="15" t="s">
        <v>31</v>
      </c>
      <c r="AX359" s="15" t="s">
        <v>76</v>
      </c>
      <c r="AY359" s="195" t="s">
        <v>195</v>
      </c>
    </row>
    <row r="360" spans="1:63" s="12" customFormat="1" ht="22.8" customHeight="1">
      <c r="A360" s="12"/>
      <c r="B360" s="155"/>
      <c r="C360" s="12"/>
      <c r="D360" s="156" t="s">
        <v>68</v>
      </c>
      <c r="E360" s="165" t="s">
        <v>202</v>
      </c>
      <c r="F360" s="165" t="s">
        <v>3678</v>
      </c>
      <c r="G360" s="12"/>
      <c r="H360" s="12"/>
      <c r="I360" s="12"/>
      <c r="J360" s="166">
        <f>BK360</f>
        <v>122913.19</v>
      </c>
      <c r="K360" s="12"/>
      <c r="L360" s="155"/>
      <c r="M360" s="159"/>
      <c r="N360" s="160"/>
      <c r="O360" s="160"/>
      <c r="P360" s="161">
        <f>SUM(P361:P404)</f>
        <v>92.934632</v>
      </c>
      <c r="Q360" s="160"/>
      <c r="R360" s="161">
        <f>SUM(R361:R404)</f>
        <v>18.03752544</v>
      </c>
      <c r="S360" s="160"/>
      <c r="T360" s="162">
        <f>SUM(T361:T404)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156" t="s">
        <v>76</v>
      </c>
      <c r="AT360" s="163" t="s">
        <v>68</v>
      </c>
      <c r="AU360" s="163" t="s">
        <v>76</v>
      </c>
      <c r="AY360" s="156" t="s">
        <v>195</v>
      </c>
      <c r="BK360" s="164">
        <f>SUM(BK361:BK404)</f>
        <v>122913.19</v>
      </c>
    </row>
    <row r="361" spans="1:65" s="2" customFormat="1" ht="24" customHeight="1">
      <c r="A361" s="33"/>
      <c r="B361" s="167"/>
      <c r="C361" s="168" t="s">
        <v>595</v>
      </c>
      <c r="D361" s="168" t="s">
        <v>197</v>
      </c>
      <c r="E361" s="169" t="s">
        <v>3679</v>
      </c>
      <c r="F361" s="170" t="s">
        <v>3680</v>
      </c>
      <c r="G361" s="171" t="s">
        <v>216</v>
      </c>
      <c r="H361" s="172">
        <v>3.208</v>
      </c>
      <c r="I361" s="173">
        <v>3030</v>
      </c>
      <c r="J361" s="173">
        <f>ROUND(I361*H361,2)</f>
        <v>9720.24</v>
      </c>
      <c r="K361" s="170" t="s">
        <v>201</v>
      </c>
      <c r="L361" s="34"/>
      <c r="M361" s="174" t="s">
        <v>3</v>
      </c>
      <c r="N361" s="175" t="s">
        <v>40</v>
      </c>
      <c r="O361" s="176">
        <v>1.48</v>
      </c>
      <c r="P361" s="176">
        <f>O361*H361</f>
        <v>4.74784</v>
      </c>
      <c r="Q361" s="176">
        <v>2.45343</v>
      </c>
      <c r="R361" s="176">
        <f>Q361*H361</f>
        <v>7.870603440000001</v>
      </c>
      <c r="S361" s="176">
        <v>0</v>
      </c>
      <c r="T361" s="177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78" t="s">
        <v>202</v>
      </c>
      <c r="AT361" s="178" t="s">
        <v>197</v>
      </c>
      <c r="AU361" s="178" t="s">
        <v>78</v>
      </c>
      <c r="AY361" s="20" t="s">
        <v>195</v>
      </c>
      <c r="BE361" s="179">
        <f>IF(N361="základní",J361,0)</f>
        <v>9720.24</v>
      </c>
      <c r="BF361" s="179">
        <f>IF(N361="snížená",J361,0)</f>
        <v>0</v>
      </c>
      <c r="BG361" s="179">
        <f>IF(N361="zákl. přenesená",J361,0)</f>
        <v>0</v>
      </c>
      <c r="BH361" s="179">
        <f>IF(N361="sníž. přenesená",J361,0)</f>
        <v>0</v>
      </c>
      <c r="BI361" s="179">
        <f>IF(N361="nulová",J361,0)</f>
        <v>0</v>
      </c>
      <c r="BJ361" s="20" t="s">
        <v>76</v>
      </c>
      <c r="BK361" s="179">
        <f>ROUND(I361*H361,2)</f>
        <v>9720.24</v>
      </c>
      <c r="BL361" s="20" t="s">
        <v>202</v>
      </c>
      <c r="BM361" s="178" t="s">
        <v>3681</v>
      </c>
    </row>
    <row r="362" spans="1:51" s="13" customFormat="1" ht="12">
      <c r="A362" s="13"/>
      <c r="B362" s="180"/>
      <c r="C362" s="13"/>
      <c r="D362" s="181" t="s">
        <v>204</v>
      </c>
      <c r="E362" s="182" t="s">
        <v>3</v>
      </c>
      <c r="F362" s="183" t="s">
        <v>3682</v>
      </c>
      <c r="G362" s="13"/>
      <c r="H362" s="182" t="s">
        <v>3</v>
      </c>
      <c r="I362" s="13"/>
      <c r="J362" s="13"/>
      <c r="K362" s="13"/>
      <c r="L362" s="180"/>
      <c r="M362" s="184"/>
      <c r="N362" s="185"/>
      <c r="O362" s="185"/>
      <c r="P362" s="185"/>
      <c r="Q362" s="185"/>
      <c r="R362" s="185"/>
      <c r="S362" s="185"/>
      <c r="T362" s="18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82" t="s">
        <v>204</v>
      </c>
      <c r="AU362" s="182" t="s">
        <v>78</v>
      </c>
      <c r="AV362" s="13" t="s">
        <v>76</v>
      </c>
      <c r="AW362" s="13" t="s">
        <v>31</v>
      </c>
      <c r="AX362" s="13" t="s">
        <v>69</v>
      </c>
      <c r="AY362" s="182" t="s">
        <v>195</v>
      </c>
    </row>
    <row r="363" spans="1:51" s="14" customFormat="1" ht="12">
      <c r="A363" s="14"/>
      <c r="B363" s="187"/>
      <c r="C363" s="14"/>
      <c r="D363" s="181" t="s">
        <v>204</v>
      </c>
      <c r="E363" s="188" t="s">
        <v>3</v>
      </c>
      <c r="F363" s="189" t="s">
        <v>3683</v>
      </c>
      <c r="G363" s="14"/>
      <c r="H363" s="190">
        <v>3.208</v>
      </c>
      <c r="I363" s="14"/>
      <c r="J363" s="14"/>
      <c r="K363" s="14"/>
      <c r="L363" s="187"/>
      <c r="M363" s="191"/>
      <c r="N363" s="192"/>
      <c r="O363" s="192"/>
      <c r="P363" s="192"/>
      <c r="Q363" s="192"/>
      <c r="R363" s="192"/>
      <c r="S363" s="192"/>
      <c r="T363" s="19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188" t="s">
        <v>204</v>
      </c>
      <c r="AU363" s="188" t="s">
        <v>78</v>
      </c>
      <c r="AV363" s="14" t="s">
        <v>78</v>
      </c>
      <c r="AW363" s="14" t="s">
        <v>31</v>
      </c>
      <c r="AX363" s="14" t="s">
        <v>76</v>
      </c>
      <c r="AY363" s="188" t="s">
        <v>195</v>
      </c>
    </row>
    <row r="364" spans="1:65" s="2" customFormat="1" ht="48" customHeight="1">
      <c r="A364" s="33"/>
      <c r="B364" s="167"/>
      <c r="C364" s="168" t="s">
        <v>600</v>
      </c>
      <c r="D364" s="168" t="s">
        <v>197</v>
      </c>
      <c r="E364" s="169" t="s">
        <v>3684</v>
      </c>
      <c r="F364" s="170" t="s">
        <v>3685</v>
      </c>
      <c r="G364" s="171" t="s">
        <v>200</v>
      </c>
      <c r="H364" s="172">
        <v>40.1</v>
      </c>
      <c r="I364" s="173">
        <v>534</v>
      </c>
      <c r="J364" s="173">
        <f>ROUND(I364*H364,2)</f>
        <v>21413.4</v>
      </c>
      <c r="K364" s="170" t="s">
        <v>201</v>
      </c>
      <c r="L364" s="34"/>
      <c r="M364" s="174" t="s">
        <v>3</v>
      </c>
      <c r="N364" s="175" t="s">
        <v>40</v>
      </c>
      <c r="O364" s="176">
        <v>0.133</v>
      </c>
      <c r="P364" s="176">
        <f>O364*H364</f>
        <v>5.3333</v>
      </c>
      <c r="Q364" s="176">
        <v>0.01083</v>
      </c>
      <c r="R364" s="176">
        <f>Q364*H364</f>
        <v>0.434283</v>
      </c>
      <c r="S364" s="176">
        <v>0</v>
      </c>
      <c r="T364" s="177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78" t="s">
        <v>202</v>
      </c>
      <c r="AT364" s="178" t="s">
        <v>197</v>
      </c>
      <c r="AU364" s="178" t="s">
        <v>78</v>
      </c>
      <c r="AY364" s="20" t="s">
        <v>195</v>
      </c>
      <c r="BE364" s="179">
        <f>IF(N364="základní",J364,0)</f>
        <v>21413.4</v>
      </c>
      <c r="BF364" s="179">
        <f>IF(N364="snížená",J364,0)</f>
        <v>0</v>
      </c>
      <c r="BG364" s="179">
        <f>IF(N364="zákl. přenesená",J364,0)</f>
        <v>0</v>
      </c>
      <c r="BH364" s="179">
        <f>IF(N364="sníž. přenesená",J364,0)</f>
        <v>0</v>
      </c>
      <c r="BI364" s="179">
        <f>IF(N364="nulová",J364,0)</f>
        <v>0</v>
      </c>
      <c r="BJ364" s="20" t="s">
        <v>76</v>
      </c>
      <c r="BK364" s="179">
        <f>ROUND(I364*H364,2)</f>
        <v>21413.4</v>
      </c>
      <c r="BL364" s="20" t="s">
        <v>202</v>
      </c>
      <c r="BM364" s="178" t="s">
        <v>3686</v>
      </c>
    </row>
    <row r="365" spans="1:65" s="2" customFormat="1" ht="36" customHeight="1">
      <c r="A365" s="33"/>
      <c r="B365" s="167"/>
      <c r="C365" s="168" t="s">
        <v>606</v>
      </c>
      <c r="D365" s="168" t="s">
        <v>197</v>
      </c>
      <c r="E365" s="169" t="s">
        <v>3687</v>
      </c>
      <c r="F365" s="170" t="s">
        <v>3688</v>
      </c>
      <c r="G365" s="171" t="s">
        <v>826</v>
      </c>
      <c r="H365" s="172">
        <v>0.26</v>
      </c>
      <c r="I365" s="173">
        <v>31400</v>
      </c>
      <c r="J365" s="173">
        <f>ROUND(I365*H365,2)</f>
        <v>8164</v>
      </c>
      <c r="K365" s="170" t="s">
        <v>201</v>
      </c>
      <c r="L365" s="34"/>
      <c r="M365" s="174" t="s">
        <v>3</v>
      </c>
      <c r="N365" s="175" t="s">
        <v>40</v>
      </c>
      <c r="O365" s="176">
        <v>15.211</v>
      </c>
      <c r="P365" s="176">
        <f>O365*H365</f>
        <v>3.95486</v>
      </c>
      <c r="Q365" s="176">
        <v>1.06277</v>
      </c>
      <c r="R365" s="176">
        <f>Q365*H365</f>
        <v>0.2763202</v>
      </c>
      <c r="S365" s="176">
        <v>0</v>
      </c>
      <c r="T365" s="177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78" t="s">
        <v>202</v>
      </c>
      <c r="AT365" s="178" t="s">
        <v>197</v>
      </c>
      <c r="AU365" s="178" t="s">
        <v>78</v>
      </c>
      <c r="AY365" s="20" t="s">
        <v>195</v>
      </c>
      <c r="BE365" s="179">
        <f>IF(N365="základní",J365,0)</f>
        <v>8164</v>
      </c>
      <c r="BF365" s="179">
        <f>IF(N365="snížená",J365,0)</f>
        <v>0</v>
      </c>
      <c r="BG365" s="179">
        <f>IF(N365="zákl. přenesená",J365,0)</f>
        <v>0</v>
      </c>
      <c r="BH365" s="179">
        <f>IF(N365="sníž. přenesená",J365,0)</f>
        <v>0</v>
      </c>
      <c r="BI365" s="179">
        <f>IF(N365="nulová",J365,0)</f>
        <v>0</v>
      </c>
      <c r="BJ365" s="20" t="s">
        <v>76</v>
      </c>
      <c r="BK365" s="179">
        <f>ROUND(I365*H365,2)</f>
        <v>8164</v>
      </c>
      <c r="BL365" s="20" t="s">
        <v>202</v>
      </c>
      <c r="BM365" s="178" t="s">
        <v>3689</v>
      </c>
    </row>
    <row r="366" spans="1:51" s="13" customFormat="1" ht="12">
      <c r="A366" s="13"/>
      <c r="B366" s="180"/>
      <c r="C366" s="13"/>
      <c r="D366" s="181" t="s">
        <v>204</v>
      </c>
      <c r="E366" s="182" t="s">
        <v>3</v>
      </c>
      <c r="F366" s="183" t="s">
        <v>3690</v>
      </c>
      <c r="G366" s="13"/>
      <c r="H366" s="182" t="s">
        <v>3</v>
      </c>
      <c r="I366" s="13"/>
      <c r="J366" s="13"/>
      <c r="K366" s="13"/>
      <c r="L366" s="180"/>
      <c r="M366" s="184"/>
      <c r="N366" s="185"/>
      <c r="O366" s="185"/>
      <c r="P366" s="185"/>
      <c r="Q366" s="185"/>
      <c r="R366" s="185"/>
      <c r="S366" s="185"/>
      <c r="T366" s="18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182" t="s">
        <v>204</v>
      </c>
      <c r="AU366" s="182" t="s">
        <v>78</v>
      </c>
      <c r="AV366" s="13" t="s">
        <v>76</v>
      </c>
      <c r="AW366" s="13" t="s">
        <v>31</v>
      </c>
      <c r="AX366" s="13" t="s">
        <v>69</v>
      </c>
      <c r="AY366" s="182" t="s">
        <v>195</v>
      </c>
    </row>
    <row r="367" spans="1:51" s="14" customFormat="1" ht="12">
      <c r="A367" s="14"/>
      <c r="B367" s="187"/>
      <c r="C367" s="14"/>
      <c r="D367" s="181" t="s">
        <v>204</v>
      </c>
      <c r="E367" s="188" t="s">
        <v>3</v>
      </c>
      <c r="F367" s="189" t="s">
        <v>3691</v>
      </c>
      <c r="G367" s="14"/>
      <c r="H367" s="190">
        <v>0.26</v>
      </c>
      <c r="I367" s="14"/>
      <c r="J367" s="14"/>
      <c r="K367" s="14"/>
      <c r="L367" s="187"/>
      <c r="M367" s="191"/>
      <c r="N367" s="192"/>
      <c r="O367" s="192"/>
      <c r="P367" s="192"/>
      <c r="Q367" s="192"/>
      <c r="R367" s="192"/>
      <c r="S367" s="192"/>
      <c r="T367" s="19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188" t="s">
        <v>204</v>
      </c>
      <c r="AU367" s="188" t="s">
        <v>78</v>
      </c>
      <c r="AV367" s="14" t="s">
        <v>78</v>
      </c>
      <c r="AW367" s="14" t="s">
        <v>31</v>
      </c>
      <c r="AX367" s="14" t="s">
        <v>76</v>
      </c>
      <c r="AY367" s="188" t="s">
        <v>195</v>
      </c>
    </row>
    <row r="368" spans="1:65" s="2" customFormat="1" ht="24" customHeight="1">
      <c r="A368" s="33"/>
      <c r="B368" s="167"/>
      <c r="C368" s="168" t="s">
        <v>623</v>
      </c>
      <c r="D368" s="168" t="s">
        <v>197</v>
      </c>
      <c r="E368" s="169" t="s">
        <v>3692</v>
      </c>
      <c r="F368" s="170" t="s">
        <v>3693</v>
      </c>
      <c r="G368" s="171" t="s">
        <v>826</v>
      </c>
      <c r="H368" s="172">
        <v>1.245</v>
      </c>
      <c r="I368" s="173">
        <v>7520</v>
      </c>
      <c r="J368" s="173">
        <f>ROUND(I368*H368,2)</f>
        <v>9362.4</v>
      </c>
      <c r="K368" s="170" t="s">
        <v>201</v>
      </c>
      <c r="L368" s="34"/>
      <c r="M368" s="174" t="s">
        <v>3</v>
      </c>
      <c r="N368" s="175" t="s">
        <v>40</v>
      </c>
      <c r="O368" s="176">
        <v>16.583</v>
      </c>
      <c r="P368" s="176">
        <f>O368*H368</f>
        <v>20.645834999999998</v>
      </c>
      <c r="Q368" s="176">
        <v>0.01709</v>
      </c>
      <c r="R368" s="176">
        <f>Q368*H368</f>
        <v>0.021277050000000002</v>
      </c>
      <c r="S368" s="176">
        <v>0</v>
      </c>
      <c r="T368" s="177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78" t="s">
        <v>202</v>
      </c>
      <c r="AT368" s="178" t="s">
        <v>197</v>
      </c>
      <c r="AU368" s="178" t="s">
        <v>78</v>
      </c>
      <c r="AY368" s="20" t="s">
        <v>195</v>
      </c>
      <c r="BE368" s="179">
        <f>IF(N368="základní",J368,0)</f>
        <v>9362.4</v>
      </c>
      <c r="BF368" s="179">
        <f>IF(N368="snížená",J368,0)</f>
        <v>0</v>
      </c>
      <c r="BG368" s="179">
        <f>IF(N368="zákl. přenesená",J368,0)</f>
        <v>0</v>
      </c>
      <c r="BH368" s="179">
        <f>IF(N368="sníž. přenesená",J368,0)</f>
        <v>0</v>
      </c>
      <c r="BI368" s="179">
        <f>IF(N368="nulová",J368,0)</f>
        <v>0</v>
      </c>
      <c r="BJ368" s="20" t="s">
        <v>76</v>
      </c>
      <c r="BK368" s="179">
        <f>ROUND(I368*H368,2)</f>
        <v>9362.4</v>
      </c>
      <c r="BL368" s="20" t="s">
        <v>202</v>
      </c>
      <c r="BM368" s="178" t="s">
        <v>3694</v>
      </c>
    </row>
    <row r="369" spans="1:51" s="13" customFormat="1" ht="12">
      <c r="A369" s="13"/>
      <c r="B369" s="180"/>
      <c r="C369" s="13"/>
      <c r="D369" s="181" t="s">
        <v>204</v>
      </c>
      <c r="E369" s="182" t="s">
        <v>3</v>
      </c>
      <c r="F369" s="183" t="s">
        <v>3695</v>
      </c>
      <c r="G369" s="13"/>
      <c r="H369" s="182" t="s">
        <v>3</v>
      </c>
      <c r="I369" s="13"/>
      <c r="J369" s="13"/>
      <c r="K369" s="13"/>
      <c r="L369" s="180"/>
      <c r="M369" s="184"/>
      <c r="N369" s="185"/>
      <c r="O369" s="185"/>
      <c r="P369" s="185"/>
      <c r="Q369" s="185"/>
      <c r="R369" s="185"/>
      <c r="S369" s="185"/>
      <c r="T369" s="18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82" t="s">
        <v>204</v>
      </c>
      <c r="AU369" s="182" t="s">
        <v>78</v>
      </c>
      <c r="AV369" s="13" t="s">
        <v>76</v>
      </c>
      <c r="AW369" s="13" t="s">
        <v>31</v>
      </c>
      <c r="AX369" s="13" t="s">
        <v>69</v>
      </c>
      <c r="AY369" s="182" t="s">
        <v>195</v>
      </c>
    </row>
    <row r="370" spans="1:51" s="14" customFormat="1" ht="12">
      <c r="A370" s="14"/>
      <c r="B370" s="187"/>
      <c r="C370" s="14"/>
      <c r="D370" s="181" t="s">
        <v>204</v>
      </c>
      <c r="E370" s="188" t="s">
        <v>3</v>
      </c>
      <c r="F370" s="189" t="s">
        <v>3696</v>
      </c>
      <c r="G370" s="14"/>
      <c r="H370" s="190">
        <v>1.245</v>
      </c>
      <c r="I370" s="14"/>
      <c r="J370" s="14"/>
      <c r="K370" s="14"/>
      <c r="L370" s="187"/>
      <c r="M370" s="191"/>
      <c r="N370" s="192"/>
      <c r="O370" s="192"/>
      <c r="P370" s="192"/>
      <c r="Q370" s="192"/>
      <c r="R370" s="192"/>
      <c r="S370" s="192"/>
      <c r="T370" s="19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188" t="s">
        <v>204</v>
      </c>
      <c r="AU370" s="188" t="s">
        <v>78</v>
      </c>
      <c r="AV370" s="14" t="s">
        <v>78</v>
      </c>
      <c r="AW370" s="14" t="s">
        <v>31</v>
      </c>
      <c r="AX370" s="14" t="s">
        <v>76</v>
      </c>
      <c r="AY370" s="188" t="s">
        <v>195</v>
      </c>
    </row>
    <row r="371" spans="1:65" s="2" customFormat="1" ht="16.5" customHeight="1">
      <c r="A371" s="33"/>
      <c r="B371" s="167"/>
      <c r="C371" s="208" t="s">
        <v>628</v>
      </c>
      <c r="D371" s="208" t="s">
        <v>263</v>
      </c>
      <c r="E371" s="209" t="s">
        <v>3697</v>
      </c>
      <c r="F371" s="210" t="s">
        <v>3698</v>
      </c>
      <c r="G371" s="211" t="s">
        <v>826</v>
      </c>
      <c r="H371" s="212">
        <v>1.307</v>
      </c>
      <c r="I371" s="213">
        <v>23600</v>
      </c>
      <c r="J371" s="213">
        <f>ROUND(I371*H371,2)</f>
        <v>30845.2</v>
      </c>
      <c r="K371" s="210" t="s">
        <v>201</v>
      </c>
      <c r="L371" s="214"/>
      <c r="M371" s="215" t="s">
        <v>3</v>
      </c>
      <c r="N371" s="216" t="s">
        <v>40</v>
      </c>
      <c r="O371" s="176">
        <v>0</v>
      </c>
      <c r="P371" s="176">
        <f>O371*H371</f>
        <v>0</v>
      </c>
      <c r="Q371" s="176">
        <v>1</v>
      </c>
      <c r="R371" s="176">
        <f>Q371*H371</f>
        <v>1.307</v>
      </c>
      <c r="S371" s="176">
        <v>0</v>
      </c>
      <c r="T371" s="177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78" t="s">
        <v>246</v>
      </c>
      <c r="AT371" s="178" t="s">
        <v>263</v>
      </c>
      <c r="AU371" s="178" t="s">
        <v>78</v>
      </c>
      <c r="AY371" s="20" t="s">
        <v>195</v>
      </c>
      <c r="BE371" s="179">
        <f>IF(N371="základní",J371,0)</f>
        <v>30845.2</v>
      </c>
      <c r="BF371" s="179">
        <f>IF(N371="snížená",J371,0)</f>
        <v>0</v>
      </c>
      <c r="BG371" s="179">
        <f>IF(N371="zákl. přenesená",J371,0)</f>
        <v>0</v>
      </c>
      <c r="BH371" s="179">
        <f>IF(N371="sníž. přenesená",J371,0)</f>
        <v>0</v>
      </c>
      <c r="BI371" s="179">
        <f>IF(N371="nulová",J371,0)</f>
        <v>0</v>
      </c>
      <c r="BJ371" s="20" t="s">
        <v>76</v>
      </c>
      <c r="BK371" s="179">
        <f>ROUND(I371*H371,2)</f>
        <v>30845.2</v>
      </c>
      <c r="BL371" s="20" t="s">
        <v>202</v>
      </c>
      <c r="BM371" s="178" t="s">
        <v>3699</v>
      </c>
    </row>
    <row r="372" spans="1:51" s="14" customFormat="1" ht="12">
      <c r="A372" s="14"/>
      <c r="B372" s="187"/>
      <c r="C372" s="14"/>
      <c r="D372" s="181" t="s">
        <v>204</v>
      </c>
      <c r="E372" s="14"/>
      <c r="F372" s="189" t="s">
        <v>3700</v>
      </c>
      <c r="G372" s="14"/>
      <c r="H372" s="190">
        <v>1.307</v>
      </c>
      <c r="I372" s="14"/>
      <c r="J372" s="14"/>
      <c r="K372" s="14"/>
      <c r="L372" s="187"/>
      <c r="M372" s="191"/>
      <c r="N372" s="192"/>
      <c r="O372" s="192"/>
      <c r="P372" s="192"/>
      <c r="Q372" s="192"/>
      <c r="R372" s="192"/>
      <c r="S372" s="192"/>
      <c r="T372" s="19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188" t="s">
        <v>204</v>
      </c>
      <c r="AU372" s="188" t="s">
        <v>78</v>
      </c>
      <c r="AV372" s="14" t="s">
        <v>78</v>
      </c>
      <c r="AW372" s="14" t="s">
        <v>4</v>
      </c>
      <c r="AX372" s="14" t="s">
        <v>76</v>
      </c>
      <c r="AY372" s="188" t="s">
        <v>195</v>
      </c>
    </row>
    <row r="373" spans="1:65" s="2" customFormat="1" ht="24" customHeight="1">
      <c r="A373" s="33"/>
      <c r="B373" s="167"/>
      <c r="C373" s="168" t="s">
        <v>632</v>
      </c>
      <c r="D373" s="168" t="s">
        <v>197</v>
      </c>
      <c r="E373" s="169" t="s">
        <v>3701</v>
      </c>
      <c r="F373" s="170" t="s">
        <v>3702</v>
      </c>
      <c r="G373" s="171" t="s">
        <v>212</v>
      </c>
      <c r="H373" s="172">
        <v>33.14</v>
      </c>
      <c r="I373" s="173">
        <v>186</v>
      </c>
      <c r="J373" s="173">
        <f>ROUND(I373*H373,2)</f>
        <v>6164.04</v>
      </c>
      <c r="K373" s="170" t="s">
        <v>201</v>
      </c>
      <c r="L373" s="34"/>
      <c r="M373" s="174" t="s">
        <v>3</v>
      </c>
      <c r="N373" s="175" t="s">
        <v>40</v>
      </c>
      <c r="O373" s="176">
        <v>0.267</v>
      </c>
      <c r="P373" s="176">
        <f>O373*H373</f>
        <v>8.84838</v>
      </c>
      <c r="Q373" s="176">
        <v>0.01828</v>
      </c>
      <c r="R373" s="176">
        <f>Q373*H373</f>
        <v>0.6057992000000001</v>
      </c>
      <c r="S373" s="176">
        <v>0</v>
      </c>
      <c r="T373" s="177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78" t="s">
        <v>202</v>
      </c>
      <c r="AT373" s="178" t="s">
        <v>197</v>
      </c>
      <c r="AU373" s="178" t="s">
        <v>78</v>
      </c>
      <c r="AY373" s="20" t="s">
        <v>195</v>
      </c>
      <c r="BE373" s="179">
        <f>IF(N373="základní",J373,0)</f>
        <v>6164.04</v>
      </c>
      <c r="BF373" s="179">
        <f>IF(N373="snížená",J373,0)</f>
        <v>0</v>
      </c>
      <c r="BG373" s="179">
        <f>IF(N373="zákl. přenesená",J373,0)</f>
        <v>0</v>
      </c>
      <c r="BH373" s="179">
        <f>IF(N373="sníž. přenesená",J373,0)</f>
        <v>0</v>
      </c>
      <c r="BI373" s="179">
        <f>IF(N373="nulová",J373,0)</f>
        <v>0</v>
      </c>
      <c r="BJ373" s="20" t="s">
        <v>76</v>
      </c>
      <c r="BK373" s="179">
        <f>ROUND(I373*H373,2)</f>
        <v>6164.04</v>
      </c>
      <c r="BL373" s="20" t="s">
        <v>202</v>
      </c>
      <c r="BM373" s="178" t="s">
        <v>3703</v>
      </c>
    </row>
    <row r="374" spans="1:51" s="13" customFormat="1" ht="12">
      <c r="A374" s="13"/>
      <c r="B374" s="180"/>
      <c r="C374" s="13"/>
      <c r="D374" s="181" t="s">
        <v>204</v>
      </c>
      <c r="E374" s="182" t="s">
        <v>3</v>
      </c>
      <c r="F374" s="183" t="s">
        <v>3704</v>
      </c>
      <c r="G374" s="13"/>
      <c r="H374" s="182" t="s">
        <v>3</v>
      </c>
      <c r="I374" s="13"/>
      <c r="J374" s="13"/>
      <c r="K374" s="13"/>
      <c r="L374" s="180"/>
      <c r="M374" s="184"/>
      <c r="N374" s="185"/>
      <c r="O374" s="185"/>
      <c r="P374" s="185"/>
      <c r="Q374" s="185"/>
      <c r="R374" s="185"/>
      <c r="S374" s="185"/>
      <c r="T374" s="18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82" t="s">
        <v>204</v>
      </c>
      <c r="AU374" s="182" t="s">
        <v>78</v>
      </c>
      <c r="AV374" s="13" t="s">
        <v>76</v>
      </c>
      <c r="AW374" s="13" t="s">
        <v>31</v>
      </c>
      <c r="AX374" s="13" t="s">
        <v>69</v>
      </c>
      <c r="AY374" s="182" t="s">
        <v>195</v>
      </c>
    </row>
    <row r="375" spans="1:51" s="14" customFormat="1" ht="12">
      <c r="A375" s="14"/>
      <c r="B375" s="187"/>
      <c r="C375" s="14"/>
      <c r="D375" s="181" t="s">
        <v>204</v>
      </c>
      <c r="E375" s="188" t="s">
        <v>3</v>
      </c>
      <c r="F375" s="189" t="s">
        <v>3705</v>
      </c>
      <c r="G375" s="14"/>
      <c r="H375" s="190">
        <v>33.14</v>
      </c>
      <c r="I375" s="14"/>
      <c r="J375" s="14"/>
      <c r="K375" s="14"/>
      <c r="L375" s="187"/>
      <c r="M375" s="191"/>
      <c r="N375" s="192"/>
      <c r="O375" s="192"/>
      <c r="P375" s="192"/>
      <c r="Q375" s="192"/>
      <c r="R375" s="192"/>
      <c r="S375" s="192"/>
      <c r="T375" s="19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188" t="s">
        <v>204</v>
      </c>
      <c r="AU375" s="188" t="s">
        <v>78</v>
      </c>
      <c r="AV375" s="14" t="s">
        <v>78</v>
      </c>
      <c r="AW375" s="14" t="s">
        <v>31</v>
      </c>
      <c r="AX375" s="14" t="s">
        <v>76</v>
      </c>
      <c r="AY375" s="188" t="s">
        <v>195</v>
      </c>
    </row>
    <row r="376" spans="1:65" s="2" customFormat="1" ht="24" customHeight="1">
      <c r="A376" s="33"/>
      <c r="B376" s="167"/>
      <c r="C376" s="168" t="s">
        <v>636</v>
      </c>
      <c r="D376" s="168" t="s">
        <v>197</v>
      </c>
      <c r="E376" s="169" t="s">
        <v>3706</v>
      </c>
      <c r="F376" s="170" t="s">
        <v>3707</v>
      </c>
      <c r="G376" s="171" t="s">
        <v>212</v>
      </c>
      <c r="H376" s="172">
        <v>28.77</v>
      </c>
      <c r="I376" s="173">
        <v>213</v>
      </c>
      <c r="J376" s="173">
        <f>ROUND(I376*H376,2)</f>
        <v>6128.01</v>
      </c>
      <c r="K376" s="170" t="s">
        <v>201</v>
      </c>
      <c r="L376" s="34"/>
      <c r="M376" s="174" t="s">
        <v>3</v>
      </c>
      <c r="N376" s="175" t="s">
        <v>40</v>
      </c>
      <c r="O376" s="176">
        <v>0.282</v>
      </c>
      <c r="P376" s="176">
        <f>O376*H376</f>
        <v>8.11314</v>
      </c>
      <c r="Q376" s="176">
        <v>0.01767</v>
      </c>
      <c r="R376" s="176">
        <f>Q376*H376</f>
        <v>0.5083659</v>
      </c>
      <c r="S376" s="176">
        <v>0</v>
      </c>
      <c r="T376" s="177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78" t="s">
        <v>202</v>
      </c>
      <c r="AT376" s="178" t="s">
        <v>197</v>
      </c>
      <c r="AU376" s="178" t="s">
        <v>78</v>
      </c>
      <c r="AY376" s="20" t="s">
        <v>195</v>
      </c>
      <c r="BE376" s="179">
        <f>IF(N376="základní",J376,0)</f>
        <v>6128.01</v>
      </c>
      <c r="BF376" s="179">
        <f>IF(N376="snížená",J376,0)</f>
        <v>0</v>
      </c>
      <c r="BG376" s="179">
        <f>IF(N376="zákl. přenesená",J376,0)</f>
        <v>0</v>
      </c>
      <c r="BH376" s="179">
        <f>IF(N376="sníž. přenesená",J376,0)</f>
        <v>0</v>
      </c>
      <c r="BI376" s="179">
        <f>IF(N376="nulová",J376,0)</f>
        <v>0</v>
      </c>
      <c r="BJ376" s="20" t="s">
        <v>76</v>
      </c>
      <c r="BK376" s="179">
        <f>ROUND(I376*H376,2)</f>
        <v>6128.01</v>
      </c>
      <c r="BL376" s="20" t="s">
        <v>202</v>
      </c>
      <c r="BM376" s="178" t="s">
        <v>3708</v>
      </c>
    </row>
    <row r="377" spans="1:51" s="13" customFormat="1" ht="12">
      <c r="A377" s="13"/>
      <c r="B377" s="180"/>
      <c r="C377" s="13"/>
      <c r="D377" s="181" t="s">
        <v>204</v>
      </c>
      <c r="E377" s="182" t="s">
        <v>3</v>
      </c>
      <c r="F377" s="183" t="s">
        <v>3709</v>
      </c>
      <c r="G377" s="13"/>
      <c r="H377" s="182" t="s">
        <v>3</v>
      </c>
      <c r="I377" s="13"/>
      <c r="J377" s="13"/>
      <c r="K377" s="13"/>
      <c r="L377" s="180"/>
      <c r="M377" s="184"/>
      <c r="N377" s="185"/>
      <c r="O377" s="185"/>
      <c r="P377" s="185"/>
      <c r="Q377" s="185"/>
      <c r="R377" s="185"/>
      <c r="S377" s="185"/>
      <c r="T377" s="18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182" t="s">
        <v>204</v>
      </c>
      <c r="AU377" s="182" t="s">
        <v>78</v>
      </c>
      <c r="AV377" s="13" t="s">
        <v>76</v>
      </c>
      <c r="AW377" s="13" t="s">
        <v>31</v>
      </c>
      <c r="AX377" s="13" t="s">
        <v>69</v>
      </c>
      <c r="AY377" s="182" t="s">
        <v>195</v>
      </c>
    </row>
    <row r="378" spans="1:51" s="14" customFormat="1" ht="12">
      <c r="A378" s="14"/>
      <c r="B378" s="187"/>
      <c r="C378" s="14"/>
      <c r="D378" s="181" t="s">
        <v>204</v>
      </c>
      <c r="E378" s="188" t="s">
        <v>3</v>
      </c>
      <c r="F378" s="189" t="s">
        <v>3710</v>
      </c>
      <c r="G378" s="14"/>
      <c r="H378" s="190">
        <v>28.77</v>
      </c>
      <c r="I378" s="14"/>
      <c r="J378" s="14"/>
      <c r="K378" s="14"/>
      <c r="L378" s="187"/>
      <c r="M378" s="191"/>
      <c r="N378" s="192"/>
      <c r="O378" s="192"/>
      <c r="P378" s="192"/>
      <c r="Q378" s="192"/>
      <c r="R378" s="192"/>
      <c r="S378" s="192"/>
      <c r="T378" s="19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188" t="s">
        <v>204</v>
      </c>
      <c r="AU378" s="188" t="s">
        <v>78</v>
      </c>
      <c r="AV378" s="14" t="s">
        <v>78</v>
      </c>
      <c r="AW378" s="14" t="s">
        <v>31</v>
      </c>
      <c r="AX378" s="14" t="s">
        <v>76</v>
      </c>
      <c r="AY378" s="188" t="s">
        <v>195</v>
      </c>
    </row>
    <row r="379" spans="1:65" s="2" customFormat="1" ht="16.5" customHeight="1">
      <c r="A379" s="33"/>
      <c r="B379" s="167"/>
      <c r="C379" s="168" t="s">
        <v>640</v>
      </c>
      <c r="D379" s="168" t="s">
        <v>197</v>
      </c>
      <c r="E379" s="169" t="s">
        <v>3711</v>
      </c>
      <c r="F379" s="170" t="s">
        <v>3712</v>
      </c>
      <c r="G379" s="171" t="s">
        <v>216</v>
      </c>
      <c r="H379" s="172">
        <v>2.739</v>
      </c>
      <c r="I379" s="173">
        <v>2980</v>
      </c>
      <c r="J379" s="173">
        <f>ROUND(I379*H379,2)</f>
        <v>8162.22</v>
      </c>
      <c r="K379" s="170" t="s">
        <v>201</v>
      </c>
      <c r="L379" s="34"/>
      <c r="M379" s="174" t="s">
        <v>3</v>
      </c>
      <c r="N379" s="175" t="s">
        <v>40</v>
      </c>
      <c r="O379" s="176">
        <v>1.448</v>
      </c>
      <c r="P379" s="176">
        <f>O379*H379</f>
        <v>3.9660719999999996</v>
      </c>
      <c r="Q379" s="176">
        <v>2.4534</v>
      </c>
      <c r="R379" s="176">
        <f>Q379*H379</f>
        <v>6.719862599999999</v>
      </c>
      <c r="S379" s="176">
        <v>0</v>
      </c>
      <c r="T379" s="177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78" t="s">
        <v>202</v>
      </c>
      <c r="AT379" s="178" t="s">
        <v>197</v>
      </c>
      <c r="AU379" s="178" t="s">
        <v>78</v>
      </c>
      <c r="AY379" s="20" t="s">
        <v>195</v>
      </c>
      <c r="BE379" s="179">
        <f>IF(N379="základní",J379,0)</f>
        <v>8162.22</v>
      </c>
      <c r="BF379" s="179">
        <f>IF(N379="snížená",J379,0)</f>
        <v>0</v>
      </c>
      <c r="BG379" s="179">
        <f>IF(N379="zákl. přenesená",J379,0)</f>
        <v>0</v>
      </c>
      <c r="BH379" s="179">
        <f>IF(N379="sníž. přenesená",J379,0)</f>
        <v>0</v>
      </c>
      <c r="BI379" s="179">
        <f>IF(N379="nulová",J379,0)</f>
        <v>0</v>
      </c>
      <c r="BJ379" s="20" t="s">
        <v>76</v>
      </c>
      <c r="BK379" s="179">
        <f>ROUND(I379*H379,2)</f>
        <v>8162.22</v>
      </c>
      <c r="BL379" s="20" t="s">
        <v>202</v>
      </c>
      <c r="BM379" s="178" t="s">
        <v>3713</v>
      </c>
    </row>
    <row r="380" spans="1:51" s="13" customFormat="1" ht="12">
      <c r="A380" s="13"/>
      <c r="B380" s="180"/>
      <c r="C380" s="13"/>
      <c r="D380" s="181" t="s">
        <v>204</v>
      </c>
      <c r="E380" s="182" t="s">
        <v>3</v>
      </c>
      <c r="F380" s="183" t="s">
        <v>3580</v>
      </c>
      <c r="G380" s="13"/>
      <c r="H380" s="182" t="s">
        <v>3</v>
      </c>
      <c r="I380" s="13"/>
      <c r="J380" s="13"/>
      <c r="K380" s="13"/>
      <c r="L380" s="180"/>
      <c r="M380" s="184"/>
      <c r="N380" s="185"/>
      <c r="O380" s="185"/>
      <c r="P380" s="185"/>
      <c r="Q380" s="185"/>
      <c r="R380" s="185"/>
      <c r="S380" s="185"/>
      <c r="T380" s="18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82" t="s">
        <v>204</v>
      </c>
      <c r="AU380" s="182" t="s">
        <v>78</v>
      </c>
      <c r="AV380" s="13" t="s">
        <v>76</v>
      </c>
      <c r="AW380" s="13" t="s">
        <v>31</v>
      </c>
      <c r="AX380" s="13" t="s">
        <v>69</v>
      </c>
      <c r="AY380" s="182" t="s">
        <v>195</v>
      </c>
    </row>
    <row r="381" spans="1:51" s="14" customFormat="1" ht="12">
      <c r="A381" s="14"/>
      <c r="B381" s="187"/>
      <c r="C381" s="14"/>
      <c r="D381" s="181" t="s">
        <v>204</v>
      </c>
      <c r="E381" s="188" t="s">
        <v>3</v>
      </c>
      <c r="F381" s="189" t="s">
        <v>3714</v>
      </c>
      <c r="G381" s="14"/>
      <c r="H381" s="190">
        <v>0.868</v>
      </c>
      <c r="I381" s="14"/>
      <c r="J381" s="14"/>
      <c r="K381" s="14"/>
      <c r="L381" s="187"/>
      <c r="M381" s="191"/>
      <c r="N381" s="192"/>
      <c r="O381" s="192"/>
      <c r="P381" s="192"/>
      <c r="Q381" s="192"/>
      <c r="R381" s="192"/>
      <c r="S381" s="192"/>
      <c r="T381" s="193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188" t="s">
        <v>204</v>
      </c>
      <c r="AU381" s="188" t="s">
        <v>78</v>
      </c>
      <c r="AV381" s="14" t="s">
        <v>78</v>
      </c>
      <c r="AW381" s="14" t="s">
        <v>31</v>
      </c>
      <c r="AX381" s="14" t="s">
        <v>69</v>
      </c>
      <c r="AY381" s="188" t="s">
        <v>195</v>
      </c>
    </row>
    <row r="382" spans="1:51" s="13" customFormat="1" ht="12">
      <c r="A382" s="13"/>
      <c r="B382" s="180"/>
      <c r="C382" s="13"/>
      <c r="D382" s="181" t="s">
        <v>204</v>
      </c>
      <c r="E382" s="182" t="s">
        <v>3</v>
      </c>
      <c r="F382" s="183" t="s">
        <v>3533</v>
      </c>
      <c r="G382" s="13"/>
      <c r="H382" s="182" t="s">
        <v>3</v>
      </c>
      <c r="I382" s="13"/>
      <c r="J382" s="13"/>
      <c r="K382" s="13"/>
      <c r="L382" s="180"/>
      <c r="M382" s="184"/>
      <c r="N382" s="185"/>
      <c r="O382" s="185"/>
      <c r="P382" s="185"/>
      <c r="Q382" s="185"/>
      <c r="R382" s="185"/>
      <c r="S382" s="185"/>
      <c r="T382" s="18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182" t="s">
        <v>204</v>
      </c>
      <c r="AU382" s="182" t="s">
        <v>78</v>
      </c>
      <c r="AV382" s="13" t="s">
        <v>76</v>
      </c>
      <c r="AW382" s="13" t="s">
        <v>31</v>
      </c>
      <c r="AX382" s="13" t="s">
        <v>69</v>
      </c>
      <c r="AY382" s="182" t="s">
        <v>195</v>
      </c>
    </row>
    <row r="383" spans="1:51" s="14" customFormat="1" ht="12">
      <c r="A383" s="14"/>
      <c r="B383" s="187"/>
      <c r="C383" s="14"/>
      <c r="D383" s="181" t="s">
        <v>204</v>
      </c>
      <c r="E383" s="188" t="s">
        <v>3</v>
      </c>
      <c r="F383" s="189" t="s">
        <v>3715</v>
      </c>
      <c r="G383" s="14"/>
      <c r="H383" s="190">
        <v>1.871</v>
      </c>
      <c r="I383" s="14"/>
      <c r="J383" s="14"/>
      <c r="K383" s="14"/>
      <c r="L383" s="187"/>
      <c r="M383" s="191"/>
      <c r="N383" s="192"/>
      <c r="O383" s="192"/>
      <c r="P383" s="192"/>
      <c r="Q383" s="192"/>
      <c r="R383" s="192"/>
      <c r="S383" s="192"/>
      <c r="T383" s="193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188" t="s">
        <v>204</v>
      </c>
      <c r="AU383" s="188" t="s">
        <v>78</v>
      </c>
      <c r="AV383" s="14" t="s">
        <v>78</v>
      </c>
      <c r="AW383" s="14" t="s">
        <v>31</v>
      </c>
      <c r="AX383" s="14" t="s">
        <v>69</v>
      </c>
      <c r="AY383" s="188" t="s">
        <v>195</v>
      </c>
    </row>
    <row r="384" spans="1:51" s="15" customFormat="1" ht="12">
      <c r="A384" s="15"/>
      <c r="B384" s="194"/>
      <c r="C384" s="15"/>
      <c r="D384" s="181" t="s">
        <v>204</v>
      </c>
      <c r="E384" s="195" t="s">
        <v>3</v>
      </c>
      <c r="F384" s="196" t="s">
        <v>209</v>
      </c>
      <c r="G384" s="15"/>
      <c r="H384" s="197">
        <v>2.739</v>
      </c>
      <c r="I384" s="15"/>
      <c r="J384" s="15"/>
      <c r="K384" s="15"/>
      <c r="L384" s="194"/>
      <c r="M384" s="198"/>
      <c r="N384" s="199"/>
      <c r="O384" s="199"/>
      <c r="P384" s="199"/>
      <c r="Q384" s="199"/>
      <c r="R384" s="199"/>
      <c r="S384" s="199"/>
      <c r="T384" s="200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195" t="s">
        <v>204</v>
      </c>
      <c r="AU384" s="195" t="s">
        <v>78</v>
      </c>
      <c r="AV384" s="15" t="s">
        <v>202</v>
      </c>
      <c r="AW384" s="15" t="s">
        <v>31</v>
      </c>
      <c r="AX384" s="15" t="s">
        <v>76</v>
      </c>
      <c r="AY384" s="195" t="s">
        <v>195</v>
      </c>
    </row>
    <row r="385" spans="1:65" s="2" customFormat="1" ht="16.5" customHeight="1">
      <c r="A385" s="33"/>
      <c r="B385" s="167"/>
      <c r="C385" s="168" t="s">
        <v>644</v>
      </c>
      <c r="D385" s="168" t="s">
        <v>197</v>
      </c>
      <c r="E385" s="169" t="s">
        <v>3716</v>
      </c>
      <c r="F385" s="170" t="s">
        <v>3717</v>
      </c>
      <c r="G385" s="171" t="s">
        <v>200</v>
      </c>
      <c r="H385" s="172">
        <v>15.075</v>
      </c>
      <c r="I385" s="173">
        <v>285</v>
      </c>
      <c r="J385" s="173">
        <f>ROUND(I385*H385,2)</f>
        <v>4296.38</v>
      </c>
      <c r="K385" s="170" t="s">
        <v>201</v>
      </c>
      <c r="L385" s="34"/>
      <c r="M385" s="174" t="s">
        <v>3</v>
      </c>
      <c r="N385" s="175" t="s">
        <v>40</v>
      </c>
      <c r="O385" s="176">
        <v>0.681</v>
      </c>
      <c r="P385" s="176">
        <f>O385*H385</f>
        <v>10.266075</v>
      </c>
      <c r="Q385" s="176">
        <v>0.00519</v>
      </c>
      <c r="R385" s="176">
        <f>Q385*H385</f>
        <v>0.07823925</v>
      </c>
      <c r="S385" s="176">
        <v>0</v>
      </c>
      <c r="T385" s="177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78" t="s">
        <v>202</v>
      </c>
      <c r="AT385" s="178" t="s">
        <v>197</v>
      </c>
      <c r="AU385" s="178" t="s">
        <v>78</v>
      </c>
      <c r="AY385" s="20" t="s">
        <v>195</v>
      </c>
      <c r="BE385" s="179">
        <f>IF(N385="základní",J385,0)</f>
        <v>4296.38</v>
      </c>
      <c r="BF385" s="179">
        <f>IF(N385="snížená",J385,0)</f>
        <v>0</v>
      </c>
      <c r="BG385" s="179">
        <f>IF(N385="zákl. přenesená",J385,0)</f>
        <v>0</v>
      </c>
      <c r="BH385" s="179">
        <f>IF(N385="sníž. přenesená",J385,0)</f>
        <v>0</v>
      </c>
      <c r="BI385" s="179">
        <f>IF(N385="nulová",J385,0)</f>
        <v>0</v>
      </c>
      <c r="BJ385" s="20" t="s">
        <v>76</v>
      </c>
      <c r="BK385" s="179">
        <f>ROUND(I385*H385,2)</f>
        <v>4296.38</v>
      </c>
      <c r="BL385" s="20" t="s">
        <v>202</v>
      </c>
      <c r="BM385" s="178" t="s">
        <v>3718</v>
      </c>
    </row>
    <row r="386" spans="1:51" s="13" customFormat="1" ht="12">
      <c r="A386" s="13"/>
      <c r="B386" s="180"/>
      <c r="C386" s="13"/>
      <c r="D386" s="181" t="s">
        <v>204</v>
      </c>
      <c r="E386" s="182" t="s">
        <v>3</v>
      </c>
      <c r="F386" s="183" t="s">
        <v>3580</v>
      </c>
      <c r="G386" s="13"/>
      <c r="H386" s="182" t="s">
        <v>3</v>
      </c>
      <c r="I386" s="13"/>
      <c r="J386" s="13"/>
      <c r="K386" s="13"/>
      <c r="L386" s="180"/>
      <c r="M386" s="184"/>
      <c r="N386" s="185"/>
      <c r="O386" s="185"/>
      <c r="P386" s="185"/>
      <c r="Q386" s="185"/>
      <c r="R386" s="185"/>
      <c r="S386" s="185"/>
      <c r="T386" s="18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182" t="s">
        <v>204</v>
      </c>
      <c r="AU386" s="182" t="s">
        <v>78</v>
      </c>
      <c r="AV386" s="13" t="s">
        <v>76</v>
      </c>
      <c r="AW386" s="13" t="s">
        <v>31</v>
      </c>
      <c r="AX386" s="13" t="s">
        <v>69</v>
      </c>
      <c r="AY386" s="182" t="s">
        <v>195</v>
      </c>
    </row>
    <row r="387" spans="1:51" s="14" customFormat="1" ht="12">
      <c r="A387" s="14"/>
      <c r="B387" s="187"/>
      <c r="C387" s="14"/>
      <c r="D387" s="181" t="s">
        <v>204</v>
      </c>
      <c r="E387" s="188" t="s">
        <v>3</v>
      </c>
      <c r="F387" s="189" t="s">
        <v>3719</v>
      </c>
      <c r="G387" s="14"/>
      <c r="H387" s="190">
        <v>6.94</v>
      </c>
      <c r="I387" s="14"/>
      <c r="J387" s="14"/>
      <c r="K387" s="14"/>
      <c r="L387" s="187"/>
      <c r="M387" s="191"/>
      <c r="N387" s="192"/>
      <c r="O387" s="192"/>
      <c r="P387" s="192"/>
      <c r="Q387" s="192"/>
      <c r="R387" s="192"/>
      <c r="S387" s="192"/>
      <c r="T387" s="19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188" t="s">
        <v>204</v>
      </c>
      <c r="AU387" s="188" t="s">
        <v>78</v>
      </c>
      <c r="AV387" s="14" t="s">
        <v>78</v>
      </c>
      <c r="AW387" s="14" t="s">
        <v>31</v>
      </c>
      <c r="AX387" s="14" t="s">
        <v>69</v>
      </c>
      <c r="AY387" s="188" t="s">
        <v>195</v>
      </c>
    </row>
    <row r="388" spans="1:51" s="13" customFormat="1" ht="12">
      <c r="A388" s="13"/>
      <c r="B388" s="180"/>
      <c r="C388" s="13"/>
      <c r="D388" s="181" t="s">
        <v>204</v>
      </c>
      <c r="E388" s="182" t="s">
        <v>3</v>
      </c>
      <c r="F388" s="183" t="s">
        <v>3720</v>
      </c>
      <c r="G388" s="13"/>
      <c r="H388" s="182" t="s">
        <v>3</v>
      </c>
      <c r="I388" s="13"/>
      <c r="J388" s="13"/>
      <c r="K388" s="13"/>
      <c r="L388" s="180"/>
      <c r="M388" s="184"/>
      <c r="N388" s="185"/>
      <c r="O388" s="185"/>
      <c r="P388" s="185"/>
      <c r="Q388" s="185"/>
      <c r="R388" s="185"/>
      <c r="S388" s="185"/>
      <c r="T388" s="18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182" t="s">
        <v>204</v>
      </c>
      <c r="AU388" s="182" t="s">
        <v>78</v>
      </c>
      <c r="AV388" s="13" t="s">
        <v>76</v>
      </c>
      <c r="AW388" s="13" t="s">
        <v>31</v>
      </c>
      <c r="AX388" s="13" t="s">
        <v>69</v>
      </c>
      <c r="AY388" s="182" t="s">
        <v>195</v>
      </c>
    </row>
    <row r="389" spans="1:51" s="14" customFormat="1" ht="12">
      <c r="A389" s="14"/>
      <c r="B389" s="187"/>
      <c r="C389" s="14"/>
      <c r="D389" s="181" t="s">
        <v>204</v>
      </c>
      <c r="E389" s="188" t="s">
        <v>3</v>
      </c>
      <c r="F389" s="189" t="s">
        <v>3721</v>
      </c>
      <c r="G389" s="14"/>
      <c r="H389" s="190">
        <v>8.135</v>
      </c>
      <c r="I389" s="14"/>
      <c r="J389" s="14"/>
      <c r="K389" s="14"/>
      <c r="L389" s="187"/>
      <c r="M389" s="191"/>
      <c r="N389" s="192"/>
      <c r="O389" s="192"/>
      <c r="P389" s="192"/>
      <c r="Q389" s="192"/>
      <c r="R389" s="192"/>
      <c r="S389" s="192"/>
      <c r="T389" s="19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188" t="s">
        <v>204</v>
      </c>
      <c r="AU389" s="188" t="s">
        <v>78</v>
      </c>
      <c r="AV389" s="14" t="s">
        <v>78</v>
      </c>
      <c r="AW389" s="14" t="s">
        <v>31</v>
      </c>
      <c r="AX389" s="14" t="s">
        <v>69</v>
      </c>
      <c r="AY389" s="188" t="s">
        <v>195</v>
      </c>
    </row>
    <row r="390" spans="1:51" s="15" customFormat="1" ht="12">
      <c r="A390" s="15"/>
      <c r="B390" s="194"/>
      <c r="C390" s="15"/>
      <c r="D390" s="181" t="s">
        <v>204</v>
      </c>
      <c r="E390" s="195" t="s">
        <v>3</v>
      </c>
      <c r="F390" s="196" t="s">
        <v>209</v>
      </c>
      <c r="G390" s="15"/>
      <c r="H390" s="197">
        <v>15.075</v>
      </c>
      <c r="I390" s="15"/>
      <c r="J390" s="15"/>
      <c r="K390" s="15"/>
      <c r="L390" s="194"/>
      <c r="M390" s="198"/>
      <c r="N390" s="199"/>
      <c r="O390" s="199"/>
      <c r="P390" s="199"/>
      <c r="Q390" s="199"/>
      <c r="R390" s="199"/>
      <c r="S390" s="199"/>
      <c r="T390" s="200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195" t="s">
        <v>204</v>
      </c>
      <c r="AU390" s="195" t="s">
        <v>78</v>
      </c>
      <c r="AV390" s="15" t="s">
        <v>202</v>
      </c>
      <c r="AW390" s="15" t="s">
        <v>31</v>
      </c>
      <c r="AX390" s="15" t="s">
        <v>76</v>
      </c>
      <c r="AY390" s="195" t="s">
        <v>195</v>
      </c>
    </row>
    <row r="391" spans="1:65" s="2" customFormat="1" ht="16.5" customHeight="1">
      <c r="A391" s="33"/>
      <c r="B391" s="167"/>
      <c r="C391" s="168" t="s">
        <v>649</v>
      </c>
      <c r="D391" s="168" t="s">
        <v>197</v>
      </c>
      <c r="E391" s="169" t="s">
        <v>3722</v>
      </c>
      <c r="F391" s="170" t="s">
        <v>3723</v>
      </c>
      <c r="G391" s="171" t="s">
        <v>200</v>
      </c>
      <c r="H391" s="172">
        <v>15.075</v>
      </c>
      <c r="I391" s="173">
        <v>65.6</v>
      </c>
      <c r="J391" s="173">
        <f>ROUND(I391*H391,2)</f>
        <v>988.92</v>
      </c>
      <c r="K391" s="170" t="s">
        <v>201</v>
      </c>
      <c r="L391" s="34"/>
      <c r="M391" s="174" t="s">
        <v>3</v>
      </c>
      <c r="N391" s="175" t="s">
        <v>40</v>
      </c>
      <c r="O391" s="176">
        <v>0.24</v>
      </c>
      <c r="P391" s="176">
        <f>O391*H391</f>
        <v>3.618</v>
      </c>
      <c r="Q391" s="176">
        <v>0</v>
      </c>
      <c r="R391" s="176">
        <f>Q391*H391</f>
        <v>0</v>
      </c>
      <c r="S391" s="176">
        <v>0</v>
      </c>
      <c r="T391" s="177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78" t="s">
        <v>202</v>
      </c>
      <c r="AT391" s="178" t="s">
        <v>197</v>
      </c>
      <c r="AU391" s="178" t="s">
        <v>78</v>
      </c>
      <c r="AY391" s="20" t="s">
        <v>195</v>
      </c>
      <c r="BE391" s="179">
        <f>IF(N391="základní",J391,0)</f>
        <v>988.92</v>
      </c>
      <c r="BF391" s="179">
        <f>IF(N391="snížená",J391,0)</f>
        <v>0</v>
      </c>
      <c r="BG391" s="179">
        <f>IF(N391="zákl. přenesená",J391,0)</f>
        <v>0</v>
      </c>
      <c r="BH391" s="179">
        <f>IF(N391="sníž. přenesená",J391,0)</f>
        <v>0</v>
      </c>
      <c r="BI391" s="179">
        <f>IF(N391="nulová",J391,0)</f>
        <v>0</v>
      </c>
      <c r="BJ391" s="20" t="s">
        <v>76</v>
      </c>
      <c r="BK391" s="179">
        <f>ROUND(I391*H391,2)</f>
        <v>988.92</v>
      </c>
      <c r="BL391" s="20" t="s">
        <v>202</v>
      </c>
      <c r="BM391" s="178" t="s">
        <v>3724</v>
      </c>
    </row>
    <row r="392" spans="1:65" s="2" customFormat="1" ht="16.5" customHeight="1">
      <c r="A392" s="33"/>
      <c r="B392" s="167"/>
      <c r="C392" s="168" t="s">
        <v>654</v>
      </c>
      <c r="D392" s="168" t="s">
        <v>197</v>
      </c>
      <c r="E392" s="169" t="s">
        <v>3725</v>
      </c>
      <c r="F392" s="170" t="s">
        <v>3726</v>
      </c>
      <c r="G392" s="171" t="s">
        <v>826</v>
      </c>
      <c r="H392" s="172">
        <v>0.205</v>
      </c>
      <c r="I392" s="173">
        <v>38700</v>
      </c>
      <c r="J392" s="173">
        <f>ROUND(I392*H392,2)</f>
        <v>7933.5</v>
      </c>
      <c r="K392" s="170" t="s">
        <v>201</v>
      </c>
      <c r="L392" s="34"/>
      <c r="M392" s="174" t="s">
        <v>3</v>
      </c>
      <c r="N392" s="175" t="s">
        <v>40</v>
      </c>
      <c r="O392" s="176">
        <v>37.704</v>
      </c>
      <c r="P392" s="176">
        <f>O392*H392</f>
        <v>7.7293199999999995</v>
      </c>
      <c r="Q392" s="176">
        <v>1.05256</v>
      </c>
      <c r="R392" s="176">
        <f>Q392*H392</f>
        <v>0.21577479999999996</v>
      </c>
      <c r="S392" s="176">
        <v>0</v>
      </c>
      <c r="T392" s="177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78" t="s">
        <v>202</v>
      </c>
      <c r="AT392" s="178" t="s">
        <v>197</v>
      </c>
      <c r="AU392" s="178" t="s">
        <v>78</v>
      </c>
      <c r="AY392" s="20" t="s">
        <v>195</v>
      </c>
      <c r="BE392" s="179">
        <f>IF(N392="základní",J392,0)</f>
        <v>7933.5</v>
      </c>
      <c r="BF392" s="179">
        <f>IF(N392="snížená",J392,0)</f>
        <v>0</v>
      </c>
      <c r="BG392" s="179">
        <f>IF(N392="zákl. přenesená",J392,0)</f>
        <v>0</v>
      </c>
      <c r="BH392" s="179">
        <f>IF(N392="sníž. přenesená",J392,0)</f>
        <v>0</v>
      </c>
      <c r="BI392" s="179">
        <f>IF(N392="nulová",J392,0)</f>
        <v>0</v>
      </c>
      <c r="BJ392" s="20" t="s">
        <v>76</v>
      </c>
      <c r="BK392" s="179">
        <f>ROUND(I392*H392,2)</f>
        <v>7933.5</v>
      </c>
      <c r="BL392" s="20" t="s">
        <v>202</v>
      </c>
      <c r="BM392" s="178" t="s">
        <v>3727</v>
      </c>
    </row>
    <row r="393" spans="1:51" s="13" customFormat="1" ht="12">
      <c r="A393" s="13"/>
      <c r="B393" s="180"/>
      <c r="C393" s="13"/>
      <c r="D393" s="181" t="s">
        <v>204</v>
      </c>
      <c r="E393" s="182" t="s">
        <v>3</v>
      </c>
      <c r="F393" s="183" t="s">
        <v>3728</v>
      </c>
      <c r="G393" s="13"/>
      <c r="H393" s="182" t="s">
        <v>3</v>
      </c>
      <c r="I393" s="13"/>
      <c r="J393" s="13"/>
      <c r="K393" s="13"/>
      <c r="L393" s="180"/>
      <c r="M393" s="184"/>
      <c r="N393" s="185"/>
      <c r="O393" s="185"/>
      <c r="P393" s="185"/>
      <c r="Q393" s="185"/>
      <c r="R393" s="185"/>
      <c r="S393" s="185"/>
      <c r="T393" s="18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82" t="s">
        <v>204</v>
      </c>
      <c r="AU393" s="182" t="s">
        <v>78</v>
      </c>
      <c r="AV393" s="13" t="s">
        <v>76</v>
      </c>
      <c r="AW393" s="13" t="s">
        <v>31</v>
      </c>
      <c r="AX393" s="13" t="s">
        <v>69</v>
      </c>
      <c r="AY393" s="182" t="s">
        <v>195</v>
      </c>
    </row>
    <row r="394" spans="1:51" s="14" customFormat="1" ht="12">
      <c r="A394" s="14"/>
      <c r="B394" s="187"/>
      <c r="C394" s="14"/>
      <c r="D394" s="181" t="s">
        <v>204</v>
      </c>
      <c r="E394" s="188" t="s">
        <v>3</v>
      </c>
      <c r="F394" s="189" t="s">
        <v>3729</v>
      </c>
      <c r="G394" s="14"/>
      <c r="H394" s="190">
        <v>0.205</v>
      </c>
      <c r="I394" s="14"/>
      <c r="J394" s="14"/>
      <c r="K394" s="14"/>
      <c r="L394" s="187"/>
      <c r="M394" s="191"/>
      <c r="N394" s="192"/>
      <c r="O394" s="192"/>
      <c r="P394" s="192"/>
      <c r="Q394" s="192"/>
      <c r="R394" s="192"/>
      <c r="S394" s="192"/>
      <c r="T394" s="19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188" t="s">
        <v>204</v>
      </c>
      <c r="AU394" s="188" t="s">
        <v>78</v>
      </c>
      <c r="AV394" s="14" t="s">
        <v>78</v>
      </c>
      <c r="AW394" s="14" t="s">
        <v>31</v>
      </c>
      <c r="AX394" s="14" t="s">
        <v>76</v>
      </c>
      <c r="AY394" s="188" t="s">
        <v>195</v>
      </c>
    </row>
    <row r="395" spans="1:65" s="2" customFormat="1" ht="16.5" customHeight="1">
      <c r="A395" s="33"/>
      <c r="B395" s="167"/>
      <c r="C395" s="168" t="s">
        <v>658</v>
      </c>
      <c r="D395" s="168" t="s">
        <v>197</v>
      </c>
      <c r="E395" s="169" t="s">
        <v>3730</v>
      </c>
      <c r="F395" s="170" t="s">
        <v>3731</v>
      </c>
      <c r="G395" s="171" t="s">
        <v>216</v>
      </c>
      <c r="H395" s="172">
        <v>11.93</v>
      </c>
      <c r="I395" s="173">
        <v>816</v>
      </c>
      <c r="J395" s="173">
        <f>ROUND(I395*H395,2)</f>
        <v>9734.88</v>
      </c>
      <c r="K395" s="170" t="s">
        <v>201</v>
      </c>
      <c r="L395" s="34"/>
      <c r="M395" s="174" t="s">
        <v>3</v>
      </c>
      <c r="N395" s="175" t="s">
        <v>40</v>
      </c>
      <c r="O395" s="176">
        <v>1.317</v>
      </c>
      <c r="P395" s="176">
        <f>O395*H395</f>
        <v>15.71181</v>
      </c>
      <c r="Q395" s="176">
        <v>0</v>
      </c>
      <c r="R395" s="176">
        <f>Q395*H395</f>
        <v>0</v>
      </c>
      <c r="S395" s="176">
        <v>0</v>
      </c>
      <c r="T395" s="177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78" t="s">
        <v>202</v>
      </c>
      <c r="AT395" s="178" t="s">
        <v>197</v>
      </c>
      <c r="AU395" s="178" t="s">
        <v>78</v>
      </c>
      <c r="AY395" s="20" t="s">
        <v>195</v>
      </c>
      <c r="BE395" s="179">
        <f>IF(N395="základní",J395,0)</f>
        <v>9734.88</v>
      </c>
      <c r="BF395" s="179">
        <f>IF(N395="snížená",J395,0)</f>
        <v>0</v>
      </c>
      <c r="BG395" s="179">
        <f>IF(N395="zákl. přenesená",J395,0)</f>
        <v>0</v>
      </c>
      <c r="BH395" s="179">
        <f>IF(N395="sníž. přenesená",J395,0)</f>
        <v>0</v>
      </c>
      <c r="BI395" s="179">
        <f>IF(N395="nulová",J395,0)</f>
        <v>0</v>
      </c>
      <c r="BJ395" s="20" t="s">
        <v>76</v>
      </c>
      <c r="BK395" s="179">
        <f>ROUND(I395*H395,2)</f>
        <v>9734.88</v>
      </c>
      <c r="BL395" s="20" t="s">
        <v>202</v>
      </c>
      <c r="BM395" s="178" t="s">
        <v>3732</v>
      </c>
    </row>
    <row r="396" spans="1:51" s="13" customFormat="1" ht="12">
      <c r="A396" s="13"/>
      <c r="B396" s="180"/>
      <c r="C396" s="13"/>
      <c r="D396" s="181" t="s">
        <v>204</v>
      </c>
      <c r="E396" s="182" t="s">
        <v>3</v>
      </c>
      <c r="F396" s="183" t="s">
        <v>3396</v>
      </c>
      <c r="G396" s="13"/>
      <c r="H396" s="182" t="s">
        <v>3</v>
      </c>
      <c r="I396" s="13"/>
      <c r="J396" s="13"/>
      <c r="K396" s="13"/>
      <c r="L396" s="180"/>
      <c r="M396" s="184"/>
      <c r="N396" s="185"/>
      <c r="O396" s="185"/>
      <c r="P396" s="185"/>
      <c r="Q396" s="185"/>
      <c r="R396" s="185"/>
      <c r="S396" s="185"/>
      <c r="T396" s="18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82" t="s">
        <v>204</v>
      </c>
      <c r="AU396" s="182" t="s">
        <v>78</v>
      </c>
      <c r="AV396" s="13" t="s">
        <v>76</v>
      </c>
      <c r="AW396" s="13" t="s">
        <v>31</v>
      </c>
      <c r="AX396" s="13" t="s">
        <v>69</v>
      </c>
      <c r="AY396" s="182" t="s">
        <v>195</v>
      </c>
    </row>
    <row r="397" spans="1:51" s="14" customFormat="1" ht="12">
      <c r="A397" s="14"/>
      <c r="B397" s="187"/>
      <c r="C397" s="14"/>
      <c r="D397" s="181" t="s">
        <v>204</v>
      </c>
      <c r="E397" s="188" t="s">
        <v>3</v>
      </c>
      <c r="F397" s="189" t="s">
        <v>3733</v>
      </c>
      <c r="G397" s="14"/>
      <c r="H397" s="190">
        <v>6.3</v>
      </c>
      <c r="I397" s="14"/>
      <c r="J397" s="14"/>
      <c r="K397" s="14"/>
      <c r="L397" s="187"/>
      <c r="M397" s="191"/>
      <c r="N397" s="192"/>
      <c r="O397" s="192"/>
      <c r="P397" s="192"/>
      <c r="Q397" s="192"/>
      <c r="R397" s="192"/>
      <c r="S397" s="192"/>
      <c r="T397" s="19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188" t="s">
        <v>204</v>
      </c>
      <c r="AU397" s="188" t="s">
        <v>78</v>
      </c>
      <c r="AV397" s="14" t="s">
        <v>78</v>
      </c>
      <c r="AW397" s="14" t="s">
        <v>31</v>
      </c>
      <c r="AX397" s="14" t="s">
        <v>69</v>
      </c>
      <c r="AY397" s="188" t="s">
        <v>195</v>
      </c>
    </row>
    <row r="398" spans="1:51" s="13" customFormat="1" ht="12">
      <c r="A398" s="13"/>
      <c r="B398" s="180"/>
      <c r="C398" s="13"/>
      <c r="D398" s="181" t="s">
        <v>204</v>
      </c>
      <c r="E398" s="182" t="s">
        <v>3</v>
      </c>
      <c r="F398" s="183" t="s">
        <v>3398</v>
      </c>
      <c r="G398" s="13"/>
      <c r="H398" s="182" t="s">
        <v>3</v>
      </c>
      <c r="I398" s="13"/>
      <c r="J398" s="13"/>
      <c r="K398" s="13"/>
      <c r="L398" s="180"/>
      <c r="M398" s="184"/>
      <c r="N398" s="185"/>
      <c r="O398" s="185"/>
      <c r="P398" s="185"/>
      <c r="Q398" s="185"/>
      <c r="R398" s="185"/>
      <c r="S398" s="185"/>
      <c r="T398" s="18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182" t="s">
        <v>204</v>
      </c>
      <c r="AU398" s="182" t="s">
        <v>78</v>
      </c>
      <c r="AV398" s="13" t="s">
        <v>76</v>
      </c>
      <c r="AW398" s="13" t="s">
        <v>31</v>
      </c>
      <c r="AX398" s="13" t="s">
        <v>69</v>
      </c>
      <c r="AY398" s="182" t="s">
        <v>195</v>
      </c>
    </row>
    <row r="399" spans="1:51" s="14" customFormat="1" ht="12">
      <c r="A399" s="14"/>
      <c r="B399" s="187"/>
      <c r="C399" s="14"/>
      <c r="D399" s="181" t="s">
        <v>204</v>
      </c>
      <c r="E399" s="188" t="s">
        <v>3</v>
      </c>
      <c r="F399" s="189" t="s">
        <v>3734</v>
      </c>
      <c r="G399" s="14"/>
      <c r="H399" s="190">
        <v>0.66</v>
      </c>
      <c r="I399" s="14"/>
      <c r="J399" s="14"/>
      <c r="K399" s="14"/>
      <c r="L399" s="187"/>
      <c r="M399" s="191"/>
      <c r="N399" s="192"/>
      <c r="O399" s="192"/>
      <c r="P399" s="192"/>
      <c r="Q399" s="192"/>
      <c r="R399" s="192"/>
      <c r="S399" s="192"/>
      <c r="T399" s="19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188" t="s">
        <v>204</v>
      </c>
      <c r="AU399" s="188" t="s">
        <v>78</v>
      </c>
      <c r="AV399" s="14" t="s">
        <v>78</v>
      </c>
      <c r="AW399" s="14" t="s">
        <v>31</v>
      </c>
      <c r="AX399" s="14" t="s">
        <v>69</v>
      </c>
      <c r="AY399" s="188" t="s">
        <v>195</v>
      </c>
    </row>
    <row r="400" spans="1:51" s="13" customFormat="1" ht="12">
      <c r="A400" s="13"/>
      <c r="B400" s="180"/>
      <c r="C400" s="13"/>
      <c r="D400" s="181" t="s">
        <v>204</v>
      </c>
      <c r="E400" s="182" t="s">
        <v>3</v>
      </c>
      <c r="F400" s="183" t="s">
        <v>3506</v>
      </c>
      <c r="G400" s="13"/>
      <c r="H400" s="182" t="s">
        <v>3</v>
      </c>
      <c r="I400" s="13"/>
      <c r="J400" s="13"/>
      <c r="K400" s="13"/>
      <c r="L400" s="180"/>
      <c r="M400" s="184"/>
      <c r="N400" s="185"/>
      <c r="O400" s="185"/>
      <c r="P400" s="185"/>
      <c r="Q400" s="185"/>
      <c r="R400" s="185"/>
      <c r="S400" s="185"/>
      <c r="T400" s="18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182" t="s">
        <v>204</v>
      </c>
      <c r="AU400" s="182" t="s">
        <v>78</v>
      </c>
      <c r="AV400" s="13" t="s">
        <v>76</v>
      </c>
      <c r="AW400" s="13" t="s">
        <v>31</v>
      </c>
      <c r="AX400" s="13" t="s">
        <v>69</v>
      </c>
      <c r="AY400" s="182" t="s">
        <v>195</v>
      </c>
    </row>
    <row r="401" spans="1:51" s="14" customFormat="1" ht="12">
      <c r="A401" s="14"/>
      <c r="B401" s="187"/>
      <c r="C401" s="14"/>
      <c r="D401" s="181" t="s">
        <v>204</v>
      </c>
      <c r="E401" s="188" t="s">
        <v>3</v>
      </c>
      <c r="F401" s="189" t="s">
        <v>3735</v>
      </c>
      <c r="G401" s="14"/>
      <c r="H401" s="190">
        <v>4.16</v>
      </c>
      <c r="I401" s="14"/>
      <c r="J401" s="14"/>
      <c r="K401" s="14"/>
      <c r="L401" s="187"/>
      <c r="M401" s="191"/>
      <c r="N401" s="192"/>
      <c r="O401" s="192"/>
      <c r="P401" s="192"/>
      <c r="Q401" s="192"/>
      <c r="R401" s="192"/>
      <c r="S401" s="192"/>
      <c r="T401" s="19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188" t="s">
        <v>204</v>
      </c>
      <c r="AU401" s="188" t="s">
        <v>78</v>
      </c>
      <c r="AV401" s="14" t="s">
        <v>78</v>
      </c>
      <c r="AW401" s="14" t="s">
        <v>31</v>
      </c>
      <c r="AX401" s="14" t="s">
        <v>69</v>
      </c>
      <c r="AY401" s="188" t="s">
        <v>195</v>
      </c>
    </row>
    <row r="402" spans="1:51" s="13" customFormat="1" ht="12">
      <c r="A402" s="13"/>
      <c r="B402" s="180"/>
      <c r="C402" s="13"/>
      <c r="D402" s="181" t="s">
        <v>204</v>
      </c>
      <c r="E402" s="182" t="s">
        <v>3</v>
      </c>
      <c r="F402" s="183" t="s">
        <v>3509</v>
      </c>
      <c r="G402" s="13"/>
      <c r="H402" s="182" t="s">
        <v>3</v>
      </c>
      <c r="I402" s="13"/>
      <c r="J402" s="13"/>
      <c r="K402" s="13"/>
      <c r="L402" s="180"/>
      <c r="M402" s="184"/>
      <c r="N402" s="185"/>
      <c r="O402" s="185"/>
      <c r="P402" s="185"/>
      <c r="Q402" s="185"/>
      <c r="R402" s="185"/>
      <c r="S402" s="185"/>
      <c r="T402" s="18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182" t="s">
        <v>204</v>
      </c>
      <c r="AU402" s="182" t="s">
        <v>78</v>
      </c>
      <c r="AV402" s="13" t="s">
        <v>76</v>
      </c>
      <c r="AW402" s="13" t="s">
        <v>31</v>
      </c>
      <c r="AX402" s="13" t="s">
        <v>69</v>
      </c>
      <c r="AY402" s="182" t="s">
        <v>195</v>
      </c>
    </row>
    <row r="403" spans="1:51" s="14" customFormat="1" ht="12">
      <c r="A403" s="14"/>
      <c r="B403" s="187"/>
      <c r="C403" s="14"/>
      <c r="D403" s="181" t="s">
        <v>204</v>
      </c>
      <c r="E403" s="188" t="s">
        <v>3</v>
      </c>
      <c r="F403" s="189" t="s">
        <v>3736</v>
      </c>
      <c r="G403" s="14"/>
      <c r="H403" s="190">
        <v>0.81</v>
      </c>
      <c r="I403" s="14"/>
      <c r="J403" s="14"/>
      <c r="K403" s="14"/>
      <c r="L403" s="187"/>
      <c r="M403" s="191"/>
      <c r="N403" s="192"/>
      <c r="O403" s="192"/>
      <c r="P403" s="192"/>
      <c r="Q403" s="192"/>
      <c r="R403" s="192"/>
      <c r="S403" s="192"/>
      <c r="T403" s="19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188" t="s">
        <v>204</v>
      </c>
      <c r="AU403" s="188" t="s">
        <v>78</v>
      </c>
      <c r="AV403" s="14" t="s">
        <v>78</v>
      </c>
      <c r="AW403" s="14" t="s">
        <v>31</v>
      </c>
      <c r="AX403" s="14" t="s">
        <v>69</v>
      </c>
      <c r="AY403" s="188" t="s">
        <v>195</v>
      </c>
    </row>
    <row r="404" spans="1:51" s="15" customFormat="1" ht="12">
      <c r="A404" s="15"/>
      <c r="B404" s="194"/>
      <c r="C404" s="15"/>
      <c r="D404" s="181" t="s">
        <v>204</v>
      </c>
      <c r="E404" s="195" t="s">
        <v>3</v>
      </c>
      <c r="F404" s="196" t="s">
        <v>209</v>
      </c>
      <c r="G404" s="15"/>
      <c r="H404" s="197">
        <v>11.93</v>
      </c>
      <c r="I404" s="15"/>
      <c r="J404" s="15"/>
      <c r="K404" s="15"/>
      <c r="L404" s="194"/>
      <c r="M404" s="198"/>
      <c r="N404" s="199"/>
      <c r="O404" s="199"/>
      <c r="P404" s="199"/>
      <c r="Q404" s="199"/>
      <c r="R404" s="199"/>
      <c r="S404" s="199"/>
      <c r="T404" s="200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195" t="s">
        <v>204</v>
      </c>
      <c r="AU404" s="195" t="s">
        <v>78</v>
      </c>
      <c r="AV404" s="15" t="s">
        <v>202</v>
      </c>
      <c r="AW404" s="15" t="s">
        <v>31</v>
      </c>
      <c r="AX404" s="15" t="s">
        <v>76</v>
      </c>
      <c r="AY404" s="195" t="s">
        <v>195</v>
      </c>
    </row>
    <row r="405" spans="1:63" s="12" customFormat="1" ht="22.8" customHeight="1">
      <c r="A405" s="12"/>
      <c r="B405" s="155"/>
      <c r="C405" s="12"/>
      <c r="D405" s="156" t="s">
        <v>68</v>
      </c>
      <c r="E405" s="165" t="s">
        <v>225</v>
      </c>
      <c r="F405" s="165" t="s">
        <v>294</v>
      </c>
      <c r="G405" s="12"/>
      <c r="H405" s="12"/>
      <c r="I405" s="12"/>
      <c r="J405" s="166">
        <f>BK405</f>
        <v>97241.65999999999</v>
      </c>
      <c r="K405" s="12"/>
      <c r="L405" s="155"/>
      <c r="M405" s="159"/>
      <c r="N405" s="160"/>
      <c r="O405" s="160"/>
      <c r="P405" s="161">
        <f>SUM(P406:P442)</f>
        <v>103.4884</v>
      </c>
      <c r="Q405" s="160"/>
      <c r="R405" s="161">
        <f>SUM(R406:R442)</f>
        <v>45.127748</v>
      </c>
      <c r="S405" s="160"/>
      <c r="T405" s="162">
        <f>SUM(T406:T442)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156" t="s">
        <v>76</v>
      </c>
      <c r="AT405" s="163" t="s">
        <v>68</v>
      </c>
      <c r="AU405" s="163" t="s">
        <v>76</v>
      </c>
      <c r="AY405" s="156" t="s">
        <v>195</v>
      </c>
      <c r="BK405" s="164">
        <f>SUM(BK406:BK442)</f>
        <v>97241.65999999999</v>
      </c>
    </row>
    <row r="406" spans="1:65" s="2" customFormat="1" ht="16.5" customHeight="1">
      <c r="A406" s="33"/>
      <c r="B406" s="167"/>
      <c r="C406" s="168" t="s">
        <v>666</v>
      </c>
      <c r="D406" s="168" t="s">
        <v>197</v>
      </c>
      <c r="E406" s="169" t="s">
        <v>3737</v>
      </c>
      <c r="F406" s="170" t="s">
        <v>3738</v>
      </c>
      <c r="G406" s="171" t="s">
        <v>200</v>
      </c>
      <c r="H406" s="172">
        <v>69</v>
      </c>
      <c r="I406" s="173">
        <v>108</v>
      </c>
      <c r="J406" s="173">
        <f>ROUND(I406*H406,2)</f>
        <v>7452</v>
      </c>
      <c r="K406" s="170" t="s">
        <v>201</v>
      </c>
      <c r="L406" s="34"/>
      <c r="M406" s="174" t="s">
        <v>3</v>
      </c>
      <c r="N406" s="175" t="s">
        <v>40</v>
      </c>
      <c r="O406" s="176">
        <v>0.026</v>
      </c>
      <c r="P406" s="176">
        <f>O406*H406</f>
        <v>1.7939999999999998</v>
      </c>
      <c r="Q406" s="176">
        <v>0</v>
      </c>
      <c r="R406" s="176">
        <f>Q406*H406</f>
        <v>0</v>
      </c>
      <c r="S406" s="176">
        <v>0</v>
      </c>
      <c r="T406" s="177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78" t="s">
        <v>202</v>
      </c>
      <c r="AT406" s="178" t="s">
        <v>197</v>
      </c>
      <c r="AU406" s="178" t="s">
        <v>78</v>
      </c>
      <c r="AY406" s="20" t="s">
        <v>195</v>
      </c>
      <c r="BE406" s="179">
        <f>IF(N406="základní",J406,0)</f>
        <v>7452</v>
      </c>
      <c r="BF406" s="179">
        <f>IF(N406="snížená",J406,0)</f>
        <v>0</v>
      </c>
      <c r="BG406" s="179">
        <f>IF(N406="zákl. přenesená",J406,0)</f>
        <v>0</v>
      </c>
      <c r="BH406" s="179">
        <f>IF(N406="sníž. přenesená",J406,0)</f>
        <v>0</v>
      </c>
      <c r="BI406" s="179">
        <f>IF(N406="nulová",J406,0)</f>
        <v>0</v>
      </c>
      <c r="BJ406" s="20" t="s">
        <v>76</v>
      </c>
      <c r="BK406" s="179">
        <f>ROUND(I406*H406,2)</f>
        <v>7452</v>
      </c>
      <c r="BL406" s="20" t="s">
        <v>202</v>
      </c>
      <c r="BM406" s="178" t="s">
        <v>3739</v>
      </c>
    </row>
    <row r="407" spans="1:51" s="13" customFormat="1" ht="12">
      <c r="A407" s="13"/>
      <c r="B407" s="180"/>
      <c r="C407" s="13"/>
      <c r="D407" s="181" t="s">
        <v>204</v>
      </c>
      <c r="E407" s="182" t="s">
        <v>3</v>
      </c>
      <c r="F407" s="183" t="s">
        <v>3740</v>
      </c>
      <c r="G407" s="13"/>
      <c r="H407" s="182" t="s">
        <v>3</v>
      </c>
      <c r="I407" s="13"/>
      <c r="J407" s="13"/>
      <c r="K407" s="13"/>
      <c r="L407" s="180"/>
      <c r="M407" s="184"/>
      <c r="N407" s="185"/>
      <c r="O407" s="185"/>
      <c r="P407" s="185"/>
      <c r="Q407" s="185"/>
      <c r="R407" s="185"/>
      <c r="S407" s="185"/>
      <c r="T407" s="186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182" t="s">
        <v>204</v>
      </c>
      <c r="AU407" s="182" t="s">
        <v>78</v>
      </c>
      <c r="AV407" s="13" t="s">
        <v>76</v>
      </c>
      <c r="AW407" s="13" t="s">
        <v>31</v>
      </c>
      <c r="AX407" s="13" t="s">
        <v>69</v>
      </c>
      <c r="AY407" s="182" t="s">
        <v>195</v>
      </c>
    </row>
    <row r="408" spans="1:51" s="14" customFormat="1" ht="12">
      <c r="A408" s="14"/>
      <c r="B408" s="187"/>
      <c r="C408" s="14"/>
      <c r="D408" s="181" t="s">
        <v>204</v>
      </c>
      <c r="E408" s="188" t="s">
        <v>3</v>
      </c>
      <c r="F408" s="189" t="s">
        <v>3741</v>
      </c>
      <c r="G408" s="14"/>
      <c r="H408" s="190">
        <v>42</v>
      </c>
      <c r="I408" s="14"/>
      <c r="J408" s="14"/>
      <c r="K408" s="14"/>
      <c r="L408" s="187"/>
      <c r="M408" s="191"/>
      <c r="N408" s="192"/>
      <c r="O408" s="192"/>
      <c r="P408" s="192"/>
      <c r="Q408" s="192"/>
      <c r="R408" s="192"/>
      <c r="S408" s="192"/>
      <c r="T408" s="19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188" t="s">
        <v>204</v>
      </c>
      <c r="AU408" s="188" t="s">
        <v>78</v>
      </c>
      <c r="AV408" s="14" t="s">
        <v>78</v>
      </c>
      <c r="AW408" s="14" t="s">
        <v>31</v>
      </c>
      <c r="AX408" s="14" t="s">
        <v>69</v>
      </c>
      <c r="AY408" s="188" t="s">
        <v>195</v>
      </c>
    </row>
    <row r="409" spans="1:51" s="13" customFormat="1" ht="12">
      <c r="A409" s="13"/>
      <c r="B409" s="180"/>
      <c r="C409" s="13"/>
      <c r="D409" s="181" t="s">
        <v>204</v>
      </c>
      <c r="E409" s="182" t="s">
        <v>3</v>
      </c>
      <c r="F409" s="183" t="s">
        <v>3742</v>
      </c>
      <c r="G409" s="13"/>
      <c r="H409" s="182" t="s">
        <v>3</v>
      </c>
      <c r="I409" s="13"/>
      <c r="J409" s="13"/>
      <c r="K409" s="13"/>
      <c r="L409" s="180"/>
      <c r="M409" s="184"/>
      <c r="N409" s="185"/>
      <c r="O409" s="185"/>
      <c r="P409" s="185"/>
      <c r="Q409" s="185"/>
      <c r="R409" s="185"/>
      <c r="S409" s="185"/>
      <c r="T409" s="18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182" t="s">
        <v>204</v>
      </c>
      <c r="AU409" s="182" t="s">
        <v>78</v>
      </c>
      <c r="AV409" s="13" t="s">
        <v>76</v>
      </c>
      <c r="AW409" s="13" t="s">
        <v>31</v>
      </c>
      <c r="AX409" s="13" t="s">
        <v>69</v>
      </c>
      <c r="AY409" s="182" t="s">
        <v>195</v>
      </c>
    </row>
    <row r="410" spans="1:51" s="14" customFormat="1" ht="12">
      <c r="A410" s="14"/>
      <c r="B410" s="187"/>
      <c r="C410" s="14"/>
      <c r="D410" s="181" t="s">
        <v>204</v>
      </c>
      <c r="E410" s="188" t="s">
        <v>3</v>
      </c>
      <c r="F410" s="189" t="s">
        <v>3743</v>
      </c>
      <c r="G410" s="14"/>
      <c r="H410" s="190">
        <v>27</v>
      </c>
      <c r="I410" s="14"/>
      <c r="J410" s="14"/>
      <c r="K410" s="14"/>
      <c r="L410" s="187"/>
      <c r="M410" s="191"/>
      <c r="N410" s="192"/>
      <c r="O410" s="192"/>
      <c r="P410" s="192"/>
      <c r="Q410" s="192"/>
      <c r="R410" s="192"/>
      <c r="S410" s="192"/>
      <c r="T410" s="19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188" t="s">
        <v>204</v>
      </c>
      <c r="AU410" s="188" t="s">
        <v>78</v>
      </c>
      <c r="AV410" s="14" t="s">
        <v>78</v>
      </c>
      <c r="AW410" s="14" t="s">
        <v>31</v>
      </c>
      <c r="AX410" s="14" t="s">
        <v>69</v>
      </c>
      <c r="AY410" s="188" t="s">
        <v>195</v>
      </c>
    </row>
    <row r="411" spans="1:51" s="15" customFormat="1" ht="12">
      <c r="A411" s="15"/>
      <c r="B411" s="194"/>
      <c r="C411" s="15"/>
      <c r="D411" s="181" t="s">
        <v>204</v>
      </c>
      <c r="E411" s="195" t="s">
        <v>3</v>
      </c>
      <c r="F411" s="196" t="s">
        <v>209</v>
      </c>
      <c r="G411" s="15"/>
      <c r="H411" s="197">
        <v>69</v>
      </c>
      <c r="I411" s="15"/>
      <c r="J411" s="15"/>
      <c r="K411" s="15"/>
      <c r="L411" s="194"/>
      <c r="M411" s="198"/>
      <c r="N411" s="199"/>
      <c r="O411" s="199"/>
      <c r="P411" s="199"/>
      <c r="Q411" s="199"/>
      <c r="R411" s="199"/>
      <c r="S411" s="199"/>
      <c r="T411" s="200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195" t="s">
        <v>204</v>
      </c>
      <c r="AU411" s="195" t="s">
        <v>78</v>
      </c>
      <c r="AV411" s="15" t="s">
        <v>202</v>
      </c>
      <c r="AW411" s="15" t="s">
        <v>31</v>
      </c>
      <c r="AX411" s="15" t="s">
        <v>76</v>
      </c>
      <c r="AY411" s="195" t="s">
        <v>195</v>
      </c>
    </row>
    <row r="412" spans="1:65" s="2" customFormat="1" ht="24" customHeight="1">
      <c r="A412" s="33"/>
      <c r="B412" s="167"/>
      <c r="C412" s="168" t="s">
        <v>673</v>
      </c>
      <c r="D412" s="168" t="s">
        <v>197</v>
      </c>
      <c r="E412" s="169" t="s">
        <v>3744</v>
      </c>
      <c r="F412" s="170" t="s">
        <v>3745</v>
      </c>
      <c r="G412" s="171" t="s">
        <v>200</v>
      </c>
      <c r="H412" s="172">
        <v>78.2</v>
      </c>
      <c r="I412" s="173">
        <v>93.9</v>
      </c>
      <c r="J412" s="173">
        <f>ROUND(I412*H412,2)</f>
        <v>7342.98</v>
      </c>
      <c r="K412" s="170" t="s">
        <v>201</v>
      </c>
      <c r="L412" s="34"/>
      <c r="M412" s="174" t="s">
        <v>3</v>
      </c>
      <c r="N412" s="175" t="s">
        <v>40</v>
      </c>
      <c r="O412" s="176">
        <v>0.117</v>
      </c>
      <c r="P412" s="176">
        <f>O412*H412</f>
        <v>9.1494</v>
      </c>
      <c r="Q412" s="176">
        <v>0.18907</v>
      </c>
      <c r="R412" s="176">
        <f>Q412*H412</f>
        <v>14.785274</v>
      </c>
      <c r="S412" s="176">
        <v>0</v>
      </c>
      <c r="T412" s="177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78" t="s">
        <v>202</v>
      </c>
      <c r="AT412" s="178" t="s">
        <v>197</v>
      </c>
      <c r="AU412" s="178" t="s">
        <v>78</v>
      </c>
      <c r="AY412" s="20" t="s">
        <v>195</v>
      </c>
      <c r="BE412" s="179">
        <f>IF(N412="základní",J412,0)</f>
        <v>7342.98</v>
      </c>
      <c r="BF412" s="179">
        <f>IF(N412="snížená",J412,0)</f>
        <v>0</v>
      </c>
      <c r="BG412" s="179">
        <f>IF(N412="zákl. přenesená",J412,0)</f>
        <v>0</v>
      </c>
      <c r="BH412" s="179">
        <f>IF(N412="sníž. přenesená",J412,0)</f>
        <v>0</v>
      </c>
      <c r="BI412" s="179">
        <f>IF(N412="nulová",J412,0)</f>
        <v>0</v>
      </c>
      <c r="BJ412" s="20" t="s">
        <v>76</v>
      </c>
      <c r="BK412" s="179">
        <f>ROUND(I412*H412,2)</f>
        <v>7342.98</v>
      </c>
      <c r="BL412" s="20" t="s">
        <v>202</v>
      </c>
      <c r="BM412" s="178" t="s">
        <v>3746</v>
      </c>
    </row>
    <row r="413" spans="1:51" s="13" customFormat="1" ht="12">
      <c r="A413" s="13"/>
      <c r="B413" s="180"/>
      <c r="C413" s="13"/>
      <c r="D413" s="181" t="s">
        <v>204</v>
      </c>
      <c r="E413" s="182" t="s">
        <v>3</v>
      </c>
      <c r="F413" s="183" t="s">
        <v>3396</v>
      </c>
      <c r="G413" s="13"/>
      <c r="H413" s="182" t="s">
        <v>3</v>
      </c>
      <c r="I413" s="13"/>
      <c r="J413" s="13"/>
      <c r="K413" s="13"/>
      <c r="L413" s="180"/>
      <c r="M413" s="184"/>
      <c r="N413" s="185"/>
      <c r="O413" s="185"/>
      <c r="P413" s="185"/>
      <c r="Q413" s="185"/>
      <c r="R413" s="185"/>
      <c r="S413" s="185"/>
      <c r="T413" s="18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182" t="s">
        <v>204</v>
      </c>
      <c r="AU413" s="182" t="s">
        <v>78</v>
      </c>
      <c r="AV413" s="13" t="s">
        <v>76</v>
      </c>
      <c r="AW413" s="13" t="s">
        <v>31</v>
      </c>
      <c r="AX413" s="13" t="s">
        <v>69</v>
      </c>
      <c r="AY413" s="182" t="s">
        <v>195</v>
      </c>
    </row>
    <row r="414" spans="1:51" s="14" customFormat="1" ht="12">
      <c r="A414" s="14"/>
      <c r="B414" s="187"/>
      <c r="C414" s="14"/>
      <c r="D414" s="181" t="s">
        <v>204</v>
      </c>
      <c r="E414" s="188" t="s">
        <v>3</v>
      </c>
      <c r="F414" s="189" t="s">
        <v>3397</v>
      </c>
      <c r="G414" s="14"/>
      <c r="H414" s="190">
        <v>30</v>
      </c>
      <c r="I414" s="14"/>
      <c r="J414" s="14"/>
      <c r="K414" s="14"/>
      <c r="L414" s="187"/>
      <c r="M414" s="191"/>
      <c r="N414" s="192"/>
      <c r="O414" s="192"/>
      <c r="P414" s="192"/>
      <c r="Q414" s="192"/>
      <c r="R414" s="192"/>
      <c r="S414" s="192"/>
      <c r="T414" s="19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188" t="s">
        <v>204</v>
      </c>
      <c r="AU414" s="188" t="s">
        <v>78</v>
      </c>
      <c r="AV414" s="14" t="s">
        <v>78</v>
      </c>
      <c r="AW414" s="14" t="s">
        <v>31</v>
      </c>
      <c r="AX414" s="14" t="s">
        <v>69</v>
      </c>
      <c r="AY414" s="188" t="s">
        <v>195</v>
      </c>
    </row>
    <row r="415" spans="1:51" s="13" customFormat="1" ht="12">
      <c r="A415" s="13"/>
      <c r="B415" s="180"/>
      <c r="C415" s="13"/>
      <c r="D415" s="181" t="s">
        <v>204</v>
      </c>
      <c r="E415" s="182" t="s">
        <v>3</v>
      </c>
      <c r="F415" s="183" t="s">
        <v>3398</v>
      </c>
      <c r="G415" s="13"/>
      <c r="H415" s="182" t="s">
        <v>3</v>
      </c>
      <c r="I415" s="13"/>
      <c r="J415" s="13"/>
      <c r="K415" s="13"/>
      <c r="L415" s="180"/>
      <c r="M415" s="184"/>
      <c r="N415" s="185"/>
      <c r="O415" s="185"/>
      <c r="P415" s="185"/>
      <c r="Q415" s="185"/>
      <c r="R415" s="185"/>
      <c r="S415" s="185"/>
      <c r="T415" s="18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182" t="s">
        <v>204</v>
      </c>
      <c r="AU415" s="182" t="s">
        <v>78</v>
      </c>
      <c r="AV415" s="13" t="s">
        <v>76</v>
      </c>
      <c r="AW415" s="13" t="s">
        <v>31</v>
      </c>
      <c r="AX415" s="13" t="s">
        <v>69</v>
      </c>
      <c r="AY415" s="182" t="s">
        <v>195</v>
      </c>
    </row>
    <row r="416" spans="1:51" s="14" customFormat="1" ht="12">
      <c r="A416" s="14"/>
      <c r="B416" s="187"/>
      <c r="C416" s="14"/>
      <c r="D416" s="181" t="s">
        <v>204</v>
      </c>
      <c r="E416" s="188" t="s">
        <v>3</v>
      </c>
      <c r="F416" s="189" t="s">
        <v>3399</v>
      </c>
      <c r="G416" s="14"/>
      <c r="H416" s="190">
        <v>6.6</v>
      </c>
      <c r="I416" s="14"/>
      <c r="J416" s="14"/>
      <c r="K416" s="14"/>
      <c r="L416" s="187"/>
      <c r="M416" s="191"/>
      <c r="N416" s="192"/>
      <c r="O416" s="192"/>
      <c r="P416" s="192"/>
      <c r="Q416" s="192"/>
      <c r="R416" s="192"/>
      <c r="S416" s="192"/>
      <c r="T416" s="19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188" t="s">
        <v>204</v>
      </c>
      <c r="AU416" s="188" t="s">
        <v>78</v>
      </c>
      <c r="AV416" s="14" t="s">
        <v>78</v>
      </c>
      <c r="AW416" s="14" t="s">
        <v>31</v>
      </c>
      <c r="AX416" s="14" t="s">
        <v>69</v>
      </c>
      <c r="AY416" s="188" t="s">
        <v>195</v>
      </c>
    </row>
    <row r="417" spans="1:51" s="13" customFormat="1" ht="12">
      <c r="A417" s="13"/>
      <c r="B417" s="180"/>
      <c r="C417" s="13"/>
      <c r="D417" s="181" t="s">
        <v>204</v>
      </c>
      <c r="E417" s="182" t="s">
        <v>3</v>
      </c>
      <c r="F417" s="183" t="s">
        <v>3400</v>
      </c>
      <c r="G417" s="13"/>
      <c r="H417" s="182" t="s">
        <v>3</v>
      </c>
      <c r="I417" s="13"/>
      <c r="J417" s="13"/>
      <c r="K417" s="13"/>
      <c r="L417" s="180"/>
      <c r="M417" s="184"/>
      <c r="N417" s="185"/>
      <c r="O417" s="185"/>
      <c r="P417" s="185"/>
      <c r="Q417" s="185"/>
      <c r="R417" s="185"/>
      <c r="S417" s="185"/>
      <c r="T417" s="186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182" t="s">
        <v>204</v>
      </c>
      <c r="AU417" s="182" t="s">
        <v>78</v>
      </c>
      <c r="AV417" s="13" t="s">
        <v>76</v>
      </c>
      <c r="AW417" s="13" t="s">
        <v>31</v>
      </c>
      <c r="AX417" s="13" t="s">
        <v>69</v>
      </c>
      <c r="AY417" s="182" t="s">
        <v>195</v>
      </c>
    </row>
    <row r="418" spans="1:51" s="14" customFormat="1" ht="12">
      <c r="A418" s="14"/>
      <c r="B418" s="187"/>
      <c r="C418" s="14"/>
      <c r="D418" s="181" t="s">
        <v>204</v>
      </c>
      <c r="E418" s="188" t="s">
        <v>3</v>
      </c>
      <c r="F418" s="189" t="s">
        <v>3401</v>
      </c>
      <c r="G418" s="14"/>
      <c r="H418" s="190">
        <v>41.6</v>
      </c>
      <c r="I418" s="14"/>
      <c r="J418" s="14"/>
      <c r="K418" s="14"/>
      <c r="L418" s="187"/>
      <c r="M418" s="191"/>
      <c r="N418" s="192"/>
      <c r="O418" s="192"/>
      <c r="P418" s="192"/>
      <c r="Q418" s="192"/>
      <c r="R418" s="192"/>
      <c r="S418" s="192"/>
      <c r="T418" s="19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188" t="s">
        <v>204</v>
      </c>
      <c r="AU418" s="188" t="s">
        <v>78</v>
      </c>
      <c r="AV418" s="14" t="s">
        <v>78</v>
      </c>
      <c r="AW418" s="14" t="s">
        <v>31</v>
      </c>
      <c r="AX418" s="14" t="s">
        <v>69</v>
      </c>
      <c r="AY418" s="188" t="s">
        <v>195</v>
      </c>
    </row>
    <row r="419" spans="1:51" s="15" customFormat="1" ht="12">
      <c r="A419" s="15"/>
      <c r="B419" s="194"/>
      <c r="C419" s="15"/>
      <c r="D419" s="181" t="s">
        <v>204</v>
      </c>
      <c r="E419" s="195" t="s">
        <v>3</v>
      </c>
      <c r="F419" s="196" t="s">
        <v>209</v>
      </c>
      <c r="G419" s="15"/>
      <c r="H419" s="197">
        <v>78.2</v>
      </c>
      <c r="I419" s="15"/>
      <c r="J419" s="15"/>
      <c r="K419" s="15"/>
      <c r="L419" s="194"/>
      <c r="M419" s="198"/>
      <c r="N419" s="199"/>
      <c r="O419" s="199"/>
      <c r="P419" s="199"/>
      <c r="Q419" s="199"/>
      <c r="R419" s="199"/>
      <c r="S419" s="199"/>
      <c r="T419" s="200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195" t="s">
        <v>204</v>
      </c>
      <c r="AU419" s="195" t="s">
        <v>78</v>
      </c>
      <c r="AV419" s="15" t="s">
        <v>202</v>
      </c>
      <c r="AW419" s="15" t="s">
        <v>31</v>
      </c>
      <c r="AX419" s="15" t="s">
        <v>76</v>
      </c>
      <c r="AY419" s="195" t="s">
        <v>195</v>
      </c>
    </row>
    <row r="420" spans="1:65" s="2" customFormat="1" ht="24" customHeight="1">
      <c r="A420" s="33"/>
      <c r="B420" s="167"/>
      <c r="C420" s="168" t="s">
        <v>679</v>
      </c>
      <c r="D420" s="168" t="s">
        <v>197</v>
      </c>
      <c r="E420" s="169" t="s">
        <v>3747</v>
      </c>
      <c r="F420" s="170" t="s">
        <v>3748</v>
      </c>
      <c r="G420" s="171" t="s">
        <v>200</v>
      </c>
      <c r="H420" s="172">
        <v>78.2</v>
      </c>
      <c r="I420" s="173">
        <v>102</v>
      </c>
      <c r="J420" s="173">
        <f>ROUND(I420*H420,2)</f>
        <v>7976.4</v>
      </c>
      <c r="K420" s="170" t="s">
        <v>201</v>
      </c>
      <c r="L420" s="34"/>
      <c r="M420" s="174" t="s">
        <v>3</v>
      </c>
      <c r="N420" s="175" t="s">
        <v>40</v>
      </c>
      <c r="O420" s="176">
        <v>0.125</v>
      </c>
      <c r="P420" s="176">
        <f>O420*H420</f>
        <v>9.775</v>
      </c>
      <c r="Q420" s="176">
        <v>0.17157</v>
      </c>
      <c r="R420" s="176">
        <f>Q420*H420</f>
        <v>13.416774</v>
      </c>
      <c r="S420" s="176">
        <v>0</v>
      </c>
      <c r="T420" s="177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78" t="s">
        <v>202</v>
      </c>
      <c r="AT420" s="178" t="s">
        <v>197</v>
      </c>
      <c r="AU420" s="178" t="s">
        <v>78</v>
      </c>
      <c r="AY420" s="20" t="s">
        <v>195</v>
      </c>
      <c r="BE420" s="179">
        <f>IF(N420="základní",J420,0)</f>
        <v>7976.4</v>
      </c>
      <c r="BF420" s="179">
        <f>IF(N420="snížená",J420,0)</f>
        <v>0</v>
      </c>
      <c r="BG420" s="179">
        <f>IF(N420="zákl. přenesená",J420,0)</f>
        <v>0</v>
      </c>
      <c r="BH420" s="179">
        <f>IF(N420="sníž. přenesená",J420,0)</f>
        <v>0</v>
      </c>
      <c r="BI420" s="179">
        <f>IF(N420="nulová",J420,0)</f>
        <v>0</v>
      </c>
      <c r="BJ420" s="20" t="s">
        <v>76</v>
      </c>
      <c r="BK420" s="179">
        <f>ROUND(I420*H420,2)</f>
        <v>7976.4</v>
      </c>
      <c r="BL420" s="20" t="s">
        <v>202</v>
      </c>
      <c r="BM420" s="178" t="s">
        <v>3749</v>
      </c>
    </row>
    <row r="421" spans="1:51" s="13" customFormat="1" ht="12">
      <c r="A421" s="13"/>
      <c r="B421" s="180"/>
      <c r="C421" s="13"/>
      <c r="D421" s="181" t="s">
        <v>204</v>
      </c>
      <c r="E421" s="182" t="s">
        <v>3</v>
      </c>
      <c r="F421" s="183" t="s">
        <v>3396</v>
      </c>
      <c r="G421" s="13"/>
      <c r="H421" s="182" t="s">
        <v>3</v>
      </c>
      <c r="I421" s="13"/>
      <c r="J421" s="13"/>
      <c r="K421" s="13"/>
      <c r="L421" s="180"/>
      <c r="M421" s="184"/>
      <c r="N421" s="185"/>
      <c r="O421" s="185"/>
      <c r="P421" s="185"/>
      <c r="Q421" s="185"/>
      <c r="R421" s="185"/>
      <c r="S421" s="185"/>
      <c r="T421" s="186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182" t="s">
        <v>204</v>
      </c>
      <c r="AU421" s="182" t="s">
        <v>78</v>
      </c>
      <c r="AV421" s="13" t="s">
        <v>76</v>
      </c>
      <c r="AW421" s="13" t="s">
        <v>31</v>
      </c>
      <c r="AX421" s="13" t="s">
        <v>69</v>
      </c>
      <c r="AY421" s="182" t="s">
        <v>195</v>
      </c>
    </row>
    <row r="422" spans="1:51" s="14" customFormat="1" ht="12">
      <c r="A422" s="14"/>
      <c r="B422" s="187"/>
      <c r="C422" s="14"/>
      <c r="D422" s="181" t="s">
        <v>204</v>
      </c>
      <c r="E422" s="188" t="s">
        <v>3</v>
      </c>
      <c r="F422" s="189" t="s">
        <v>3397</v>
      </c>
      <c r="G422" s="14"/>
      <c r="H422" s="190">
        <v>30</v>
      </c>
      <c r="I422" s="14"/>
      <c r="J422" s="14"/>
      <c r="K422" s="14"/>
      <c r="L422" s="187"/>
      <c r="M422" s="191"/>
      <c r="N422" s="192"/>
      <c r="O422" s="192"/>
      <c r="P422" s="192"/>
      <c r="Q422" s="192"/>
      <c r="R422" s="192"/>
      <c r="S422" s="192"/>
      <c r="T422" s="19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188" t="s">
        <v>204</v>
      </c>
      <c r="AU422" s="188" t="s">
        <v>78</v>
      </c>
      <c r="AV422" s="14" t="s">
        <v>78</v>
      </c>
      <c r="AW422" s="14" t="s">
        <v>31</v>
      </c>
      <c r="AX422" s="14" t="s">
        <v>69</v>
      </c>
      <c r="AY422" s="188" t="s">
        <v>195</v>
      </c>
    </row>
    <row r="423" spans="1:51" s="13" customFormat="1" ht="12">
      <c r="A423" s="13"/>
      <c r="B423" s="180"/>
      <c r="C423" s="13"/>
      <c r="D423" s="181" t="s">
        <v>204</v>
      </c>
      <c r="E423" s="182" t="s">
        <v>3</v>
      </c>
      <c r="F423" s="183" t="s">
        <v>3398</v>
      </c>
      <c r="G423" s="13"/>
      <c r="H423" s="182" t="s">
        <v>3</v>
      </c>
      <c r="I423" s="13"/>
      <c r="J423" s="13"/>
      <c r="K423" s="13"/>
      <c r="L423" s="180"/>
      <c r="M423" s="184"/>
      <c r="N423" s="185"/>
      <c r="O423" s="185"/>
      <c r="P423" s="185"/>
      <c r="Q423" s="185"/>
      <c r="R423" s="185"/>
      <c r="S423" s="185"/>
      <c r="T423" s="186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182" t="s">
        <v>204</v>
      </c>
      <c r="AU423" s="182" t="s">
        <v>78</v>
      </c>
      <c r="AV423" s="13" t="s">
        <v>76</v>
      </c>
      <c r="AW423" s="13" t="s">
        <v>31</v>
      </c>
      <c r="AX423" s="13" t="s">
        <v>69</v>
      </c>
      <c r="AY423" s="182" t="s">
        <v>195</v>
      </c>
    </row>
    <row r="424" spans="1:51" s="14" customFormat="1" ht="12">
      <c r="A424" s="14"/>
      <c r="B424" s="187"/>
      <c r="C424" s="14"/>
      <c r="D424" s="181" t="s">
        <v>204</v>
      </c>
      <c r="E424" s="188" t="s">
        <v>3</v>
      </c>
      <c r="F424" s="189" t="s">
        <v>3399</v>
      </c>
      <c r="G424" s="14"/>
      <c r="H424" s="190">
        <v>6.6</v>
      </c>
      <c r="I424" s="14"/>
      <c r="J424" s="14"/>
      <c r="K424" s="14"/>
      <c r="L424" s="187"/>
      <c r="M424" s="191"/>
      <c r="N424" s="192"/>
      <c r="O424" s="192"/>
      <c r="P424" s="192"/>
      <c r="Q424" s="192"/>
      <c r="R424" s="192"/>
      <c r="S424" s="192"/>
      <c r="T424" s="19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188" t="s">
        <v>204</v>
      </c>
      <c r="AU424" s="188" t="s">
        <v>78</v>
      </c>
      <c r="AV424" s="14" t="s">
        <v>78</v>
      </c>
      <c r="AW424" s="14" t="s">
        <v>31</v>
      </c>
      <c r="AX424" s="14" t="s">
        <v>69</v>
      </c>
      <c r="AY424" s="188" t="s">
        <v>195</v>
      </c>
    </row>
    <row r="425" spans="1:51" s="13" customFormat="1" ht="12">
      <c r="A425" s="13"/>
      <c r="B425" s="180"/>
      <c r="C425" s="13"/>
      <c r="D425" s="181" t="s">
        <v>204</v>
      </c>
      <c r="E425" s="182" t="s">
        <v>3</v>
      </c>
      <c r="F425" s="183" t="s">
        <v>3400</v>
      </c>
      <c r="G425" s="13"/>
      <c r="H425" s="182" t="s">
        <v>3</v>
      </c>
      <c r="I425" s="13"/>
      <c r="J425" s="13"/>
      <c r="K425" s="13"/>
      <c r="L425" s="180"/>
      <c r="M425" s="184"/>
      <c r="N425" s="185"/>
      <c r="O425" s="185"/>
      <c r="P425" s="185"/>
      <c r="Q425" s="185"/>
      <c r="R425" s="185"/>
      <c r="S425" s="185"/>
      <c r="T425" s="18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182" t="s">
        <v>204</v>
      </c>
      <c r="AU425" s="182" t="s">
        <v>78</v>
      </c>
      <c r="AV425" s="13" t="s">
        <v>76</v>
      </c>
      <c r="AW425" s="13" t="s">
        <v>31</v>
      </c>
      <c r="AX425" s="13" t="s">
        <v>69</v>
      </c>
      <c r="AY425" s="182" t="s">
        <v>195</v>
      </c>
    </row>
    <row r="426" spans="1:51" s="14" customFormat="1" ht="12">
      <c r="A426" s="14"/>
      <c r="B426" s="187"/>
      <c r="C426" s="14"/>
      <c r="D426" s="181" t="s">
        <v>204</v>
      </c>
      <c r="E426" s="188" t="s">
        <v>3</v>
      </c>
      <c r="F426" s="189" t="s">
        <v>3401</v>
      </c>
      <c r="G426" s="14"/>
      <c r="H426" s="190">
        <v>41.6</v>
      </c>
      <c r="I426" s="14"/>
      <c r="J426" s="14"/>
      <c r="K426" s="14"/>
      <c r="L426" s="187"/>
      <c r="M426" s="191"/>
      <c r="N426" s="192"/>
      <c r="O426" s="192"/>
      <c r="P426" s="192"/>
      <c r="Q426" s="192"/>
      <c r="R426" s="192"/>
      <c r="S426" s="192"/>
      <c r="T426" s="19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188" t="s">
        <v>204</v>
      </c>
      <c r="AU426" s="188" t="s">
        <v>78</v>
      </c>
      <c r="AV426" s="14" t="s">
        <v>78</v>
      </c>
      <c r="AW426" s="14" t="s">
        <v>31</v>
      </c>
      <c r="AX426" s="14" t="s">
        <v>69</v>
      </c>
      <c r="AY426" s="188" t="s">
        <v>195</v>
      </c>
    </row>
    <row r="427" spans="1:51" s="15" customFormat="1" ht="12">
      <c r="A427" s="15"/>
      <c r="B427" s="194"/>
      <c r="C427" s="15"/>
      <c r="D427" s="181" t="s">
        <v>204</v>
      </c>
      <c r="E427" s="195" t="s">
        <v>3</v>
      </c>
      <c r="F427" s="196" t="s">
        <v>209</v>
      </c>
      <c r="G427" s="15"/>
      <c r="H427" s="197">
        <v>78.2</v>
      </c>
      <c r="I427" s="15"/>
      <c r="J427" s="15"/>
      <c r="K427" s="15"/>
      <c r="L427" s="194"/>
      <c r="M427" s="198"/>
      <c r="N427" s="199"/>
      <c r="O427" s="199"/>
      <c r="P427" s="199"/>
      <c r="Q427" s="199"/>
      <c r="R427" s="199"/>
      <c r="S427" s="199"/>
      <c r="T427" s="200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195" t="s">
        <v>204</v>
      </c>
      <c r="AU427" s="195" t="s">
        <v>78</v>
      </c>
      <c r="AV427" s="15" t="s">
        <v>202</v>
      </c>
      <c r="AW427" s="15" t="s">
        <v>31</v>
      </c>
      <c r="AX427" s="15" t="s">
        <v>76</v>
      </c>
      <c r="AY427" s="195" t="s">
        <v>195</v>
      </c>
    </row>
    <row r="428" spans="1:65" s="2" customFormat="1" ht="16.5" customHeight="1">
      <c r="A428" s="33"/>
      <c r="B428" s="167"/>
      <c r="C428" s="168" t="s">
        <v>685</v>
      </c>
      <c r="D428" s="168" t="s">
        <v>197</v>
      </c>
      <c r="E428" s="169" t="s">
        <v>3750</v>
      </c>
      <c r="F428" s="170" t="s">
        <v>3751</v>
      </c>
      <c r="G428" s="171" t="s">
        <v>200</v>
      </c>
      <c r="H428" s="172">
        <v>78.2</v>
      </c>
      <c r="I428" s="173">
        <v>469</v>
      </c>
      <c r="J428" s="173">
        <f>ROUND(I428*H428,2)</f>
        <v>36675.8</v>
      </c>
      <c r="K428" s="170" t="s">
        <v>201</v>
      </c>
      <c r="L428" s="34"/>
      <c r="M428" s="174" t="s">
        <v>3</v>
      </c>
      <c r="N428" s="175" t="s">
        <v>40</v>
      </c>
      <c r="O428" s="176">
        <v>0.27</v>
      </c>
      <c r="P428" s="176">
        <f>O428*H428</f>
        <v>21.114</v>
      </c>
      <c r="Q428" s="176">
        <v>0</v>
      </c>
      <c r="R428" s="176">
        <f>Q428*H428</f>
        <v>0</v>
      </c>
      <c r="S428" s="176">
        <v>0</v>
      </c>
      <c r="T428" s="177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78" t="s">
        <v>202</v>
      </c>
      <c r="AT428" s="178" t="s">
        <v>197</v>
      </c>
      <c r="AU428" s="178" t="s">
        <v>78</v>
      </c>
      <c r="AY428" s="20" t="s">
        <v>195</v>
      </c>
      <c r="BE428" s="179">
        <f>IF(N428="základní",J428,0)</f>
        <v>36675.8</v>
      </c>
      <c r="BF428" s="179">
        <f>IF(N428="snížená",J428,0)</f>
        <v>0</v>
      </c>
      <c r="BG428" s="179">
        <f>IF(N428="zákl. přenesená",J428,0)</f>
        <v>0</v>
      </c>
      <c r="BH428" s="179">
        <f>IF(N428="sníž. přenesená",J428,0)</f>
        <v>0</v>
      </c>
      <c r="BI428" s="179">
        <f>IF(N428="nulová",J428,0)</f>
        <v>0</v>
      </c>
      <c r="BJ428" s="20" t="s">
        <v>76</v>
      </c>
      <c r="BK428" s="179">
        <f>ROUND(I428*H428,2)</f>
        <v>36675.8</v>
      </c>
      <c r="BL428" s="20" t="s">
        <v>202</v>
      </c>
      <c r="BM428" s="178" t="s">
        <v>3752</v>
      </c>
    </row>
    <row r="429" spans="1:51" s="13" customFormat="1" ht="12">
      <c r="A429" s="13"/>
      <c r="B429" s="180"/>
      <c r="C429" s="13"/>
      <c r="D429" s="181" t="s">
        <v>204</v>
      </c>
      <c r="E429" s="182" t="s">
        <v>3</v>
      </c>
      <c r="F429" s="183" t="s">
        <v>3753</v>
      </c>
      <c r="G429" s="13"/>
      <c r="H429" s="182" t="s">
        <v>3</v>
      </c>
      <c r="I429" s="13"/>
      <c r="J429" s="13"/>
      <c r="K429" s="13"/>
      <c r="L429" s="180"/>
      <c r="M429" s="184"/>
      <c r="N429" s="185"/>
      <c r="O429" s="185"/>
      <c r="P429" s="185"/>
      <c r="Q429" s="185"/>
      <c r="R429" s="185"/>
      <c r="S429" s="185"/>
      <c r="T429" s="18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182" t="s">
        <v>204</v>
      </c>
      <c r="AU429" s="182" t="s">
        <v>78</v>
      </c>
      <c r="AV429" s="13" t="s">
        <v>76</v>
      </c>
      <c r="AW429" s="13" t="s">
        <v>31</v>
      </c>
      <c r="AX429" s="13" t="s">
        <v>69</v>
      </c>
      <c r="AY429" s="182" t="s">
        <v>195</v>
      </c>
    </row>
    <row r="430" spans="1:51" s="14" customFormat="1" ht="12">
      <c r="A430" s="14"/>
      <c r="B430" s="187"/>
      <c r="C430" s="14"/>
      <c r="D430" s="181" t="s">
        <v>204</v>
      </c>
      <c r="E430" s="188" t="s">
        <v>3</v>
      </c>
      <c r="F430" s="189" t="s">
        <v>3397</v>
      </c>
      <c r="G430" s="14"/>
      <c r="H430" s="190">
        <v>30</v>
      </c>
      <c r="I430" s="14"/>
      <c r="J430" s="14"/>
      <c r="K430" s="14"/>
      <c r="L430" s="187"/>
      <c r="M430" s="191"/>
      <c r="N430" s="192"/>
      <c r="O430" s="192"/>
      <c r="P430" s="192"/>
      <c r="Q430" s="192"/>
      <c r="R430" s="192"/>
      <c r="S430" s="192"/>
      <c r="T430" s="193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188" t="s">
        <v>204</v>
      </c>
      <c r="AU430" s="188" t="s">
        <v>78</v>
      </c>
      <c r="AV430" s="14" t="s">
        <v>78</v>
      </c>
      <c r="AW430" s="14" t="s">
        <v>31</v>
      </c>
      <c r="AX430" s="14" t="s">
        <v>69</v>
      </c>
      <c r="AY430" s="188" t="s">
        <v>195</v>
      </c>
    </row>
    <row r="431" spans="1:51" s="13" customFormat="1" ht="12">
      <c r="A431" s="13"/>
      <c r="B431" s="180"/>
      <c r="C431" s="13"/>
      <c r="D431" s="181" t="s">
        <v>204</v>
      </c>
      <c r="E431" s="182" t="s">
        <v>3</v>
      </c>
      <c r="F431" s="183" t="s">
        <v>3398</v>
      </c>
      <c r="G431" s="13"/>
      <c r="H431" s="182" t="s">
        <v>3</v>
      </c>
      <c r="I431" s="13"/>
      <c r="J431" s="13"/>
      <c r="K431" s="13"/>
      <c r="L431" s="180"/>
      <c r="M431" s="184"/>
      <c r="N431" s="185"/>
      <c r="O431" s="185"/>
      <c r="P431" s="185"/>
      <c r="Q431" s="185"/>
      <c r="R431" s="185"/>
      <c r="S431" s="185"/>
      <c r="T431" s="18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182" t="s">
        <v>204</v>
      </c>
      <c r="AU431" s="182" t="s">
        <v>78</v>
      </c>
      <c r="AV431" s="13" t="s">
        <v>76</v>
      </c>
      <c r="AW431" s="13" t="s">
        <v>31</v>
      </c>
      <c r="AX431" s="13" t="s">
        <v>69</v>
      </c>
      <c r="AY431" s="182" t="s">
        <v>195</v>
      </c>
    </row>
    <row r="432" spans="1:51" s="14" customFormat="1" ht="12">
      <c r="A432" s="14"/>
      <c r="B432" s="187"/>
      <c r="C432" s="14"/>
      <c r="D432" s="181" t="s">
        <v>204</v>
      </c>
      <c r="E432" s="188" t="s">
        <v>3</v>
      </c>
      <c r="F432" s="189" t="s">
        <v>3399</v>
      </c>
      <c r="G432" s="14"/>
      <c r="H432" s="190">
        <v>6.6</v>
      </c>
      <c r="I432" s="14"/>
      <c r="J432" s="14"/>
      <c r="K432" s="14"/>
      <c r="L432" s="187"/>
      <c r="M432" s="191"/>
      <c r="N432" s="192"/>
      <c r="O432" s="192"/>
      <c r="P432" s="192"/>
      <c r="Q432" s="192"/>
      <c r="R432" s="192"/>
      <c r="S432" s="192"/>
      <c r="T432" s="19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188" t="s">
        <v>204</v>
      </c>
      <c r="AU432" s="188" t="s">
        <v>78</v>
      </c>
      <c r="AV432" s="14" t="s">
        <v>78</v>
      </c>
      <c r="AW432" s="14" t="s">
        <v>31</v>
      </c>
      <c r="AX432" s="14" t="s">
        <v>69</v>
      </c>
      <c r="AY432" s="188" t="s">
        <v>195</v>
      </c>
    </row>
    <row r="433" spans="1:51" s="13" customFormat="1" ht="12">
      <c r="A433" s="13"/>
      <c r="B433" s="180"/>
      <c r="C433" s="13"/>
      <c r="D433" s="181" t="s">
        <v>204</v>
      </c>
      <c r="E433" s="182" t="s">
        <v>3</v>
      </c>
      <c r="F433" s="183" t="s">
        <v>3400</v>
      </c>
      <c r="G433" s="13"/>
      <c r="H433" s="182" t="s">
        <v>3</v>
      </c>
      <c r="I433" s="13"/>
      <c r="J433" s="13"/>
      <c r="K433" s="13"/>
      <c r="L433" s="180"/>
      <c r="M433" s="184"/>
      <c r="N433" s="185"/>
      <c r="O433" s="185"/>
      <c r="P433" s="185"/>
      <c r="Q433" s="185"/>
      <c r="R433" s="185"/>
      <c r="S433" s="185"/>
      <c r="T433" s="18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182" t="s">
        <v>204</v>
      </c>
      <c r="AU433" s="182" t="s">
        <v>78</v>
      </c>
      <c r="AV433" s="13" t="s">
        <v>76</v>
      </c>
      <c r="AW433" s="13" t="s">
        <v>31</v>
      </c>
      <c r="AX433" s="13" t="s">
        <v>69</v>
      </c>
      <c r="AY433" s="182" t="s">
        <v>195</v>
      </c>
    </row>
    <row r="434" spans="1:51" s="14" customFormat="1" ht="12">
      <c r="A434" s="14"/>
      <c r="B434" s="187"/>
      <c r="C434" s="14"/>
      <c r="D434" s="181" t="s">
        <v>204</v>
      </c>
      <c r="E434" s="188" t="s">
        <v>3</v>
      </c>
      <c r="F434" s="189" t="s">
        <v>3401</v>
      </c>
      <c r="G434" s="14"/>
      <c r="H434" s="190">
        <v>41.6</v>
      </c>
      <c r="I434" s="14"/>
      <c r="J434" s="14"/>
      <c r="K434" s="14"/>
      <c r="L434" s="187"/>
      <c r="M434" s="191"/>
      <c r="N434" s="192"/>
      <c r="O434" s="192"/>
      <c r="P434" s="192"/>
      <c r="Q434" s="192"/>
      <c r="R434" s="192"/>
      <c r="S434" s="192"/>
      <c r="T434" s="19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188" t="s">
        <v>204</v>
      </c>
      <c r="AU434" s="188" t="s">
        <v>78</v>
      </c>
      <c r="AV434" s="14" t="s">
        <v>78</v>
      </c>
      <c r="AW434" s="14" t="s">
        <v>31</v>
      </c>
      <c r="AX434" s="14" t="s">
        <v>69</v>
      </c>
      <c r="AY434" s="188" t="s">
        <v>195</v>
      </c>
    </row>
    <row r="435" spans="1:51" s="15" customFormat="1" ht="12">
      <c r="A435" s="15"/>
      <c r="B435" s="194"/>
      <c r="C435" s="15"/>
      <c r="D435" s="181" t="s">
        <v>204</v>
      </c>
      <c r="E435" s="195" t="s">
        <v>3</v>
      </c>
      <c r="F435" s="196" t="s">
        <v>209</v>
      </c>
      <c r="G435" s="15"/>
      <c r="H435" s="197">
        <v>78.2</v>
      </c>
      <c r="I435" s="15"/>
      <c r="J435" s="15"/>
      <c r="K435" s="15"/>
      <c r="L435" s="194"/>
      <c r="M435" s="198"/>
      <c r="N435" s="199"/>
      <c r="O435" s="199"/>
      <c r="P435" s="199"/>
      <c r="Q435" s="199"/>
      <c r="R435" s="199"/>
      <c r="S435" s="199"/>
      <c r="T435" s="200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195" t="s">
        <v>204</v>
      </c>
      <c r="AU435" s="195" t="s">
        <v>78</v>
      </c>
      <c r="AV435" s="15" t="s">
        <v>202</v>
      </c>
      <c r="AW435" s="15" t="s">
        <v>31</v>
      </c>
      <c r="AX435" s="15" t="s">
        <v>76</v>
      </c>
      <c r="AY435" s="195" t="s">
        <v>195</v>
      </c>
    </row>
    <row r="436" spans="1:65" s="2" customFormat="1" ht="24" customHeight="1">
      <c r="A436" s="33"/>
      <c r="B436" s="167"/>
      <c r="C436" s="168" t="s">
        <v>689</v>
      </c>
      <c r="D436" s="168" t="s">
        <v>197</v>
      </c>
      <c r="E436" s="169" t="s">
        <v>3754</v>
      </c>
      <c r="F436" s="170" t="s">
        <v>3755</v>
      </c>
      <c r="G436" s="171" t="s">
        <v>200</v>
      </c>
      <c r="H436" s="172">
        <v>27</v>
      </c>
      <c r="I436" s="173">
        <v>437</v>
      </c>
      <c r="J436" s="173">
        <f>ROUND(I436*H436,2)</f>
        <v>11799</v>
      </c>
      <c r="K436" s="170" t="s">
        <v>201</v>
      </c>
      <c r="L436" s="34"/>
      <c r="M436" s="174" t="s">
        <v>3</v>
      </c>
      <c r="N436" s="175" t="s">
        <v>40</v>
      </c>
      <c r="O436" s="176">
        <v>1.106</v>
      </c>
      <c r="P436" s="176">
        <f>O436*H436</f>
        <v>29.862000000000002</v>
      </c>
      <c r="Q436" s="176">
        <v>0.1837</v>
      </c>
      <c r="R436" s="176">
        <f>Q436*H436</f>
        <v>4.9599</v>
      </c>
      <c r="S436" s="176">
        <v>0</v>
      </c>
      <c r="T436" s="177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78" t="s">
        <v>202</v>
      </c>
      <c r="AT436" s="178" t="s">
        <v>197</v>
      </c>
      <c r="AU436" s="178" t="s">
        <v>78</v>
      </c>
      <c r="AY436" s="20" t="s">
        <v>195</v>
      </c>
      <c r="BE436" s="179">
        <f>IF(N436="základní",J436,0)</f>
        <v>11799</v>
      </c>
      <c r="BF436" s="179">
        <f>IF(N436="snížená",J436,0)</f>
        <v>0</v>
      </c>
      <c r="BG436" s="179">
        <f>IF(N436="zákl. přenesená",J436,0)</f>
        <v>0</v>
      </c>
      <c r="BH436" s="179">
        <f>IF(N436="sníž. přenesená",J436,0)</f>
        <v>0</v>
      </c>
      <c r="BI436" s="179">
        <f>IF(N436="nulová",J436,0)</f>
        <v>0</v>
      </c>
      <c r="BJ436" s="20" t="s">
        <v>76</v>
      </c>
      <c r="BK436" s="179">
        <f>ROUND(I436*H436,2)</f>
        <v>11799</v>
      </c>
      <c r="BL436" s="20" t="s">
        <v>202</v>
      </c>
      <c r="BM436" s="178" t="s">
        <v>3756</v>
      </c>
    </row>
    <row r="437" spans="1:51" s="13" customFormat="1" ht="12">
      <c r="A437" s="13"/>
      <c r="B437" s="180"/>
      <c r="C437" s="13"/>
      <c r="D437" s="181" t="s">
        <v>204</v>
      </c>
      <c r="E437" s="182" t="s">
        <v>3</v>
      </c>
      <c r="F437" s="183" t="s">
        <v>3757</v>
      </c>
      <c r="G437" s="13"/>
      <c r="H437" s="182" t="s">
        <v>3</v>
      </c>
      <c r="I437" s="13"/>
      <c r="J437" s="13"/>
      <c r="K437" s="13"/>
      <c r="L437" s="180"/>
      <c r="M437" s="184"/>
      <c r="N437" s="185"/>
      <c r="O437" s="185"/>
      <c r="P437" s="185"/>
      <c r="Q437" s="185"/>
      <c r="R437" s="185"/>
      <c r="S437" s="185"/>
      <c r="T437" s="18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182" t="s">
        <v>204</v>
      </c>
      <c r="AU437" s="182" t="s">
        <v>78</v>
      </c>
      <c r="AV437" s="13" t="s">
        <v>76</v>
      </c>
      <c r="AW437" s="13" t="s">
        <v>31</v>
      </c>
      <c r="AX437" s="13" t="s">
        <v>69</v>
      </c>
      <c r="AY437" s="182" t="s">
        <v>195</v>
      </c>
    </row>
    <row r="438" spans="1:51" s="14" customFormat="1" ht="12">
      <c r="A438" s="14"/>
      <c r="B438" s="187"/>
      <c r="C438" s="14"/>
      <c r="D438" s="181" t="s">
        <v>204</v>
      </c>
      <c r="E438" s="188" t="s">
        <v>3</v>
      </c>
      <c r="F438" s="189" t="s">
        <v>3758</v>
      </c>
      <c r="G438" s="14"/>
      <c r="H438" s="190">
        <v>27</v>
      </c>
      <c r="I438" s="14"/>
      <c r="J438" s="14"/>
      <c r="K438" s="14"/>
      <c r="L438" s="187"/>
      <c r="M438" s="191"/>
      <c r="N438" s="192"/>
      <c r="O438" s="192"/>
      <c r="P438" s="192"/>
      <c r="Q438" s="192"/>
      <c r="R438" s="192"/>
      <c r="S438" s="192"/>
      <c r="T438" s="19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188" t="s">
        <v>204</v>
      </c>
      <c r="AU438" s="188" t="s">
        <v>78</v>
      </c>
      <c r="AV438" s="14" t="s">
        <v>78</v>
      </c>
      <c r="AW438" s="14" t="s">
        <v>31</v>
      </c>
      <c r="AX438" s="14" t="s">
        <v>76</v>
      </c>
      <c r="AY438" s="188" t="s">
        <v>195</v>
      </c>
    </row>
    <row r="439" spans="1:65" s="2" customFormat="1" ht="36" customHeight="1">
      <c r="A439" s="33"/>
      <c r="B439" s="167"/>
      <c r="C439" s="168" t="s">
        <v>697</v>
      </c>
      <c r="D439" s="168" t="s">
        <v>197</v>
      </c>
      <c r="E439" s="169" t="s">
        <v>3759</v>
      </c>
      <c r="F439" s="170" t="s">
        <v>3760</v>
      </c>
      <c r="G439" s="171" t="s">
        <v>200</v>
      </c>
      <c r="H439" s="172">
        <v>42</v>
      </c>
      <c r="I439" s="173">
        <v>312</v>
      </c>
      <c r="J439" s="173">
        <f>ROUND(I439*H439,2)</f>
        <v>13104</v>
      </c>
      <c r="K439" s="170" t="s">
        <v>201</v>
      </c>
      <c r="L439" s="34"/>
      <c r="M439" s="174" t="s">
        <v>3</v>
      </c>
      <c r="N439" s="175" t="s">
        <v>40</v>
      </c>
      <c r="O439" s="176">
        <v>0.757</v>
      </c>
      <c r="P439" s="176">
        <f>O439*H439</f>
        <v>31.794</v>
      </c>
      <c r="Q439" s="176">
        <v>0.10362</v>
      </c>
      <c r="R439" s="176">
        <f>Q439*H439</f>
        <v>4.352040000000001</v>
      </c>
      <c r="S439" s="176">
        <v>0</v>
      </c>
      <c r="T439" s="177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78" t="s">
        <v>202</v>
      </c>
      <c r="AT439" s="178" t="s">
        <v>197</v>
      </c>
      <c r="AU439" s="178" t="s">
        <v>78</v>
      </c>
      <c r="AY439" s="20" t="s">
        <v>195</v>
      </c>
      <c r="BE439" s="179">
        <f>IF(N439="základní",J439,0)</f>
        <v>13104</v>
      </c>
      <c r="BF439" s="179">
        <f>IF(N439="snížená",J439,0)</f>
        <v>0</v>
      </c>
      <c r="BG439" s="179">
        <f>IF(N439="zákl. přenesená",J439,0)</f>
        <v>0</v>
      </c>
      <c r="BH439" s="179">
        <f>IF(N439="sníž. přenesená",J439,0)</f>
        <v>0</v>
      </c>
      <c r="BI439" s="179">
        <f>IF(N439="nulová",J439,0)</f>
        <v>0</v>
      </c>
      <c r="BJ439" s="20" t="s">
        <v>76</v>
      </c>
      <c r="BK439" s="179">
        <f>ROUND(I439*H439,2)</f>
        <v>13104</v>
      </c>
      <c r="BL439" s="20" t="s">
        <v>202</v>
      </c>
      <c r="BM439" s="178" t="s">
        <v>3761</v>
      </c>
    </row>
    <row r="440" spans="1:51" s="14" customFormat="1" ht="12">
      <c r="A440" s="14"/>
      <c r="B440" s="187"/>
      <c r="C440" s="14"/>
      <c r="D440" s="181" t="s">
        <v>204</v>
      </c>
      <c r="E440" s="188" t="s">
        <v>3</v>
      </c>
      <c r="F440" s="189" t="s">
        <v>3762</v>
      </c>
      <c r="G440" s="14"/>
      <c r="H440" s="190">
        <v>42</v>
      </c>
      <c r="I440" s="14"/>
      <c r="J440" s="14"/>
      <c r="K440" s="14"/>
      <c r="L440" s="187"/>
      <c r="M440" s="191"/>
      <c r="N440" s="192"/>
      <c r="O440" s="192"/>
      <c r="P440" s="192"/>
      <c r="Q440" s="192"/>
      <c r="R440" s="192"/>
      <c r="S440" s="192"/>
      <c r="T440" s="19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188" t="s">
        <v>204</v>
      </c>
      <c r="AU440" s="188" t="s">
        <v>78</v>
      </c>
      <c r="AV440" s="14" t="s">
        <v>78</v>
      </c>
      <c r="AW440" s="14" t="s">
        <v>31</v>
      </c>
      <c r="AX440" s="14" t="s">
        <v>76</v>
      </c>
      <c r="AY440" s="188" t="s">
        <v>195</v>
      </c>
    </row>
    <row r="441" spans="1:65" s="2" customFormat="1" ht="16.5" customHeight="1">
      <c r="A441" s="33"/>
      <c r="B441" s="167"/>
      <c r="C441" s="208" t="s">
        <v>702</v>
      </c>
      <c r="D441" s="208" t="s">
        <v>263</v>
      </c>
      <c r="E441" s="209" t="s">
        <v>3763</v>
      </c>
      <c r="F441" s="210" t="s">
        <v>3764</v>
      </c>
      <c r="G441" s="211" t="s">
        <v>200</v>
      </c>
      <c r="H441" s="212">
        <v>43.26</v>
      </c>
      <c r="I441" s="213">
        <v>298</v>
      </c>
      <c r="J441" s="213">
        <f>ROUND(I441*H441,2)</f>
        <v>12891.48</v>
      </c>
      <c r="K441" s="210" t="s">
        <v>201</v>
      </c>
      <c r="L441" s="214"/>
      <c r="M441" s="215" t="s">
        <v>3</v>
      </c>
      <c r="N441" s="216" t="s">
        <v>40</v>
      </c>
      <c r="O441" s="176">
        <v>0</v>
      </c>
      <c r="P441" s="176">
        <f>O441*H441</f>
        <v>0</v>
      </c>
      <c r="Q441" s="176">
        <v>0.176</v>
      </c>
      <c r="R441" s="176">
        <f>Q441*H441</f>
        <v>7.613759999999999</v>
      </c>
      <c r="S441" s="176">
        <v>0</v>
      </c>
      <c r="T441" s="177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78" t="s">
        <v>246</v>
      </c>
      <c r="AT441" s="178" t="s">
        <v>263</v>
      </c>
      <c r="AU441" s="178" t="s">
        <v>78</v>
      </c>
      <c r="AY441" s="20" t="s">
        <v>195</v>
      </c>
      <c r="BE441" s="179">
        <f>IF(N441="základní",J441,0)</f>
        <v>12891.48</v>
      </c>
      <c r="BF441" s="179">
        <f>IF(N441="snížená",J441,0)</f>
        <v>0</v>
      </c>
      <c r="BG441" s="179">
        <f>IF(N441="zákl. přenesená",J441,0)</f>
        <v>0</v>
      </c>
      <c r="BH441" s="179">
        <f>IF(N441="sníž. přenesená",J441,0)</f>
        <v>0</v>
      </c>
      <c r="BI441" s="179">
        <f>IF(N441="nulová",J441,0)</f>
        <v>0</v>
      </c>
      <c r="BJ441" s="20" t="s">
        <v>76</v>
      </c>
      <c r="BK441" s="179">
        <f>ROUND(I441*H441,2)</f>
        <v>12891.48</v>
      </c>
      <c r="BL441" s="20" t="s">
        <v>202</v>
      </c>
      <c r="BM441" s="178" t="s">
        <v>3765</v>
      </c>
    </row>
    <row r="442" spans="1:51" s="14" customFormat="1" ht="12">
      <c r="A442" s="14"/>
      <c r="B442" s="187"/>
      <c r="C442" s="14"/>
      <c r="D442" s="181" t="s">
        <v>204</v>
      </c>
      <c r="E442" s="14"/>
      <c r="F442" s="189" t="s">
        <v>3766</v>
      </c>
      <c r="G442" s="14"/>
      <c r="H442" s="190">
        <v>43.26</v>
      </c>
      <c r="I442" s="14"/>
      <c r="J442" s="14"/>
      <c r="K442" s="14"/>
      <c r="L442" s="187"/>
      <c r="M442" s="191"/>
      <c r="N442" s="192"/>
      <c r="O442" s="192"/>
      <c r="P442" s="192"/>
      <c r="Q442" s="192"/>
      <c r="R442" s="192"/>
      <c r="S442" s="192"/>
      <c r="T442" s="193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188" t="s">
        <v>204</v>
      </c>
      <c r="AU442" s="188" t="s">
        <v>78</v>
      </c>
      <c r="AV442" s="14" t="s">
        <v>78</v>
      </c>
      <c r="AW442" s="14" t="s">
        <v>4</v>
      </c>
      <c r="AX442" s="14" t="s">
        <v>76</v>
      </c>
      <c r="AY442" s="188" t="s">
        <v>195</v>
      </c>
    </row>
    <row r="443" spans="1:63" s="12" customFormat="1" ht="22.8" customHeight="1">
      <c r="A443" s="12"/>
      <c r="B443" s="155"/>
      <c r="C443" s="12"/>
      <c r="D443" s="156" t="s">
        <v>68</v>
      </c>
      <c r="E443" s="165" t="s">
        <v>235</v>
      </c>
      <c r="F443" s="165" t="s">
        <v>310</v>
      </c>
      <c r="G443" s="12"/>
      <c r="H443" s="12"/>
      <c r="I443" s="12"/>
      <c r="J443" s="166">
        <f>BK443</f>
        <v>1411462.53</v>
      </c>
      <c r="K443" s="12"/>
      <c r="L443" s="155"/>
      <c r="M443" s="159"/>
      <c r="N443" s="160"/>
      <c r="O443" s="160"/>
      <c r="P443" s="161">
        <f>SUM(P444:P778)</f>
        <v>1660.4400790000004</v>
      </c>
      <c r="Q443" s="160"/>
      <c r="R443" s="161">
        <f>SUM(R444:R778)</f>
        <v>192.32304649000002</v>
      </c>
      <c r="S443" s="160"/>
      <c r="T443" s="162">
        <f>SUM(T444:T778)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156" t="s">
        <v>76</v>
      </c>
      <c r="AT443" s="163" t="s">
        <v>68</v>
      </c>
      <c r="AU443" s="163" t="s">
        <v>76</v>
      </c>
      <c r="AY443" s="156" t="s">
        <v>195</v>
      </c>
      <c r="BK443" s="164">
        <f>SUM(BK444:BK778)</f>
        <v>1411462.53</v>
      </c>
    </row>
    <row r="444" spans="1:65" s="2" customFormat="1" ht="16.5" customHeight="1">
      <c r="A444" s="33"/>
      <c r="B444" s="167"/>
      <c r="C444" s="168" t="s">
        <v>709</v>
      </c>
      <c r="D444" s="168" t="s">
        <v>197</v>
      </c>
      <c r="E444" s="169" t="s">
        <v>3767</v>
      </c>
      <c r="F444" s="170" t="s">
        <v>3768</v>
      </c>
      <c r="G444" s="171" t="s">
        <v>200</v>
      </c>
      <c r="H444" s="172">
        <v>294.22</v>
      </c>
      <c r="I444" s="173">
        <v>68.4</v>
      </c>
      <c r="J444" s="173">
        <f>ROUND(I444*H444,2)</f>
        <v>20124.65</v>
      </c>
      <c r="K444" s="170" t="s">
        <v>201</v>
      </c>
      <c r="L444" s="34"/>
      <c r="M444" s="174" t="s">
        <v>3</v>
      </c>
      <c r="N444" s="175" t="s">
        <v>40</v>
      </c>
      <c r="O444" s="176">
        <v>0.117</v>
      </c>
      <c r="P444" s="176">
        <f>O444*H444</f>
        <v>34.42374</v>
      </c>
      <c r="Q444" s="176">
        <v>0.00735</v>
      </c>
      <c r="R444" s="176">
        <f>Q444*H444</f>
        <v>2.1625170000000002</v>
      </c>
      <c r="S444" s="176">
        <v>0</v>
      </c>
      <c r="T444" s="177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78" t="s">
        <v>202</v>
      </c>
      <c r="AT444" s="178" t="s">
        <v>197</v>
      </c>
      <c r="AU444" s="178" t="s">
        <v>78</v>
      </c>
      <c r="AY444" s="20" t="s">
        <v>195</v>
      </c>
      <c r="BE444" s="179">
        <f>IF(N444="základní",J444,0)</f>
        <v>20124.65</v>
      </c>
      <c r="BF444" s="179">
        <f>IF(N444="snížená",J444,0)</f>
        <v>0</v>
      </c>
      <c r="BG444" s="179">
        <f>IF(N444="zákl. přenesená",J444,0)</f>
        <v>0</v>
      </c>
      <c r="BH444" s="179">
        <f>IF(N444="sníž. přenesená",J444,0)</f>
        <v>0</v>
      </c>
      <c r="BI444" s="179">
        <f>IF(N444="nulová",J444,0)</f>
        <v>0</v>
      </c>
      <c r="BJ444" s="20" t="s">
        <v>76</v>
      </c>
      <c r="BK444" s="179">
        <f>ROUND(I444*H444,2)</f>
        <v>20124.65</v>
      </c>
      <c r="BL444" s="20" t="s">
        <v>202</v>
      </c>
      <c r="BM444" s="178" t="s">
        <v>3769</v>
      </c>
    </row>
    <row r="445" spans="1:51" s="14" customFormat="1" ht="12">
      <c r="A445" s="14"/>
      <c r="B445" s="187"/>
      <c r="C445" s="14"/>
      <c r="D445" s="181" t="s">
        <v>204</v>
      </c>
      <c r="E445" s="188" t="s">
        <v>3</v>
      </c>
      <c r="F445" s="189" t="s">
        <v>3770</v>
      </c>
      <c r="G445" s="14"/>
      <c r="H445" s="190">
        <v>294.22</v>
      </c>
      <c r="I445" s="14"/>
      <c r="J445" s="14"/>
      <c r="K445" s="14"/>
      <c r="L445" s="187"/>
      <c r="M445" s="191"/>
      <c r="N445" s="192"/>
      <c r="O445" s="192"/>
      <c r="P445" s="192"/>
      <c r="Q445" s="192"/>
      <c r="R445" s="192"/>
      <c r="S445" s="192"/>
      <c r="T445" s="193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188" t="s">
        <v>204</v>
      </c>
      <c r="AU445" s="188" t="s">
        <v>78</v>
      </c>
      <c r="AV445" s="14" t="s">
        <v>78</v>
      </c>
      <c r="AW445" s="14" t="s">
        <v>31</v>
      </c>
      <c r="AX445" s="14" t="s">
        <v>76</v>
      </c>
      <c r="AY445" s="188" t="s">
        <v>195</v>
      </c>
    </row>
    <row r="446" spans="1:65" s="2" customFormat="1" ht="16.5" customHeight="1">
      <c r="A446" s="33"/>
      <c r="B446" s="167"/>
      <c r="C446" s="168" t="s">
        <v>715</v>
      </c>
      <c r="D446" s="168" t="s">
        <v>197</v>
      </c>
      <c r="E446" s="169" t="s">
        <v>318</v>
      </c>
      <c r="F446" s="170" t="s">
        <v>319</v>
      </c>
      <c r="G446" s="171" t="s">
        <v>200</v>
      </c>
      <c r="H446" s="172">
        <v>1.1</v>
      </c>
      <c r="I446" s="173">
        <v>343</v>
      </c>
      <c r="J446" s="173">
        <f>ROUND(I446*H446,2)</f>
        <v>377.3</v>
      </c>
      <c r="K446" s="170" t="s">
        <v>201</v>
      </c>
      <c r="L446" s="34"/>
      <c r="M446" s="174" t="s">
        <v>3</v>
      </c>
      <c r="N446" s="175" t="s">
        <v>40</v>
      </c>
      <c r="O446" s="176">
        <v>0.624</v>
      </c>
      <c r="P446" s="176">
        <f>O446*H446</f>
        <v>0.6864</v>
      </c>
      <c r="Q446" s="176">
        <v>0.04</v>
      </c>
      <c r="R446" s="176">
        <f>Q446*H446</f>
        <v>0.044000000000000004</v>
      </c>
      <c r="S446" s="176">
        <v>0</v>
      </c>
      <c r="T446" s="177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78" t="s">
        <v>202</v>
      </c>
      <c r="AT446" s="178" t="s">
        <v>197</v>
      </c>
      <c r="AU446" s="178" t="s">
        <v>78</v>
      </c>
      <c r="AY446" s="20" t="s">
        <v>195</v>
      </c>
      <c r="BE446" s="179">
        <f>IF(N446="základní",J446,0)</f>
        <v>377.3</v>
      </c>
      <c r="BF446" s="179">
        <f>IF(N446="snížená",J446,0)</f>
        <v>0</v>
      </c>
      <c r="BG446" s="179">
        <f>IF(N446="zákl. přenesená",J446,0)</f>
        <v>0</v>
      </c>
      <c r="BH446" s="179">
        <f>IF(N446="sníž. přenesená",J446,0)</f>
        <v>0</v>
      </c>
      <c r="BI446" s="179">
        <f>IF(N446="nulová",J446,0)</f>
        <v>0</v>
      </c>
      <c r="BJ446" s="20" t="s">
        <v>76</v>
      </c>
      <c r="BK446" s="179">
        <f>ROUND(I446*H446,2)</f>
        <v>377.3</v>
      </c>
      <c r="BL446" s="20" t="s">
        <v>202</v>
      </c>
      <c r="BM446" s="178" t="s">
        <v>3771</v>
      </c>
    </row>
    <row r="447" spans="1:51" s="13" customFormat="1" ht="12">
      <c r="A447" s="13"/>
      <c r="B447" s="180"/>
      <c r="C447" s="13"/>
      <c r="D447" s="181" t="s">
        <v>204</v>
      </c>
      <c r="E447" s="182" t="s">
        <v>3</v>
      </c>
      <c r="F447" s="183" t="s">
        <v>3772</v>
      </c>
      <c r="G447" s="13"/>
      <c r="H447" s="182" t="s">
        <v>3</v>
      </c>
      <c r="I447" s="13"/>
      <c r="J447" s="13"/>
      <c r="K447" s="13"/>
      <c r="L447" s="180"/>
      <c r="M447" s="184"/>
      <c r="N447" s="185"/>
      <c r="O447" s="185"/>
      <c r="P447" s="185"/>
      <c r="Q447" s="185"/>
      <c r="R447" s="185"/>
      <c r="S447" s="185"/>
      <c r="T447" s="186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182" t="s">
        <v>204</v>
      </c>
      <c r="AU447" s="182" t="s">
        <v>78</v>
      </c>
      <c r="AV447" s="13" t="s">
        <v>76</v>
      </c>
      <c r="AW447" s="13" t="s">
        <v>31</v>
      </c>
      <c r="AX447" s="13" t="s">
        <v>69</v>
      </c>
      <c r="AY447" s="182" t="s">
        <v>195</v>
      </c>
    </row>
    <row r="448" spans="1:51" s="14" customFormat="1" ht="12">
      <c r="A448" s="14"/>
      <c r="B448" s="187"/>
      <c r="C448" s="14"/>
      <c r="D448" s="181" t="s">
        <v>204</v>
      </c>
      <c r="E448" s="188" t="s">
        <v>3</v>
      </c>
      <c r="F448" s="189" t="s">
        <v>3773</v>
      </c>
      <c r="G448" s="14"/>
      <c r="H448" s="190">
        <v>1.1</v>
      </c>
      <c r="I448" s="14"/>
      <c r="J448" s="14"/>
      <c r="K448" s="14"/>
      <c r="L448" s="187"/>
      <c r="M448" s="191"/>
      <c r="N448" s="192"/>
      <c r="O448" s="192"/>
      <c r="P448" s="192"/>
      <c r="Q448" s="192"/>
      <c r="R448" s="192"/>
      <c r="S448" s="192"/>
      <c r="T448" s="193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188" t="s">
        <v>204</v>
      </c>
      <c r="AU448" s="188" t="s">
        <v>78</v>
      </c>
      <c r="AV448" s="14" t="s">
        <v>78</v>
      </c>
      <c r="AW448" s="14" t="s">
        <v>31</v>
      </c>
      <c r="AX448" s="14" t="s">
        <v>76</v>
      </c>
      <c r="AY448" s="188" t="s">
        <v>195</v>
      </c>
    </row>
    <row r="449" spans="1:65" s="2" customFormat="1" ht="24" customHeight="1">
      <c r="A449" s="33"/>
      <c r="B449" s="167"/>
      <c r="C449" s="168" t="s">
        <v>720</v>
      </c>
      <c r="D449" s="168" t="s">
        <v>197</v>
      </c>
      <c r="E449" s="169" t="s">
        <v>3774</v>
      </c>
      <c r="F449" s="170" t="s">
        <v>3775</v>
      </c>
      <c r="G449" s="171" t="s">
        <v>200</v>
      </c>
      <c r="H449" s="172">
        <v>75.88</v>
      </c>
      <c r="I449" s="173">
        <v>162</v>
      </c>
      <c r="J449" s="173">
        <f>ROUND(I449*H449,2)</f>
        <v>12292.56</v>
      </c>
      <c r="K449" s="170" t="s">
        <v>201</v>
      </c>
      <c r="L449" s="34"/>
      <c r="M449" s="174" t="s">
        <v>3</v>
      </c>
      <c r="N449" s="175" t="s">
        <v>40</v>
      </c>
      <c r="O449" s="176">
        <v>0.35</v>
      </c>
      <c r="P449" s="176">
        <f>O449*H449</f>
        <v>26.557999999999996</v>
      </c>
      <c r="Q449" s="176">
        <v>0.01575</v>
      </c>
      <c r="R449" s="176">
        <f>Q449*H449</f>
        <v>1.19511</v>
      </c>
      <c r="S449" s="176">
        <v>0</v>
      </c>
      <c r="T449" s="177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78" t="s">
        <v>202</v>
      </c>
      <c r="AT449" s="178" t="s">
        <v>197</v>
      </c>
      <c r="AU449" s="178" t="s">
        <v>78</v>
      </c>
      <c r="AY449" s="20" t="s">
        <v>195</v>
      </c>
      <c r="BE449" s="179">
        <f>IF(N449="základní",J449,0)</f>
        <v>12292.56</v>
      </c>
      <c r="BF449" s="179">
        <f>IF(N449="snížená",J449,0)</f>
        <v>0</v>
      </c>
      <c r="BG449" s="179">
        <f>IF(N449="zákl. přenesená",J449,0)</f>
        <v>0</v>
      </c>
      <c r="BH449" s="179">
        <f>IF(N449="sníž. přenesená",J449,0)</f>
        <v>0</v>
      </c>
      <c r="BI449" s="179">
        <f>IF(N449="nulová",J449,0)</f>
        <v>0</v>
      </c>
      <c r="BJ449" s="20" t="s">
        <v>76</v>
      </c>
      <c r="BK449" s="179">
        <f>ROUND(I449*H449,2)</f>
        <v>12292.56</v>
      </c>
      <c r="BL449" s="20" t="s">
        <v>202</v>
      </c>
      <c r="BM449" s="178" t="s">
        <v>3776</v>
      </c>
    </row>
    <row r="450" spans="1:51" s="14" customFormat="1" ht="12">
      <c r="A450" s="14"/>
      <c r="B450" s="187"/>
      <c r="C450" s="14"/>
      <c r="D450" s="181" t="s">
        <v>204</v>
      </c>
      <c r="E450" s="188" t="s">
        <v>3</v>
      </c>
      <c r="F450" s="189" t="s">
        <v>3777</v>
      </c>
      <c r="G450" s="14"/>
      <c r="H450" s="190">
        <v>75.88</v>
      </c>
      <c r="I450" s="14"/>
      <c r="J450" s="14"/>
      <c r="K450" s="14"/>
      <c r="L450" s="187"/>
      <c r="M450" s="191"/>
      <c r="N450" s="192"/>
      <c r="O450" s="192"/>
      <c r="P450" s="192"/>
      <c r="Q450" s="192"/>
      <c r="R450" s="192"/>
      <c r="S450" s="192"/>
      <c r="T450" s="19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188" t="s">
        <v>204</v>
      </c>
      <c r="AU450" s="188" t="s">
        <v>78</v>
      </c>
      <c r="AV450" s="14" t="s">
        <v>78</v>
      </c>
      <c r="AW450" s="14" t="s">
        <v>31</v>
      </c>
      <c r="AX450" s="14" t="s">
        <v>76</v>
      </c>
      <c r="AY450" s="188" t="s">
        <v>195</v>
      </c>
    </row>
    <row r="451" spans="1:65" s="2" customFormat="1" ht="24" customHeight="1">
      <c r="A451" s="33"/>
      <c r="B451" s="167"/>
      <c r="C451" s="168" t="s">
        <v>725</v>
      </c>
      <c r="D451" s="168" t="s">
        <v>197</v>
      </c>
      <c r="E451" s="169" t="s">
        <v>322</v>
      </c>
      <c r="F451" s="170" t="s">
        <v>323</v>
      </c>
      <c r="G451" s="171" t="s">
        <v>200</v>
      </c>
      <c r="H451" s="172">
        <v>218.34</v>
      </c>
      <c r="I451" s="173">
        <v>231</v>
      </c>
      <c r="J451" s="173">
        <f>ROUND(I451*H451,2)</f>
        <v>50436.54</v>
      </c>
      <c r="K451" s="170" t="s">
        <v>201</v>
      </c>
      <c r="L451" s="34"/>
      <c r="M451" s="174" t="s">
        <v>3</v>
      </c>
      <c r="N451" s="175" t="s">
        <v>40</v>
      </c>
      <c r="O451" s="176">
        <v>0.47</v>
      </c>
      <c r="P451" s="176">
        <f>O451*H451</f>
        <v>102.6198</v>
      </c>
      <c r="Q451" s="176">
        <v>0.01838</v>
      </c>
      <c r="R451" s="176">
        <f>Q451*H451</f>
        <v>4.0130892000000005</v>
      </c>
      <c r="S451" s="176">
        <v>0</v>
      </c>
      <c r="T451" s="177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78" t="s">
        <v>202</v>
      </c>
      <c r="AT451" s="178" t="s">
        <v>197</v>
      </c>
      <c r="AU451" s="178" t="s">
        <v>78</v>
      </c>
      <c r="AY451" s="20" t="s">
        <v>195</v>
      </c>
      <c r="BE451" s="179">
        <f>IF(N451="základní",J451,0)</f>
        <v>50436.54</v>
      </c>
      <c r="BF451" s="179">
        <f>IF(N451="snížená",J451,0)</f>
        <v>0</v>
      </c>
      <c r="BG451" s="179">
        <f>IF(N451="zákl. přenesená",J451,0)</f>
        <v>0</v>
      </c>
      <c r="BH451" s="179">
        <f>IF(N451="sníž. přenesená",J451,0)</f>
        <v>0</v>
      </c>
      <c r="BI451" s="179">
        <f>IF(N451="nulová",J451,0)</f>
        <v>0</v>
      </c>
      <c r="BJ451" s="20" t="s">
        <v>76</v>
      </c>
      <c r="BK451" s="179">
        <f>ROUND(I451*H451,2)</f>
        <v>50436.54</v>
      </c>
      <c r="BL451" s="20" t="s">
        <v>202</v>
      </c>
      <c r="BM451" s="178" t="s">
        <v>3778</v>
      </c>
    </row>
    <row r="452" spans="1:51" s="13" customFormat="1" ht="12">
      <c r="A452" s="13"/>
      <c r="B452" s="180"/>
      <c r="C452" s="13"/>
      <c r="D452" s="181" t="s">
        <v>204</v>
      </c>
      <c r="E452" s="182" t="s">
        <v>3</v>
      </c>
      <c r="F452" s="183" t="s">
        <v>3779</v>
      </c>
      <c r="G452" s="13"/>
      <c r="H452" s="182" t="s">
        <v>3</v>
      </c>
      <c r="I452" s="13"/>
      <c r="J452" s="13"/>
      <c r="K452" s="13"/>
      <c r="L452" s="180"/>
      <c r="M452" s="184"/>
      <c r="N452" s="185"/>
      <c r="O452" s="185"/>
      <c r="P452" s="185"/>
      <c r="Q452" s="185"/>
      <c r="R452" s="185"/>
      <c r="S452" s="185"/>
      <c r="T452" s="18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182" t="s">
        <v>204</v>
      </c>
      <c r="AU452" s="182" t="s">
        <v>78</v>
      </c>
      <c r="AV452" s="13" t="s">
        <v>76</v>
      </c>
      <c r="AW452" s="13" t="s">
        <v>31</v>
      </c>
      <c r="AX452" s="13" t="s">
        <v>69</v>
      </c>
      <c r="AY452" s="182" t="s">
        <v>195</v>
      </c>
    </row>
    <row r="453" spans="1:51" s="14" customFormat="1" ht="12">
      <c r="A453" s="14"/>
      <c r="B453" s="187"/>
      <c r="C453" s="14"/>
      <c r="D453" s="181" t="s">
        <v>204</v>
      </c>
      <c r="E453" s="188" t="s">
        <v>3</v>
      </c>
      <c r="F453" s="189" t="s">
        <v>3780</v>
      </c>
      <c r="G453" s="14"/>
      <c r="H453" s="190">
        <v>44.875</v>
      </c>
      <c r="I453" s="14"/>
      <c r="J453" s="14"/>
      <c r="K453" s="14"/>
      <c r="L453" s="187"/>
      <c r="M453" s="191"/>
      <c r="N453" s="192"/>
      <c r="O453" s="192"/>
      <c r="P453" s="192"/>
      <c r="Q453" s="192"/>
      <c r="R453" s="192"/>
      <c r="S453" s="192"/>
      <c r="T453" s="19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188" t="s">
        <v>204</v>
      </c>
      <c r="AU453" s="188" t="s">
        <v>78</v>
      </c>
      <c r="AV453" s="14" t="s">
        <v>78</v>
      </c>
      <c r="AW453" s="14" t="s">
        <v>31</v>
      </c>
      <c r="AX453" s="14" t="s">
        <v>69</v>
      </c>
      <c r="AY453" s="188" t="s">
        <v>195</v>
      </c>
    </row>
    <row r="454" spans="1:51" s="14" customFormat="1" ht="12">
      <c r="A454" s="14"/>
      <c r="B454" s="187"/>
      <c r="C454" s="14"/>
      <c r="D454" s="181" t="s">
        <v>204</v>
      </c>
      <c r="E454" s="188" t="s">
        <v>3</v>
      </c>
      <c r="F454" s="189" t="s">
        <v>3582</v>
      </c>
      <c r="G454" s="14"/>
      <c r="H454" s="190">
        <v>-3.6</v>
      </c>
      <c r="I454" s="14"/>
      <c r="J454" s="14"/>
      <c r="K454" s="14"/>
      <c r="L454" s="187"/>
      <c r="M454" s="191"/>
      <c r="N454" s="192"/>
      <c r="O454" s="192"/>
      <c r="P454" s="192"/>
      <c r="Q454" s="192"/>
      <c r="R454" s="192"/>
      <c r="S454" s="192"/>
      <c r="T454" s="19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188" t="s">
        <v>204</v>
      </c>
      <c r="AU454" s="188" t="s">
        <v>78</v>
      </c>
      <c r="AV454" s="14" t="s">
        <v>78</v>
      </c>
      <c r="AW454" s="14" t="s">
        <v>31</v>
      </c>
      <c r="AX454" s="14" t="s">
        <v>69</v>
      </c>
      <c r="AY454" s="188" t="s">
        <v>195</v>
      </c>
    </row>
    <row r="455" spans="1:51" s="14" customFormat="1" ht="12">
      <c r="A455" s="14"/>
      <c r="B455" s="187"/>
      <c r="C455" s="14"/>
      <c r="D455" s="181" t="s">
        <v>204</v>
      </c>
      <c r="E455" s="188" t="s">
        <v>3</v>
      </c>
      <c r="F455" s="189" t="s">
        <v>3781</v>
      </c>
      <c r="G455" s="14"/>
      <c r="H455" s="190">
        <v>28.68</v>
      </c>
      <c r="I455" s="14"/>
      <c r="J455" s="14"/>
      <c r="K455" s="14"/>
      <c r="L455" s="187"/>
      <c r="M455" s="191"/>
      <c r="N455" s="192"/>
      <c r="O455" s="192"/>
      <c r="P455" s="192"/>
      <c r="Q455" s="192"/>
      <c r="R455" s="192"/>
      <c r="S455" s="192"/>
      <c r="T455" s="19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188" t="s">
        <v>204</v>
      </c>
      <c r="AU455" s="188" t="s">
        <v>78</v>
      </c>
      <c r="AV455" s="14" t="s">
        <v>78</v>
      </c>
      <c r="AW455" s="14" t="s">
        <v>31</v>
      </c>
      <c r="AX455" s="14" t="s">
        <v>69</v>
      </c>
      <c r="AY455" s="188" t="s">
        <v>195</v>
      </c>
    </row>
    <row r="456" spans="1:51" s="14" customFormat="1" ht="12">
      <c r="A456" s="14"/>
      <c r="B456" s="187"/>
      <c r="C456" s="14"/>
      <c r="D456" s="181" t="s">
        <v>204</v>
      </c>
      <c r="E456" s="188" t="s">
        <v>3</v>
      </c>
      <c r="F456" s="189" t="s">
        <v>3582</v>
      </c>
      <c r="G456" s="14"/>
      <c r="H456" s="190">
        <v>-3.6</v>
      </c>
      <c r="I456" s="14"/>
      <c r="J456" s="14"/>
      <c r="K456" s="14"/>
      <c r="L456" s="187"/>
      <c r="M456" s="191"/>
      <c r="N456" s="192"/>
      <c r="O456" s="192"/>
      <c r="P456" s="192"/>
      <c r="Q456" s="192"/>
      <c r="R456" s="192"/>
      <c r="S456" s="192"/>
      <c r="T456" s="193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188" t="s">
        <v>204</v>
      </c>
      <c r="AU456" s="188" t="s">
        <v>78</v>
      </c>
      <c r="AV456" s="14" t="s">
        <v>78</v>
      </c>
      <c r="AW456" s="14" t="s">
        <v>31</v>
      </c>
      <c r="AX456" s="14" t="s">
        <v>69</v>
      </c>
      <c r="AY456" s="188" t="s">
        <v>195</v>
      </c>
    </row>
    <row r="457" spans="1:51" s="16" customFormat="1" ht="12">
      <c r="A457" s="16"/>
      <c r="B457" s="201"/>
      <c r="C457" s="16"/>
      <c r="D457" s="181" t="s">
        <v>204</v>
      </c>
      <c r="E457" s="202" t="s">
        <v>3</v>
      </c>
      <c r="F457" s="203" t="s">
        <v>232</v>
      </c>
      <c r="G457" s="16"/>
      <c r="H457" s="204">
        <v>66.355</v>
      </c>
      <c r="I457" s="16"/>
      <c r="J457" s="16"/>
      <c r="K457" s="16"/>
      <c r="L457" s="201"/>
      <c r="M457" s="205"/>
      <c r="N457" s="206"/>
      <c r="O457" s="206"/>
      <c r="P457" s="206"/>
      <c r="Q457" s="206"/>
      <c r="R457" s="206"/>
      <c r="S457" s="206"/>
      <c r="T457" s="207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T457" s="202" t="s">
        <v>204</v>
      </c>
      <c r="AU457" s="202" t="s">
        <v>78</v>
      </c>
      <c r="AV457" s="16" t="s">
        <v>119</v>
      </c>
      <c r="AW457" s="16" t="s">
        <v>31</v>
      </c>
      <c r="AX457" s="16" t="s">
        <v>69</v>
      </c>
      <c r="AY457" s="202" t="s">
        <v>195</v>
      </c>
    </row>
    <row r="458" spans="1:51" s="13" customFormat="1" ht="12">
      <c r="A458" s="13"/>
      <c r="B458" s="180"/>
      <c r="C458" s="13"/>
      <c r="D458" s="181" t="s">
        <v>204</v>
      </c>
      <c r="E458" s="182" t="s">
        <v>3</v>
      </c>
      <c r="F458" s="183" t="s">
        <v>3670</v>
      </c>
      <c r="G458" s="13"/>
      <c r="H458" s="182" t="s">
        <v>3</v>
      </c>
      <c r="I458" s="13"/>
      <c r="J458" s="13"/>
      <c r="K458" s="13"/>
      <c r="L458" s="180"/>
      <c r="M458" s="184"/>
      <c r="N458" s="185"/>
      <c r="O458" s="185"/>
      <c r="P458" s="185"/>
      <c r="Q458" s="185"/>
      <c r="R458" s="185"/>
      <c r="S458" s="185"/>
      <c r="T458" s="18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182" t="s">
        <v>204</v>
      </c>
      <c r="AU458" s="182" t="s">
        <v>78</v>
      </c>
      <c r="AV458" s="13" t="s">
        <v>76</v>
      </c>
      <c r="AW458" s="13" t="s">
        <v>31</v>
      </c>
      <c r="AX458" s="13" t="s">
        <v>69</v>
      </c>
      <c r="AY458" s="182" t="s">
        <v>195</v>
      </c>
    </row>
    <row r="459" spans="1:51" s="14" customFormat="1" ht="12">
      <c r="A459" s="14"/>
      <c r="B459" s="187"/>
      <c r="C459" s="14"/>
      <c r="D459" s="181" t="s">
        <v>204</v>
      </c>
      <c r="E459" s="188" t="s">
        <v>3</v>
      </c>
      <c r="F459" s="189" t="s">
        <v>3782</v>
      </c>
      <c r="G459" s="14"/>
      <c r="H459" s="190">
        <v>16.5</v>
      </c>
      <c r="I459" s="14"/>
      <c r="J459" s="14"/>
      <c r="K459" s="14"/>
      <c r="L459" s="187"/>
      <c r="M459" s="191"/>
      <c r="N459" s="192"/>
      <c r="O459" s="192"/>
      <c r="P459" s="192"/>
      <c r="Q459" s="192"/>
      <c r="R459" s="192"/>
      <c r="S459" s="192"/>
      <c r="T459" s="19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188" t="s">
        <v>204</v>
      </c>
      <c r="AU459" s="188" t="s">
        <v>78</v>
      </c>
      <c r="AV459" s="14" t="s">
        <v>78</v>
      </c>
      <c r="AW459" s="14" t="s">
        <v>31</v>
      </c>
      <c r="AX459" s="14" t="s">
        <v>69</v>
      </c>
      <c r="AY459" s="188" t="s">
        <v>195</v>
      </c>
    </row>
    <row r="460" spans="1:51" s="14" customFormat="1" ht="12">
      <c r="A460" s="14"/>
      <c r="B460" s="187"/>
      <c r="C460" s="14"/>
      <c r="D460" s="181" t="s">
        <v>204</v>
      </c>
      <c r="E460" s="188" t="s">
        <v>3</v>
      </c>
      <c r="F460" s="189" t="s">
        <v>3783</v>
      </c>
      <c r="G460" s="14"/>
      <c r="H460" s="190">
        <v>10</v>
      </c>
      <c r="I460" s="14"/>
      <c r="J460" s="14"/>
      <c r="K460" s="14"/>
      <c r="L460" s="187"/>
      <c r="M460" s="191"/>
      <c r="N460" s="192"/>
      <c r="O460" s="192"/>
      <c r="P460" s="192"/>
      <c r="Q460" s="192"/>
      <c r="R460" s="192"/>
      <c r="S460" s="192"/>
      <c r="T460" s="193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188" t="s">
        <v>204</v>
      </c>
      <c r="AU460" s="188" t="s">
        <v>78</v>
      </c>
      <c r="AV460" s="14" t="s">
        <v>78</v>
      </c>
      <c r="AW460" s="14" t="s">
        <v>31</v>
      </c>
      <c r="AX460" s="14" t="s">
        <v>69</v>
      </c>
      <c r="AY460" s="188" t="s">
        <v>195</v>
      </c>
    </row>
    <row r="461" spans="1:51" s="16" customFormat="1" ht="12">
      <c r="A461" s="16"/>
      <c r="B461" s="201"/>
      <c r="C461" s="16"/>
      <c r="D461" s="181" t="s">
        <v>204</v>
      </c>
      <c r="E461" s="202" t="s">
        <v>3</v>
      </c>
      <c r="F461" s="203" t="s">
        <v>232</v>
      </c>
      <c r="G461" s="16"/>
      <c r="H461" s="204">
        <v>26.5</v>
      </c>
      <c r="I461" s="16"/>
      <c r="J461" s="16"/>
      <c r="K461" s="16"/>
      <c r="L461" s="201"/>
      <c r="M461" s="205"/>
      <c r="N461" s="206"/>
      <c r="O461" s="206"/>
      <c r="P461" s="206"/>
      <c r="Q461" s="206"/>
      <c r="R461" s="206"/>
      <c r="S461" s="206"/>
      <c r="T461" s="207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T461" s="202" t="s">
        <v>204</v>
      </c>
      <c r="AU461" s="202" t="s">
        <v>78</v>
      </c>
      <c r="AV461" s="16" t="s">
        <v>119</v>
      </c>
      <c r="AW461" s="16" t="s">
        <v>31</v>
      </c>
      <c r="AX461" s="16" t="s">
        <v>69</v>
      </c>
      <c r="AY461" s="202" t="s">
        <v>195</v>
      </c>
    </row>
    <row r="462" spans="1:51" s="13" customFormat="1" ht="12">
      <c r="A462" s="13"/>
      <c r="B462" s="180"/>
      <c r="C462" s="13"/>
      <c r="D462" s="181" t="s">
        <v>204</v>
      </c>
      <c r="E462" s="182" t="s">
        <v>3</v>
      </c>
      <c r="F462" s="183" t="s">
        <v>3574</v>
      </c>
      <c r="G462" s="13"/>
      <c r="H462" s="182" t="s">
        <v>3</v>
      </c>
      <c r="I462" s="13"/>
      <c r="J462" s="13"/>
      <c r="K462" s="13"/>
      <c r="L462" s="180"/>
      <c r="M462" s="184"/>
      <c r="N462" s="185"/>
      <c r="O462" s="185"/>
      <c r="P462" s="185"/>
      <c r="Q462" s="185"/>
      <c r="R462" s="185"/>
      <c r="S462" s="185"/>
      <c r="T462" s="186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182" t="s">
        <v>204</v>
      </c>
      <c r="AU462" s="182" t="s">
        <v>78</v>
      </c>
      <c r="AV462" s="13" t="s">
        <v>76</v>
      </c>
      <c r="AW462" s="13" t="s">
        <v>31</v>
      </c>
      <c r="AX462" s="13" t="s">
        <v>69</v>
      </c>
      <c r="AY462" s="182" t="s">
        <v>195</v>
      </c>
    </row>
    <row r="463" spans="1:51" s="14" customFormat="1" ht="12">
      <c r="A463" s="14"/>
      <c r="B463" s="187"/>
      <c r="C463" s="14"/>
      <c r="D463" s="181" t="s">
        <v>204</v>
      </c>
      <c r="E463" s="188" t="s">
        <v>3</v>
      </c>
      <c r="F463" s="189" t="s">
        <v>3784</v>
      </c>
      <c r="G463" s="14"/>
      <c r="H463" s="190">
        <v>7.8</v>
      </c>
      <c r="I463" s="14"/>
      <c r="J463" s="14"/>
      <c r="K463" s="14"/>
      <c r="L463" s="187"/>
      <c r="M463" s="191"/>
      <c r="N463" s="192"/>
      <c r="O463" s="192"/>
      <c r="P463" s="192"/>
      <c r="Q463" s="192"/>
      <c r="R463" s="192"/>
      <c r="S463" s="192"/>
      <c r="T463" s="19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188" t="s">
        <v>204</v>
      </c>
      <c r="AU463" s="188" t="s">
        <v>78</v>
      </c>
      <c r="AV463" s="14" t="s">
        <v>78</v>
      </c>
      <c r="AW463" s="14" t="s">
        <v>31</v>
      </c>
      <c r="AX463" s="14" t="s">
        <v>69</v>
      </c>
      <c r="AY463" s="188" t="s">
        <v>195</v>
      </c>
    </row>
    <row r="464" spans="1:51" s="14" customFormat="1" ht="12">
      <c r="A464" s="14"/>
      <c r="B464" s="187"/>
      <c r="C464" s="14"/>
      <c r="D464" s="181" t="s">
        <v>204</v>
      </c>
      <c r="E464" s="188" t="s">
        <v>3</v>
      </c>
      <c r="F464" s="189" t="s">
        <v>3785</v>
      </c>
      <c r="G464" s="14"/>
      <c r="H464" s="190">
        <v>-0.72</v>
      </c>
      <c r="I464" s="14"/>
      <c r="J464" s="14"/>
      <c r="K464" s="14"/>
      <c r="L464" s="187"/>
      <c r="M464" s="191"/>
      <c r="N464" s="192"/>
      <c r="O464" s="192"/>
      <c r="P464" s="192"/>
      <c r="Q464" s="192"/>
      <c r="R464" s="192"/>
      <c r="S464" s="192"/>
      <c r="T464" s="193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188" t="s">
        <v>204</v>
      </c>
      <c r="AU464" s="188" t="s">
        <v>78</v>
      </c>
      <c r="AV464" s="14" t="s">
        <v>78</v>
      </c>
      <c r="AW464" s="14" t="s">
        <v>31</v>
      </c>
      <c r="AX464" s="14" t="s">
        <v>69</v>
      </c>
      <c r="AY464" s="188" t="s">
        <v>195</v>
      </c>
    </row>
    <row r="465" spans="1:51" s="16" customFormat="1" ht="12">
      <c r="A465" s="16"/>
      <c r="B465" s="201"/>
      <c r="C465" s="16"/>
      <c r="D465" s="181" t="s">
        <v>204</v>
      </c>
      <c r="E465" s="202" t="s">
        <v>3</v>
      </c>
      <c r="F465" s="203" t="s">
        <v>232</v>
      </c>
      <c r="G465" s="16"/>
      <c r="H465" s="204">
        <v>7.08</v>
      </c>
      <c r="I465" s="16"/>
      <c r="J465" s="16"/>
      <c r="K465" s="16"/>
      <c r="L465" s="201"/>
      <c r="M465" s="205"/>
      <c r="N465" s="206"/>
      <c r="O465" s="206"/>
      <c r="P465" s="206"/>
      <c r="Q465" s="206"/>
      <c r="R465" s="206"/>
      <c r="S465" s="206"/>
      <c r="T465" s="207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T465" s="202" t="s">
        <v>204</v>
      </c>
      <c r="AU465" s="202" t="s">
        <v>78</v>
      </c>
      <c r="AV465" s="16" t="s">
        <v>119</v>
      </c>
      <c r="AW465" s="16" t="s">
        <v>31</v>
      </c>
      <c r="AX465" s="16" t="s">
        <v>69</v>
      </c>
      <c r="AY465" s="202" t="s">
        <v>195</v>
      </c>
    </row>
    <row r="466" spans="1:51" s="13" customFormat="1" ht="12">
      <c r="A466" s="13"/>
      <c r="B466" s="180"/>
      <c r="C466" s="13"/>
      <c r="D466" s="181" t="s">
        <v>204</v>
      </c>
      <c r="E466" s="182" t="s">
        <v>3</v>
      </c>
      <c r="F466" s="183" t="s">
        <v>3533</v>
      </c>
      <c r="G466" s="13"/>
      <c r="H466" s="182" t="s">
        <v>3</v>
      </c>
      <c r="I466" s="13"/>
      <c r="J466" s="13"/>
      <c r="K466" s="13"/>
      <c r="L466" s="180"/>
      <c r="M466" s="184"/>
      <c r="N466" s="185"/>
      <c r="O466" s="185"/>
      <c r="P466" s="185"/>
      <c r="Q466" s="185"/>
      <c r="R466" s="185"/>
      <c r="S466" s="185"/>
      <c r="T466" s="186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182" t="s">
        <v>204</v>
      </c>
      <c r="AU466" s="182" t="s">
        <v>78</v>
      </c>
      <c r="AV466" s="13" t="s">
        <v>76</v>
      </c>
      <c r="AW466" s="13" t="s">
        <v>31</v>
      </c>
      <c r="AX466" s="13" t="s">
        <v>69</v>
      </c>
      <c r="AY466" s="182" t="s">
        <v>195</v>
      </c>
    </row>
    <row r="467" spans="1:51" s="13" customFormat="1" ht="12">
      <c r="A467" s="13"/>
      <c r="B467" s="180"/>
      <c r="C467" s="13"/>
      <c r="D467" s="181" t="s">
        <v>204</v>
      </c>
      <c r="E467" s="182" t="s">
        <v>3</v>
      </c>
      <c r="F467" s="183" t="s">
        <v>3786</v>
      </c>
      <c r="G467" s="13"/>
      <c r="H467" s="182" t="s">
        <v>3</v>
      </c>
      <c r="I467" s="13"/>
      <c r="J467" s="13"/>
      <c r="K467" s="13"/>
      <c r="L467" s="180"/>
      <c r="M467" s="184"/>
      <c r="N467" s="185"/>
      <c r="O467" s="185"/>
      <c r="P467" s="185"/>
      <c r="Q467" s="185"/>
      <c r="R467" s="185"/>
      <c r="S467" s="185"/>
      <c r="T467" s="18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182" t="s">
        <v>204</v>
      </c>
      <c r="AU467" s="182" t="s">
        <v>78</v>
      </c>
      <c r="AV467" s="13" t="s">
        <v>76</v>
      </c>
      <c r="AW467" s="13" t="s">
        <v>31</v>
      </c>
      <c r="AX467" s="13" t="s">
        <v>69</v>
      </c>
      <c r="AY467" s="182" t="s">
        <v>195</v>
      </c>
    </row>
    <row r="468" spans="1:51" s="14" customFormat="1" ht="12">
      <c r="A468" s="14"/>
      <c r="B468" s="187"/>
      <c r="C468" s="14"/>
      <c r="D468" s="181" t="s">
        <v>204</v>
      </c>
      <c r="E468" s="188" t="s">
        <v>3</v>
      </c>
      <c r="F468" s="189" t="s">
        <v>3787</v>
      </c>
      <c r="G468" s="14"/>
      <c r="H468" s="190">
        <v>44.165</v>
      </c>
      <c r="I468" s="14"/>
      <c r="J468" s="14"/>
      <c r="K468" s="14"/>
      <c r="L468" s="187"/>
      <c r="M468" s="191"/>
      <c r="N468" s="192"/>
      <c r="O468" s="192"/>
      <c r="P468" s="192"/>
      <c r="Q468" s="192"/>
      <c r="R468" s="192"/>
      <c r="S468" s="192"/>
      <c r="T468" s="19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188" t="s">
        <v>204</v>
      </c>
      <c r="AU468" s="188" t="s">
        <v>78</v>
      </c>
      <c r="AV468" s="14" t="s">
        <v>78</v>
      </c>
      <c r="AW468" s="14" t="s">
        <v>31</v>
      </c>
      <c r="AX468" s="14" t="s">
        <v>69</v>
      </c>
      <c r="AY468" s="188" t="s">
        <v>195</v>
      </c>
    </row>
    <row r="469" spans="1:51" s="14" customFormat="1" ht="12">
      <c r="A469" s="14"/>
      <c r="B469" s="187"/>
      <c r="C469" s="14"/>
      <c r="D469" s="181" t="s">
        <v>204</v>
      </c>
      <c r="E469" s="188" t="s">
        <v>3</v>
      </c>
      <c r="F469" s="189" t="s">
        <v>3788</v>
      </c>
      <c r="G469" s="14"/>
      <c r="H469" s="190">
        <v>-4.8</v>
      </c>
      <c r="I469" s="14"/>
      <c r="J469" s="14"/>
      <c r="K469" s="14"/>
      <c r="L469" s="187"/>
      <c r="M469" s="191"/>
      <c r="N469" s="192"/>
      <c r="O469" s="192"/>
      <c r="P469" s="192"/>
      <c r="Q469" s="192"/>
      <c r="R469" s="192"/>
      <c r="S469" s="192"/>
      <c r="T469" s="19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188" t="s">
        <v>204</v>
      </c>
      <c r="AU469" s="188" t="s">
        <v>78</v>
      </c>
      <c r="AV469" s="14" t="s">
        <v>78</v>
      </c>
      <c r="AW469" s="14" t="s">
        <v>31</v>
      </c>
      <c r="AX469" s="14" t="s">
        <v>69</v>
      </c>
      <c r="AY469" s="188" t="s">
        <v>195</v>
      </c>
    </row>
    <row r="470" spans="1:51" s="14" customFormat="1" ht="12">
      <c r="A470" s="14"/>
      <c r="B470" s="187"/>
      <c r="C470" s="14"/>
      <c r="D470" s="181" t="s">
        <v>204</v>
      </c>
      <c r="E470" s="188" t="s">
        <v>3</v>
      </c>
      <c r="F470" s="189" t="s">
        <v>3789</v>
      </c>
      <c r="G470" s="14"/>
      <c r="H470" s="190">
        <v>-1.06</v>
      </c>
      <c r="I470" s="14"/>
      <c r="J470" s="14"/>
      <c r="K470" s="14"/>
      <c r="L470" s="187"/>
      <c r="M470" s="191"/>
      <c r="N470" s="192"/>
      <c r="O470" s="192"/>
      <c r="P470" s="192"/>
      <c r="Q470" s="192"/>
      <c r="R470" s="192"/>
      <c r="S470" s="192"/>
      <c r="T470" s="193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188" t="s">
        <v>204</v>
      </c>
      <c r="AU470" s="188" t="s">
        <v>78</v>
      </c>
      <c r="AV470" s="14" t="s">
        <v>78</v>
      </c>
      <c r="AW470" s="14" t="s">
        <v>31</v>
      </c>
      <c r="AX470" s="14" t="s">
        <v>69</v>
      </c>
      <c r="AY470" s="188" t="s">
        <v>195</v>
      </c>
    </row>
    <row r="471" spans="1:51" s="14" customFormat="1" ht="12">
      <c r="A471" s="14"/>
      <c r="B471" s="187"/>
      <c r="C471" s="14"/>
      <c r="D471" s="181" t="s">
        <v>204</v>
      </c>
      <c r="E471" s="188" t="s">
        <v>3</v>
      </c>
      <c r="F471" s="189" t="s">
        <v>3790</v>
      </c>
      <c r="G471" s="14"/>
      <c r="H471" s="190">
        <v>-1.35</v>
      </c>
      <c r="I471" s="14"/>
      <c r="J471" s="14"/>
      <c r="K471" s="14"/>
      <c r="L471" s="187"/>
      <c r="M471" s="191"/>
      <c r="N471" s="192"/>
      <c r="O471" s="192"/>
      <c r="P471" s="192"/>
      <c r="Q471" s="192"/>
      <c r="R471" s="192"/>
      <c r="S471" s="192"/>
      <c r="T471" s="193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188" t="s">
        <v>204</v>
      </c>
      <c r="AU471" s="188" t="s">
        <v>78</v>
      </c>
      <c r="AV471" s="14" t="s">
        <v>78</v>
      </c>
      <c r="AW471" s="14" t="s">
        <v>31</v>
      </c>
      <c r="AX471" s="14" t="s">
        <v>69</v>
      </c>
      <c r="AY471" s="188" t="s">
        <v>195</v>
      </c>
    </row>
    <row r="472" spans="1:51" s="13" customFormat="1" ht="12">
      <c r="A472" s="13"/>
      <c r="B472" s="180"/>
      <c r="C472" s="13"/>
      <c r="D472" s="181" t="s">
        <v>204</v>
      </c>
      <c r="E472" s="182" t="s">
        <v>3</v>
      </c>
      <c r="F472" s="183" t="s">
        <v>3791</v>
      </c>
      <c r="G472" s="13"/>
      <c r="H472" s="182" t="s">
        <v>3</v>
      </c>
      <c r="I472" s="13"/>
      <c r="J472" s="13"/>
      <c r="K472" s="13"/>
      <c r="L472" s="180"/>
      <c r="M472" s="184"/>
      <c r="N472" s="185"/>
      <c r="O472" s="185"/>
      <c r="P472" s="185"/>
      <c r="Q472" s="185"/>
      <c r="R472" s="185"/>
      <c r="S472" s="185"/>
      <c r="T472" s="18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182" t="s">
        <v>204</v>
      </c>
      <c r="AU472" s="182" t="s">
        <v>78</v>
      </c>
      <c r="AV472" s="13" t="s">
        <v>76</v>
      </c>
      <c r="AW472" s="13" t="s">
        <v>31</v>
      </c>
      <c r="AX472" s="13" t="s">
        <v>69</v>
      </c>
      <c r="AY472" s="182" t="s">
        <v>195</v>
      </c>
    </row>
    <row r="473" spans="1:51" s="14" customFormat="1" ht="12">
      <c r="A473" s="14"/>
      <c r="B473" s="187"/>
      <c r="C473" s="14"/>
      <c r="D473" s="181" t="s">
        <v>204</v>
      </c>
      <c r="E473" s="188" t="s">
        <v>3</v>
      </c>
      <c r="F473" s="189" t="s">
        <v>3792</v>
      </c>
      <c r="G473" s="14"/>
      <c r="H473" s="190">
        <v>18.865</v>
      </c>
      <c r="I473" s="14"/>
      <c r="J473" s="14"/>
      <c r="K473" s="14"/>
      <c r="L473" s="187"/>
      <c r="M473" s="191"/>
      <c r="N473" s="192"/>
      <c r="O473" s="192"/>
      <c r="P473" s="192"/>
      <c r="Q473" s="192"/>
      <c r="R473" s="192"/>
      <c r="S473" s="192"/>
      <c r="T473" s="19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188" t="s">
        <v>204</v>
      </c>
      <c r="AU473" s="188" t="s">
        <v>78</v>
      </c>
      <c r="AV473" s="14" t="s">
        <v>78</v>
      </c>
      <c r="AW473" s="14" t="s">
        <v>31</v>
      </c>
      <c r="AX473" s="14" t="s">
        <v>69</v>
      </c>
      <c r="AY473" s="188" t="s">
        <v>195</v>
      </c>
    </row>
    <row r="474" spans="1:51" s="14" customFormat="1" ht="12">
      <c r="A474" s="14"/>
      <c r="B474" s="187"/>
      <c r="C474" s="14"/>
      <c r="D474" s="181" t="s">
        <v>204</v>
      </c>
      <c r="E474" s="188" t="s">
        <v>3</v>
      </c>
      <c r="F474" s="189" t="s">
        <v>3793</v>
      </c>
      <c r="G474" s="14"/>
      <c r="H474" s="190">
        <v>-4.6</v>
      </c>
      <c r="I474" s="14"/>
      <c r="J474" s="14"/>
      <c r="K474" s="14"/>
      <c r="L474" s="187"/>
      <c r="M474" s="191"/>
      <c r="N474" s="192"/>
      <c r="O474" s="192"/>
      <c r="P474" s="192"/>
      <c r="Q474" s="192"/>
      <c r="R474" s="192"/>
      <c r="S474" s="192"/>
      <c r="T474" s="19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188" t="s">
        <v>204</v>
      </c>
      <c r="AU474" s="188" t="s">
        <v>78</v>
      </c>
      <c r="AV474" s="14" t="s">
        <v>78</v>
      </c>
      <c r="AW474" s="14" t="s">
        <v>31</v>
      </c>
      <c r="AX474" s="14" t="s">
        <v>69</v>
      </c>
      <c r="AY474" s="188" t="s">
        <v>195</v>
      </c>
    </row>
    <row r="475" spans="1:51" s="14" customFormat="1" ht="12">
      <c r="A475" s="14"/>
      <c r="B475" s="187"/>
      <c r="C475" s="14"/>
      <c r="D475" s="181" t="s">
        <v>204</v>
      </c>
      <c r="E475" s="188" t="s">
        <v>3</v>
      </c>
      <c r="F475" s="189" t="s">
        <v>3794</v>
      </c>
      <c r="G475" s="14"/>
      <c r="H475" s="190">
        <v>-0.42</v>
      </c>
      <c r="I475" s="14"/>
      <c r="J475" s="14"/>
      <c r="K475" s="14"/>
      <c r="L475" s="187"/>
      <c r="M475" s="191"/>
      <c r="N475" s="192"/>
      <c r="O475" s="192"/>
      <c r="P475" s="192"/>
      <c r="Q475" s="192"/>
      <c r="R475" s="192"/>
      <c r="S475" s="192"/>
      <c r="T475" s="19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188" t="s">
        <v>204</v>
      </c>
      <c r="AU475" s="188" t="s">
        <v>78</v>
      </c>
      <c r="AV475" s="14" t="s">
        <v>78</v>
      </c>
      <c r="AW475" s="14" t="s">
        <v>31</v>
      </c>
      <c r="AX475" s="14" t="s">
        <v>69</v>
      </c>
      <c r="AY475" s="188" t="s">
        <v>195</v>
      </c>
    </row>
    <row r="476" spans="1:51" s="13" customFormat="1" ht="12">
      <c r="A476" s="13"/>
      <c r="B476" s="180"/>
      <c r="C476" s="13"/>
      <c r="D476" s="181" t="s">
        <v>204</v>
      </c>
      <c r="E476" s="182" t="s">
        <v>3</v>
      </c>
      <c r="F476" s="183" t="s">
        <v>3795</v>
      </c>
      <c r="G476" s="13"/>
      <c r="H476" s="182" t="s">
        <v>3</v>
      </c>
      <c r="I476" s="13"/>
      <c r="J476" s="13"/>
      <c r="K476" s="13"/>
      <c r="L476" s="180"/>
      <c r="M476" s="184"/>
      <c r="N476" s="185"/>
      <c r="O476" s="185"/>
      <c r="P476" s="185"/>
      <c r="Q476" s="185"/>
      <c r="R476" s="185"/>
      <c r="S476" s="185"/>
      <c r="T476" s="186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182" t="s">
        <v>204</v>
      </c>
      <c r="AU476" s="182" t="s">
        <v>78</v>
      </c>
      <c r="AV476" s="13" t="s">
        <v>76</v>
      </c>
      <c r="AW476" s="13" t="s">
        <v>31</v>
      </c>
      <c r="AX476" s="13" t="s">
        <v>69</v>
      </c>
      <c r="AY476" s="182" t="s">
        <v>195</v>
      </c>
    </row>
    <row r="477" spans="1:51" s="14" customFormat="1" ht="12">
      <c r="A477" s="14"/>
      <c r="B477" s="187"/>
      <c r="C477" s="14"/>
      <c r="D477" s="181" t="s">
        <v>204</v>
      </c>
      <c r="E477" s="188" t="s">
        <v>3</v>
      </c>
      <c r="F477" s="189" t="s">
        <v>3796</v>
      </c>
      <c r="G477" s="14"/>
      <c r="H477" s="190">
        <v>42.735</v>
      </c>
      <c r="I477" s="14"/>
      <c r="J477" s="14"/>
      <c r="K477" s="14"/>
      <c r="L477" s="187"/>
      <c r="M477" s="191"/>
      <c r="N477" s="192"/>
      <c r="O477" s="192"/>
      <c r="P477" s="192"/>
      <c r="Q477" s="192"/>
      <c r="R477" s="192"/>
      <c r="S477" s="192"/>
      <c r="T477" s="193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188" t="s">
        <v>204</v>
      </c>
      <c r="AU477" s="188" t="s">
        <v>78</v>
      </c>
      <c r="AV477" s="14" t="s">
        <v>78</v>
      </c>
      <c r="AW477" s="14" t="s">
        <v>31</v>
      </c>
      <c r="AX477" s="14" t="s">
        <v>69</v>
      </c>
      <c r="AY477" s="188" t="s">
        <v>195</v>
      </c>
    </row>
    <row r="478" spans="1:51" s="14" customFormat="1" ht="12">
      <c r="A478" s="14"/>
      <c r="B478" s="187"/>
      <c r="C478" s="14"/>
      <c r="D478" s="181" t="s">
        <v>204</v>
      </c>
      <c r="E478" s="188" t="s">
        <v>3</v>
      </c>
      <c r="F478" s="189" t="s">
        <v>3797</v>
      </c>
      <c r="G478" s="14"/>
      <c r="H478" s="190">
        <v>-1.6</v>
      </c>
      <c r="I478" s="14"/>
      <c r="J478" s="14"/>
      <c r="K478" s="14"/>
      <c r="L478" s="187"/>
      <c r="M478" s="191"/>
      <c r="N478" s="192"/>
      <c r="O478" s="192"/>
      <c r="P478" s="192"/>
      <c r="Q478" s="192"/>
      <c r="R478" s="192"/>
      <c r="S478" s="192"/>
      <c r="T478" s="19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188" t="s">
        <v>204</v>
      </c>
      <c r="AU478" s="188" t="s">
        <v>78</v>
      </c>
      <c r="AV478" s="14" t="s">
        <v>78</v>
      </c>
      <c r="AW478" s="14" t="s">
        <v>31</v>
      </c>
      <c r="AX478" s="14" t="s">
        <v>69</v>
      </c>
      <c r="AY478" s="188" t="s">
        <v>195</v>
      </c>
    </row>
    <row r="479" spans="1:51" s="14" customFormat="1" ht="12">
      <c r="A479" s="14"/>
      <c r="B479" s="187"/>
      <c r="C479" s="14"/>
      <c r="D479" s="181" t="s">
        <v>204</v>
      </c>
      <c r="E479" s="188" t="s">
        <v>3</v>
      </c>
      <c r="F479" s="189" t="s">
        <v>3798</v>
      </c>
      <c r="G479" s="14"/>
      <c r="H479" s="190">
        <v>-1.35</v>
      </c>
      <c r="I479" s="14"/>
      <c r="J479" s="14"/>
      <c r="K479" s="14"/>
      <c r="L479" s="187"/>
      <c r="M479" s="191"/>
      <c r="N479" s="192"/>
      <c r="O479" s="192"/>
      <c r="P479" s="192"/>
      <c r="Q479" s="192"/>
      <c r="R479" s="192"/>
      <c r="S479" s="192"/>
      <c r="T479" s="19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188" t="s">
        <v>204</v>
      </c>
      <c r="AU479" s="188" t="s">
        <v>78</v>
      </c>
      <c r="AV479" s="14" t="s">
        <v>78</v>
      </c>
      <c r="AW479" s="14" t="s">
        <v>31</v>
      </c>
      <c r="AX479" s="14" t="s">
        <v>69</v>
      </c>
      <c r="AY479" s="188" t="s">
        <v>195</v>
      </c>
    </row>
    <row r="480" spans="1:51" s="13" customFormat="1" ht="12">
      <c r="A480" s="13"/>
      <c r="B480" s="180"/>
      <c r="C480" s="13"/>
      <c r="D480" s="181" t="s">
        <v>204</v>
      </c>
      <c r="E480" s="182" t="s">
        <v>3</v>
      </c>
      <c r="F480" s="183" t="s">
        <v>3799</v>
      </c>
      <c r="G480" s="13"/>
      <c r="H480" s="182" t="s">
        <v>3</v>
      </c>
      <c r="I480" s="13"/>
      <c r="J480" s="13"/>
      <c r="K480" s="13"/>
      <c r="L480" s="180"/>
      <c r="M480" s="184"/>
      <c r="N480" s="185"/>
      <c r="O480" s="185"/>
      <c r="P480" s="185"/>
      <c r="Q480" s="185"/>
      <c r="R480" s="185"/>
      <c r="S480" s="185"/>
      <c r="T480" s="186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182" t="s">
        <v>204</v>
      </c>
      <c r="AU480" s="182" t="s">
        <v>78</v>
      </c>
      <c r="AV480" s="13" t="s">
        <v>76</v>
      </c>
      <c r="AW480" s="13" t="s">
        <v>31</v>
      </c>
      <c r="AX480" s="13" t="s">
        <v>69</v>
      </c>
      <c r="AY480" s="182" t="s">
        <v>195</v>
      </c>
    </row>
    <row r="481" spans="1:51" s="14" customFormat="1" ht="12">
      <c r="A481" s="14"/>
      <c r="B481" s="187"/>
      <c r="C481" s="14"/>
      <c r="D481" s="181" t="s">
        <v>204</v>
      </c>
      <c r="E481" s="188" t="s">
        <v>3</v>
      </c>
      <c r="F481" s="189" t="s">
        <v>3800</v>
      </c>
      <c r="G481" s="14"/>
      <c r="H481" s="190">
        <v>4.342</v>
      </c>
      <c r="I481" s="14"/>
      <c r="J481" s="14"/>
      <c r="K481" s="14"/>
      <c r="L481" s="187"/>
      <c r="M481" s="191"/>
      <c r="N481" s="192"/>
      <c r="O481" s="192"/>
      <c r="P481" s="192"/>
      <c r="Q481" s="192"/>
      <c r="R481" s="192"/>
      <c r="S481" s="192"/>
      <c r="T481" s="193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188" t="s">
        <v>204</v>
      </c>
      <c r="AU481" s="188" t="s">
        <v>78</v>
      </c>
      <c r="AV481" s="14" t="s">
        <v>78</v>
      </c>
      <c r="AW481" s="14" t="s">
        <v>31</v>
      </c>
      <c r="AX481" s="14" t="s">
        <v>69</v>
      </c>
      <c r="AY481" s="188" t="s">
        <v>195</v>
      </c>
    </row>
    <row r="482" spans="1:51" s="13" customFormat="1" ht="12">
      <c r="A482" s="13"/>
      <c r="B482" s="180"/>
      <c r="C482" s="13"/>
      <c r="D482" s="181" t="s">
        <v>204</v>
      </c>
      <c r="E482" s="182" t="s">
        <v>3</v>
      </c>
      <c r="F482" s="183" t="s">
        <v>3801</v>
      </c>
      <c r="G482" s="13"/>
      <c r="H482" s="182" t="s">
        <v>3</v>
      </c>
      <c r="I482" s="13"/>
      <c r="J482" s="13"/>
      <c r="K482" s="13"/>
      <c r="L482" s="180"/>
      <c r="M482" s="184"/>
      <c r="N482" s="185"/>
      <c r="O482" s="185"/>
      <c r="P482" s="185"/>
      <c r="Q482" s="185"/>
      <c r="R482" s="185"/>
      <c r="S482" s="185"/>
      <c r="T482" s="186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182" t="s">
        <v>204</v>
      </c>
      <c r="AU482" s="182" t="s">
        <v>78</v>
      </c>
      <c r="AV482" s="13" t="s">
        <v>76</v>
      </c>
      <c r="AW482" s="13" t="s">
        <v>31</v>
      </c>
      <c r="AX482" s="13" t="s">
        <v>69</v>
      </c>
      <c r="AY482" s="182" t="s">
        <v>195</v>
      </c>
    </row>
    <row r="483" spans="1:51" s="14" customFormat="1" ht="12">
      <c r="A483" s="14"/>
      <c r="B483" s="187"/>
      <c r="C483" s="14"/>
      <c r="D483" s="181" t="s">
        <v>204</v>
      </c>
      <c r="E483" s="188" t="s">
        <v>3</v>
      </c>
      <c r="F483" s="189" t="s">
        <v>3802</v>
      </c>
      <c r="G483" s="14"/>
      <c r="H483" s="190">
        <v>4.732</v>
      </c>
      <c r="I483" s="14"/>
      <c r="J483" s="14"/>
      <c r="K483" s="14"/>
      <c r="L483" s="187"/>
      <c r="M483" s="191"/>
      <c r="N483" s="192"/>
      <c r="O483" s="192"/>
      <c r="P483" s="192"/>
      <c r="Q483" s="192"/>
      <c r="R483" s="192"/>
      <c r="S483" s="192"/>
      <c r="T483" s="19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188" t="s">
        <v>204</v>
      </c>
      <c r="AU483" s="188" t="s">
        <v>78</v>
      </c>
      <c r="AV483" s="14" t="s">
        <v>78</v>
      </c>
      <c r="AW483" s="14" t="s">
        <v>31</v>
      </c>
      <c r="AX483" s="14" t="s">
        <v>69</v>
      </c>
      <c r="AY483" s="188" t="s">
        <v>195</v>
      </c>
    </row>
    <row r="484" spans="1:51" s="13" customFormat="1" ht="12">
      <c r="A484" s="13"/>
      <c r="B484" s="180"/>
      <c r="C484" s="13"/>
      <c r="D484" s="181" t="s">
        <v>204</v>
      </c>
      <c r="E484" s="182" t="s">
        <v>3</v>
      </c>
      <c r="F484" s="183" t="s">
        <v>3803</v>
      </c>
      <c r="G484" s="13"/>
      <c r="H484" s="182" t="s">
        <v>3</v>
      </c>
      <c r="I484" s="13"/>
      <c r="J484" s="13"/>
      <c r="K484" s="13"/>
      <c r="L484" s="180"/>
      <c r="M484" s="184"/>
      <c r="N484" s="185"/>
      <c r="O484" s="185"/>
      <c r="P484" s="185"/>
      <c r="Q484" s="185"/>
      <c r="R484" s="185"/>
      <c r="S484" s="185"/>
      <c r="T484" s="186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182" t="s">
        <v>204</v>
      </c>
      <c r="AU484" s="182" t="s">
        <v>78</v>
      </c>
      <c r="AV484" s="13" t="s">
        <v>76</v>
      </c>
      <c r="AW484" s="13" t="s">
        <v>31</v>
      </c>
      <c r="AX484" s="13" t="s">
        <v>69</v>
      </c>
      <c r="AY484" s="182" t="s">
        <v>195</v>
      </c>
    </row>
    <row r="485" spans="1:51" s="14" customFormat="1" ht="12">
      <c r="A485" s="14"/>
      <c r="B485" s="187"/>
      <c r="C485" s="14"/>
      <c r="D485" s="181" t="s">
        <v>204</v>
      </c>
      <c r="E485" s="188" t="s">
        <v>3</v>
      </c>
      <c r="F485" s="189" t="s">
        <v>3804</v>
      </c>
      <c r="G485" s="14"/>
      <c r="H485" s="190">
        <v>5.59</v>
      </c>
      <c r="I485" s="14"/>
      <c r="J485" s="14"/>
      <c r="K485" s="14"/>
      <c r="L485" s="187"/>
      <c r="M485" s="191"/>
      <c r="N485" s="192"/>
      <c r="O485" s="192"/>
      <c r="P485" s="192"/>
      <c r="Q485" s="192"/>
      <c r="R485" s="192"/>
      <c r="S485" s="192"/>
      <c r="T485" s="193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188" t="s">
        <v>204</v>
      </c>
      <c r="AU485" s="188" t="s">
        <v>78</v>
      </c>
      <c r="AV485" s="14" t="s">
        <v>78</v>
      </c>
      <c r="AW485" s="14" t="s">
        <v>31</v>
      </c>
      <c r="AX485" s="14" t="s">
        <v>69</v>
      </c>
      <c r="AY485" s="188" t="s">
        <v>195</v>
      </c>
    </row>
    <row r="486" spans="1:51" s="13" customFormat="1" ht="12">
      <c r="A486" s="13"/>
      <c r="B486" s="180"/>
      <c r="C486" s="13"/>
      <c r="D486" s="181" t="s">
        <v>204</v>
      </c>
      <c r="E486" s="182" t="s">
        <v>3</v>
      </c>
      <c r="F486" s="183" t="s">
        <v>3805</v>
      </c>
      <c r="G486" s="13"/>
      <c r="H486" s="182" t="s">
        <v>3</v>
      </c>
      <c r="I486" s="13"/>
      <c r="J486" s="13"/>
      <c r="K486" s="13"/>
      <c r="L486" s="180"/>
      <c r="M486" s="184"/>
      <c r="N486" s="185"/>
      <c r="O486" s="185"/>
      <c r="P486" s="185"/>
      <c r="Q486" s="185"/>
      <c r="R486" s="185"/>
      <c r="S486" s="185"/>
      <c r="T486" s="186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182" t="s">
        <v>204</v>
      </c>
      <c r="AU486" s="182" t="s">
        <v>78</v>
      </c>
      <c r="AV486" s="13" t="s">
        <v>76</v>
      </c>
      <c r="AW486" s="13" t="s">
        <v>31</v>
      </c>
      <c r="AX486" s="13" t="s">
        <v>69</v>
      </c>
      <c r="AY486" s="182" t="s">
        <v>195</v>
      </c>
    </row>
    <row r="487" spans="1:51" s="14" customFormat="1" ht="12">
      <c r="A487" s="14"/>
      <c r="B487" s="187"/>
      <c r="C487" s="14"/>
      <c r="D487" s="181" t="s">
        <v>204</v>
      </c>
      <c r="E487" s="188" t="s">
        <v>3</v>
      </c>
      <c r="F487" s="189" t="s">
        <v>3806</v>
      </c>
      <c r="G487" s="14"/>
      <c r="H487" s="190">
        <v>5.304</v>
      </c>
      <c r="I487" s="14"/>
      <c r="J487" s="14"/>
      <c r="K487" s="14"/>
      <c r="L487" s="187"/>
      <c r="M487" s="191"/>
      <c r="N487" s="192"/>
      <c r="O487" s="192"/>
      <c r="P487" s="192"/>
      <c r="Q487" s="192"/>
      <c r="R487" s="192"/>
      <c r="S487" s="192"/>
      <c r="T487" s="19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188" t="s">
        <v>204</v>
      </c>
      <c r="AU487" s="188" t="s">
        <v>78</v>
      </c>
      <c r="AV487" s="14" t="s">
        <v>78</v>
      </c>
      <c r="AW487" s="14" t="s">
        <v>31</v>
      </c>
      <c r="AX487" s="14" t="s">
        <v>69</v>
      </c>
      <c r="AY487" s="188" t="s">
        <v>195</v>
      </c>
    </row>
    <row r="488" spans="1:51" s="13" customFormat="1" ht="12">
      <c r="A488" s="13"/>
      <c r="B488" s="180"/>
      <c r="C488" s="13"/>
      <c r="D488" s="181" t="s">
        <v>204</v>
      </c>
      <c r="E488" s="182" t="s">
        <v>3</v>
      </c>
      <c r="F488" s="183" t="s">
        <v>3807</v>
      </c>
      <c r="G488" s="13"/>
      <c r="H488" s="182" t="s">
        <v>3</v>
      </c>
      <c r="I488" s="13"/>
      <c r="J488" s="13"/>
      <c r="K488" s="13"/>
      <c r="L488" s="180"/>
      <c r="M488" s="184"/>
      <c r="N488" s="185"/>
      <c r="O488" s="185"/>
      <c r="P488" s="185"/>
      <c r="Q488" s="185"/>
      <c r="R488" s="185"/>
      <c r="S488" s="185"/>
      <c r="T488" s="186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182" t="s">
        <v>204</v>
      </c>
      <c r="AU488" s="182" t="s">
        <v>78</v>
      </c>
      <c r="AV488" s="13" t="s">
        <v>76</v>
      </c>
      <c r="AW488" s="13" t="s">
        <v>31</v>
      </c>
      <c r="AX488" s="13" t="s">
        <v>69</v>
      </c>
      <c r="AY488" s="182" t="s">
        <v>195</v>
      </c>
    </row>
    <row r="489" spans="1:51" s="14" customFormat="1" ht="12">
      <c r="A489" s="14"/>
      <c r="B489" s="187"/>
      <c r="C489" s="14"/>
      <c r="D489" s="181" t="s">
        <v>204</v>
      </c>
      <c r="E489" s="188" t="s">
        <v>3</v>
      </c>
      <c r="F489" s="189" t="s">
        <v>3802</v>
      </c>
      <c r="G489" s="14"/>
      <c r="H489" s="190">
        <v>4.732</v>
      </c>
      <c r="I489" s="14"/>
      <c r="J489" s="14"/>
      <c r="K489" s="14"/>
      <c r="L489" s="187"/>
      <c r="M489" s="191"/>
      <c r="N489" s="192"/>
      <c r="O489" s="192"/>
      <c r="P489" s="192"/>
      <c r="Q489" s="192"/>
      <c r="R489" s="192"/>
      <c r="S489" s="192"/>
      <c r="T489" s="19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188" t="s">
        <v>204</v>
      </c>
      <c r="AU489" s="188" t="s">
        <v>78</v>
      </c>
      <c r="AV489" s="14" t="s">
        <v>78</v>
      </c>
      <c r="AW489" s="14" t="s">
        <v>31</v>
      </c>
      <c r="AX489" s="14" t="s">
        <v>69</v>
      </c>
      <c r="AY489" s="188" t="s">
        <v>195</v>
      </c>
    </row>
    <row r="490" spans="1:51" s="13" customFormat="1" ht="12">
      <c r="A490" s="13"/>
      <c r="B490" s="180"/>
      <c r="C490" s="13"/>
      <c r="D490" s="181" t="s">
        <v>204</v>
      </c>
      <c r="E490" s="182" t="s">
        <v>3</v>
      </c>
      <c r="F490" s="183" t="s">
        <v>3808</v>
      </c>
      <c r="G490" s="13"/>
      <c r="H490" s="182" t="s">
        <v>3</v>
      </c>
      <c r="I490" s="13"/>
      <c r="J490" s="13"/>
      <c r="K490" s="13"/>
      <c r="L490" s="180"/>
      <c r="M490" s="184"/>
      <c r="N490" s="185"/>
      <c r="O490" s="185"/>
      <c r="P490" s="185"/>
      <c r="Q490" s="185"/>
      <c r="R490" s="185"/>
      <c r="S490" s="185"/>
      <c r="T490" s="186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182" t="s">
        <v>204</v>
      </c>
      <c r="AU490" s="182" t="s">
        <v>78</v>
      </c>
      <c r="AV490" s="13" t="s">
        <v>76</v>
      </c>
      <c r="AW490" s="13" t="s">
        <v>31</v>
      </c>
      <c r="AX490" s="13" t="s">
        <v>69</v>
      </c>
      <c r="AY490" s="182" t="s">
        <v>195</v>
      </c>
    </row>
    <row r="491" spans="1:51" s="14" customFormat="1" ht="12">
      <c r="A491" s="14"/>
      <c r="B491" s="187"/>
      <c r="C491" s="14"/>
      <c r="D491" s="181" t="s">
        <v>204</v>
      </c>
      <c r="E491" s="188" t="s">
        <v>3</v>
      </c>
      <c r="F491" s="189" t="s">
        <v>3809</v>
      </c>
      <c r="G491" s="14"/>
      <c r="H491" s="190">
        <v>3.12</v>
      </c>
      <c r="I491" s="14"/>
      <c r="J491" s="14"/>
      <c r="K491" s="14"/>
      <c r="L491" s="187"/>
      <c r="M491" s="191"/>
      <c r="N491" s="192"/>
      <c r="O491" s="192"/>
      <c r="P491" s="192"/>
      <c r="Q491" s="192"/>
      <c r="R491" s="192"/>
      <c r="S491" s="192"/>
      <c r="T491" s="19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188" t="s">
        <v>204</v>
      </c>
      <c r="AU491" s="188" t="s">
        <v>78</v>
      </c>
      <c r="AV491" s="14" t="s">
        <v>78</v>
      </c>
      <c r="AW491" s="14" t="s">
        <v>31</v>
      </c>
      <c r="AX491" s="14" t="s">
        <v>69</v>
      </c>
      <c r="AY491" s="188" t="s">
        <v>195</v>
      </c>
    </row>
    <row r="492" spans="1:51" s="16" customFormat="1" ht="12">
      <c r="A492" s="16"/>
      <c r="B492" s="201"/>
      <c r="C492" s="16"/>
      <c r="D492" s="181" t="s">
        <v>204</v>
      </c>
      <c r="E492" s="202" t="s">
        <v>3</v>
      </c>
      <c r="F492" s="203" t="s">
        <v>232</v>
      </c>
      <c r="G492" s="16"/>
      <c r="H492" s="204">
        <v>118.405</v>
      </c>
      <c r="I492" s="16"/>
      <c r="J492" s="16"/>
      <c r="K492" s="16"/>
      <c r="L492" s="201"/>
      <c r="M492" s="205"/>
      <c r="N492" s="206"/>
      <c r="O492" s="206"/>
      <c r="P492" s="206"/>
      <c r="Q492" s="206"/>
      <c r="R492" s="206"/>
      <c r="S492" s="206"/>
      <c r="T492" s="207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T492" s="202" t="s">
        <v>204</v>
      </c>
      <c r="AU492" s="202" t="s">
        <v>78</v>
      </c>
      <c r="AV492" s="16" t="s">
        <v>119</v>
      </c>
      <c r="AW492" s="16" t="s">
        <v>31</v>
      </c>
      <c r="AX492" s="16" t="s">
        <v>69</v>
      </c>
      <c r="AY492" s="202" t="s">
        <v>195</v>
      </c>
    </row>
    <row r="493" spans="1:51" s="15" customFormat="1" ht="12">
      <c r="A493" s="15"/>
      <c r="B493" s="194"/>
      <c r="C493" s="15"/>
      <c r="D493" s="181" t="s">
        <v>204</v>
      </c>
      <c r="E493" s="195" t="s">
        <v>3</v>
      </c>
      <c r="F493" s="196" t="s">
        <v>209</v>
      </c>
      <c r="G493" s="15"/>
      <c r="H493" s="197">
        <v>218.34</v>
      </c>
      <c r="I493" s="15"/>
      <c r="J493" s="15"/>
      <c r="K493" s="15"/>
      <c r="L493" s="194"/>
      <c r="M493" s="198"/>
      <c r="N493" s="199"/>
      <c r="O493" s="199"/>
      <c r="P493" s="199"/>
      <c r="Q493" s="199"/>
      <c r="R493" s="199"/>
      <c r="S493" s="199"/>
      <c r="T493" s="200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195" t="s">
        <v>204</v>
      </c>
      <c r="AU493" s="195" t="s">
        <v>78</v>
      </c>
      <c r="AV493" s="15" t="s">
        <v>202</v>
      </c>
      <c r="AW493" s="15" t="s">
        <v>31</v>
      </c>
      <c r="AX493" s="15" t="s">
        <v>76</v>
      </c>
      <c r="AY493" s="195" t="s">
        <v>195</v>
      </c>
    </row>
    <row r="494" spans="1:65" s="2" customFormat="1" ht="24" customHeight="1">
      <c r="A494" s="33"/>
      <c r="B494" s="167"/>
      <c r="C494" s="168" t="s">
        <v>731</v>
      </c>
      <c r="D494" s="168" t="s">
        <v>197</v>
      </c>
      <c r="E494" s="169" t="s">
        <v>3810</v>
      </c>
      <c r="F494" s="170" t="s">
        <v>3811</v>
      </c>
      <c r="G494" s="171" t="s">
        <v>200</v>
      </c>
      <c r="H494" s="172">
        <v>294.22</v>
      </c>
      <c r="I494" s="173">
        <v>55.5</v>
      </c>
      <c r="J494" s="173">
        <f>ROUND(I494*H494,2)</f>
        <v>16329.21</v>
      </c>
      <c r="K494" s="170" t="s">
        <v>201</v>
      </c>
      <c r="L494" s="34"/>
      <c r="M494" s="174" t="s">
        <v>3</v>
      </c>
      <c r="N494" s="175" t="s">
        <v>40</v>
      </c>
      <c r="O494" s="176">
        <v>0.09</v>
      </c>
      <c r="P494" s="176">
        <f>O494*H494</f>
        <v>26.4798</v>
      </c>
      <c r="Q494" s="176">
        <v>0.0079</v>
      </c>
      <c r="R494" s="176">
        <f>Q494*H494</f>
        <v>2.3243380000000005</v>
      </c>
      <c r="S494" s="176">
        <v>0</v>
      </c>
      <c r="T494" s="177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78" t="s">
        <v>202</v>
      </c>
      <c r="AT494" s="178" t="s">
        <v>197</v>
      </c>
      <c r="AU494" s="178" t="s">
        <v>78</v>
      </c>
      <c r="AY494" s="20" t="s">
        <v>195</v>
      </c>
      <c r="BE494" s="179">
        <f>IF(N494="základní",J494,0)</f>
        <v>16329.21</v>
      </c>
      <c r="BF494" s="179">
        <f>IF(N494="snížená",J494,0)</f>
        <v>0</v>
      </c>
      <c r="BG494" s="179">
        <f>IF(N494="zákl. přenesená",J494,0)</f>
        <v>0</v>
      </c>
      <c r="BH494" s="179">
        <f>IF(N494="sníž. přenesená",J494,0)</f>
        <v>0</v>
      </c>
      <c r="BI494" s="179">
        <f>IF(N494="nulová",J494,0)</f>
        <v>0</v>
      </c>
      <c r="BJ494" s="20" t="s">
        <v>76</v>
      </c>
      <c r="BK494" s="179">
        <f>ROUND(I494*H494,2)</f>
        <v>16329.21</v>
      </c>
      <c r="BL494" s="20" t="s">
        <v>202</v>
      </c>
      <c r="BM494" s="178" t="s">
        <v>3812</v>
      </c>
    </row>
    <row r="495" spans="1:51" s="14" customFormat="1" ht="12">
      <c r="A495" s="14"/>
      <c r="B495" s="187"/>
      <c r="C495" s="14"/>
      <c r="D495" s="181" t="s">
        <v>204</v>
      </c>
      <c r="E495" s="188" t="s">
        <v>3</v>
      </c>
      <c r="F495" s="189" t="s">
        <v>3770</v>
      </c>
      <c r="G495" s="14"/>
      <c r="H495" s="190">
        <v>294.22</v>
      </c>
      <c r="I495" s="14"/>
      <c r="J495" s="14"/>
      <c r="K495" s="14"/>
      <c r="L495" s="187"/>
      <c r="M495" s="191"/>
      <c r="N495" s="192"/>
      <c r="O495" s="192"/>
      <c r="P495" s="192"/>
      <c r="Q495" s="192"/>
      <c r="R495" s="192"/>
      <c r="S495" s="192"/>
      <c r="T495" s="193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188" t="s">
        <v>204</v>
      </c>
      <c r="AU495" s="188" t="s">
        <v>78</v>
      </c>
      <c r="AV495" s="14" t="s">
        <v>78</v>
      </c>
      <c r="AW495" s="14" t="s">
        <v>31</v>
      </c>
      <c r="AX495" s="14" t="s">
        <v>76</v>
      </c>
      <c r="AY495" s="188" t="s">
        <v>195</v>
      </c>
    </row>
    <row r="496" spans="1:65" s="2" customFormat="1" ht="16.5" customHeight="1">
      <c r="A496" s="33"/>
      <c r="B496" s="167"/>
      <c r="C496" s="168" t="s">
        <v>737</v>
      </c>
      <c r="D496" s="168" t="s">
        <v>197</v>
      </c>
      <c r="E496" s="169" t="s">
        <v>327</v>
      </c>
      <c r="F496" s="170" t="s">
        <v>328</v>
      </c>
      <c r="G496" s="171" t="s">
        <v>200</v>
      </c>
      <c r="H496" s="172">
        <v>1.1</v>
      </c>
      <c r="I496" s="173">
        <v>759</v>
      </c>
      <c r="J496" s="173">
        <f>ROUND(I496*H496,2)</f>
        <v>834.9</v>
      </c>
      <c r="K496" s="170" t="s">
        <v>201</v>
      </c>
      <c r="L496" s="34"/>
      <c r="M496" s="174" t="s">
        <v>3</v>
      </c>
      <c r="N496" s="175" t="s">
        <v>40</v>
      </c>
      <c r="O496" s="176">
        <v>1.691</v>
      </c>
      <c r="P496" s="176">
        <f>O496*H496</f>
        <v>1.8601000000000003</v>
      </c>
      <c r="Q496" s="176">
        <v>0.04153</v>
      </c>
      <c r="R496" s="176">
        <f>Q496*H496</f>
        <v>0.045683</v>
      </c>
      <c r="S496" s="176">
        <v>0</v>
      </c>
      <c r="T496" s="177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78" t="s">
        <v>202</v>
      </c>
      <c r="AT496" s="178" t="s">
        <v>197</v>
      </c>
      <c r="AU496" s="178" t="s">
        <v>78</v>
      </c>
      <c r="AY496" s="20" t="s">
        <v>195</v>
      </c>
      <c r="BE496" s="179">
        <f>IF(N496="základní",J496,0)</f>
        <v>834.9</v>
      </c>
      <c r="BF496" s="179">
        <f>IF(N496="snížená",J496,0)</f>
        <v>0</v>
      </c>
      <c r="BG496" s="179">
        <f>IF(N496="zákl. přenesená",J496,0)</f>
        <v>0</v>
      </c>
      <c r="BH496" s="179">
        <f>IF(N496="sníž. přenesená",J496,0)</f>
        <v>0</v>
      </c>
      <c r="BI496" s="179">
        <f>IF(N496="nulová",J496,0)</f>
        <v>0</v>
      </c>
      <c r="BJ496" s="20" t="s">
        <v>76</v>
      </c>
      <c r="BK496" s="179">
        <f>ROUND(I496*H496,2)</f>
        <v>834.9</v>
      </c>
      <c r="BL496" s="20" t="s">
        <v>202</v>
      </c>
      <c r="BM496" s="178" t="s">
        <v>3813</v>
      </c>
    </row>
    <row r="497" spans="1:51" s="13" customFormat="1" ht="12">
      <c r="A497" s="13"/>
      <c r="B497" s="180"/>
      <c r="C497" s="13"/>
      <c r="D497" s="181" t="s">
        <v>204</v>
      </c>
      <c r="E497" s="182" t="s">
        <v>3</v>
      </c>
      <c r="F497" s="183" t="s">
        <v>3772</v>
      </c>
      <c r="G497" s="13"/>
      <c r="H497" s="182" t="s">
        <v>3</v>
      </c>
      <c r="I497" s="13"/>
      <c r="J497" s="13"/>
      <c r="K497" s="13"/>
      <c r="L497" s="180"/>
      <c r="M497" s="184"/>
      <c r="N497" s="185"/>
      <c r="O497" s="185"/>
      <c r="P497" s="185"/>
      <c r="Q497" s="185"/>
      <c r="R497" s="185"/>
      <c r="S497" s="185"/>
      <c r="T497" s="186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182" t="s">
        <v>204</v>
      </c>
      <c r="AU497" s="182" t="s">
        <v>78</v>
      </c>
      <c r="AV497" s="13" t="s">
        <v>76</v>
      </c>
      <c r="AW497" s="13" t="s">
        <v>31</v>
      </c>
      <c r="AX497" s="13" t="s">
        <v>69</v>
      </c>
      <c r="AY497" s="182" t="s">
        <v>195</v>
      </c>
    </row>
    <row r="498" spans="1:51" s="14" customFormat="1" ht="12">
      <c r="A498" s="14"/>
      <c r="B498" s="187"/>
      <c r="C498" s="14"/>
      <c r="D498" s="181" t="s">
        <v>204</v>
      </c>
      <c r="E498" s="188" t="s">
        <v>3</v>
      </c>
      <c r="F498" s="189" t="s">
        <v>3773</v>
      </c>
      <c r="G498" s="14"/>
      <c r="H498" s="190">
        <v>1.1</v>
      </c>
      <c r="I498" s="14"/>
      <c r="J498" s="14"/>
      <c r="K498" s="14"/>
      <c r="L498" s="187"/>
      <c r="M498" s="191"/>
      <c r="N498" s="192"/>
      <c r="O498" s="192"/>
      <c r="P498" s="192"/>
      <c r="Q498" s="192"/>
      <c r="R498" s="192"/>
      <c r="S498" s="192"/>
      <c r="T498" s="193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188" t="s">
        <v>204</v>
      </c>
      <c r="AU498" s="188" t="s">
        <v>78</v>
      </c>
      <c r="AV498" s="14" t="s">
        <v>78</v>
      </c>
      <c r="AW498" s="14" t="s">
        <v>31</v>
      </c>
      <c r="AX498" s="14" t="s">
        <v>76</v>
      </c>
      <c r="AY498" s="188" t="s">
        <v>195</v>
      </c>
    </row>
    <row r="499" spans="1:65" s="2" customFormat="1" ht="24" customHeight="1">
      <c r="A499" s="33"/>
      <c r="B499" s="167"/>
      <c r="C499" s="168" t="s">
        <v>743</v>
      </c>
      <c r="D499" s="168" t="s">
        <v>197</v>
      </c>
      <c r="E499" s="169" t="s">
        <v>3814</v>
      </c>
      <c r="F499" s="170" t="s">
        <v>3815</v>
      </c>
      <c r="G499" s="171" t="s">
        <v>334</v>
      </c>
      <c r="H499" s="172">
        <v>1</v>
      </c>
      <c r="I499" s="173">
        <v>368</v>
      </c>
      <c r="J499" s="173">
        <f>ROUND(I499*H499,2)</f>
        <v>368</v>
      </c>
      <c r="K499" s="170" t="s">
        <v>201</v>
      </c>
      <c r="L499" s="34"/>
      <c r="M499" s="174" t="s">
        <v>3</v>
      </c>
      <c r="N499" s="175" t="s">
        <v>40</v>
      </c>
      <c r="O499" s="176">
        <v>0.637</v>
      </c>
      <c r="P499" s="176">
        <f>O499*H499</f>
        <v>0.637</v>
      </c>
      <c r="Q499" s="176">
        <v>0.0382</v>
      </c>
      <c r="R499" s="176">
        <f>Q499*H499</f>
        <v>0.0382</v>
      </c>
      <c r="S499" s="176">
        <v>0</v>
      </c>
      <c r="T499" s="177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78" t="s">
        <v>202</v>
      </c>
      <c r="AT499" s="178" t="s">
        <v>197</v>
      </c>
      <c r="AU499" s="178" t="s">
        <v>78</v>
      </c>
      <c r="AY499" s="20" t="s">
        <v>195</v>
      </c>
      <c r="BE499" s="179">
        <f>IF(N499="základní",J499,0)</f>
        <v>368</v>
      </c>
      <c r="BF499" s="179">
        <f>IF(N499="snížená",J499,0)</f>
        <v>0</v>
      </c>
      <c r="BG499" s="179">
        <f>IF(N499="zákl. přenesená",J499,0)</f>
        <v>0</v>
      </c>
      <c r="BH499" s="179">
        <f>IF(N499="sníž. přenesená",J499,0)</f>
        <v>0</v>
      </c>
      <c r="BI499" s="179">
        <f>IF(N499="nulová",J499,0)</f>
        <v>0</v>
      </c>
      <c r="BJ499" s="20" t="s">
        <v>76</v>
      </c>
      <c r="BK499" s="179">
        <f>ROUND(I499*H499,2)</f>
        <v>368</v>
      </c>
      <c r="BL499" s="20" t="s">
        <v>202</v>
      </c>
      <c r="BM499" s="178" t="s">
        <v>3816</v>
      </c>
    </row>
    <row r="500" spans="1:51" s="14" customFormat="1" ht="12">
      <c r="A500" s="14"/>
      <c r="B500" s="187"/>
      <c r="C500" s="14"/>
      <c r="D500" s="181" t="s">
        <v>204</v>
      </c>
      <c r="E500" s="188" t="s">
        <v>3</v>
      </c>
      <c r="F500" s="189" t="s">
        <v>3817</v>
      </c>
      <c r="G500" s="14"/>
      <c r="H500" s="190">
        <v>1</v>
      </c>
      <c r="I500" s="14"/>
      <c r="J500" s="14"/>
      <c r="K500" s="14"/>
      <c r="L500" s="187"/>
      <c r="M500" s="191"/>
      <c r="N500" s="192"/>
      <c r="O500" s="192"/>
      <c r="P500" s="192"/>
      <c r="Q500" s="192"/>
      <c r="R500" s="192"/>
      <c r="S500" s="192"/>
      <c r="T500" s="193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188" t="s">
        <v>204</v>
      </c>
      <c r="AU500" s="188" t="s">
        <v>78</v>
      </c>
      <c r="AV500" s="14" t="s">
        <v>78</v>
      </c>
      <c r="AW500" s="14" t="s">
        <v>31</v>
      </c>
      <c r="AX500" s="14" t="s">
        <v>76</v>
      </c>
      <c r="AY500" s="188" t="s">
        <v>195</v>
      </c>
    </row>
    <row r="501" spans="1:65" s="2" customFormat="1" ht="24" customHeight="1">
      <c r="A501" s="33"/>
      <c r="B501" s="167"/>
      <c r="C501" s="168" t="s">
        <v>748</v>
      </c>
      <c r="D501" s="168" t="s">
        <v>197</v>
      </c>
      <c r="E501" s="169" t="s">
        <v>3818</v>
      </c>
      <c r="F501" s="170" t="s">
        <v>3819</v>
      </c>
      <c r="G501" s="171" t="s">
        <v>334</v>
      </c>
      <c r="H501" s="172">
        <v>1</v>
      </c>
      <c r="I501" s="173">
        <v>1320</v>
      </c>
      <c r="J501" s="173">
        <f>ROUND(I501*H501,2)</f>
        <v>1320</v>
      </c>
      <c r="K501" s="170" t="s">
        <v>201</v>
      </c>
      <c r="L501" s="34"/>
      <c r="M501" s="174" t="s">
        <v>3</v>
      </c>
      <c r="N501" s="175" t="s">
        <v>40</v>
      </c>
      <c r="O501" s="176">
        <v>2.139</v>
      </c>
      <c r="P501" s="176">
        <f>O501*H501</f>
        <v>2.139</v>
      </c>
      <c r="Q501" s="176">
        <v>0.147</v>
      </c>
      <c r="R501" s="176">
        <f>Q501*H501</f>
        <v>0.147</v>
      </c>
      <c r="S501" s="176">
        <v>0</v>
      </c>
      <c r="T501" s="177">
        <f>S501*H501</f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178" t="s">
        <v>202</v>
      </c>
      <c r="AT501" s="178" t="s">
        <v>197</v>
      </c>
      <c r="AU501" s="178" t="s">
        <v>78</v>
      </c>
      <c r="AY501" s="20" t="s">
        <v>195</v>
      </c>
      <c r="BE501" s="179">
        <f>IF(N501="základní",J501,0)</f>
        <v>1320</v>
      </c>
      <c r="BF501" s="179">
        <f>IF(N501="snížená",J501,0)</f>
        <v>0</v>
      </c>
      <c r="BG501" s="179">
        <f>IF(N501="zákl. přenesená",J501,0)</f>
        <v>0</v>
      </c>
      <c r="BH501" s="179">
        <f>IF(N501="sníž. přenesená",J501,0)</f>
        <v>0</v>
      </c>
      <c r="BI501" s="179">
        <f>IF(N501="nulová",J501,0)</f>
        <v>0</v>
      </c>
      <c r="BJ501" s="20" t="s">
        <v>76</v>
      </c>
      <c r="BK501" s="179">
        <f>ROUND(I501*H501,2)</f>
        <v>1320</v>
      </c>
      <c r="BL501" s="20" t="s">
        <v>202</v>
      </c>
      <c r="BM501" s="178" t="s">
        <v>3820</v>
      </c>
    </row>
    <row r="502" spans="1:51" s="14" customFormat="1" ht="12">
      <c r="A502" s="14"/>
      <c r="B502" s="187"/>
      <c r="C502" s="14"/>
      <c r="D502" s="181" t="s">
        <v>204</v>
      </c>
      <c r="E502" s="188" t="s">
        <v>3</v>
      </c>
      <c r="F502" s="189" t="s">
        <v>3821</v>
      </c>
      <c r="G502" s="14"/>
      <c r="H502" s="190">
        <v>1</v>
      </c>
      <c r="I502" s="14"/>
      <c r="J502" s="14"/>
      <c r="K502" s="14"/>
      <c r="L502" s="187"/>
      <c r="M502" s="191"/>
      <c r="N502" s="192"/>
      <c r="O502" s="192"/>
      <c r="P502" s="192"/>
      <c r="Q502" s="192"/>
      <c r="R502" s="192"/>
      <c r="S502" s="192"/>
      <c r="T502" s="19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188" t="s">
        <v>204</v>
      </c>
      <c r="AU502" s="188" t="s">
        <v>78</v>
      </c>
      <c r="AV502" s="14" t="s">
        <v>78</v>
      </c>
      <c r="AW502" s="14" t="s">
        <v>31</v>
      </c>
      <c r="AX502" s="14" t="s">
        <v>76</v>
      </c>
      <c r="AY502" s="188" t="s">
        <v>195</v>
      </c>
    </row>
    <row r="503" spans="1:65" s="2" customFormat="1" ht="24" customHeight="1">
      <c r="A503" s="33"/>
      <c r="B503" s="167"/>
      <c r="C503" s="168" t="s">
        <v>753</v>
      </c>
      <c r="D503" s="168" t="s">
        <v>197</v>
      </c>
      <c r="E503" s="169" t="s">
        <v>1878</v>
      </c>
      <c r="F503" s="170" t="s">
        <v>1879</v>
      </c>
      <c r="G503" s="171" t="s">
        <v>334</v>
      </c>
      <c r="H503" s="172">
        <v>5</v>
      </c>
      <c r="I503" s="173">
        <v>105</v>
      </c>
      <c r="J503" s="173">
        <f>ROUND(I503*H503,2)</f>
        <v>525</v>
      </c>
      <c r="K503" s="170" t="s">
        <v>201</v>
      </c>
      <c r="L503" s="34"/>
      <c r="M503" s="174" t="s">
        <v>3</v>
      </c>
      <c r="N503" s="175" t="s">
        <v>40</v>
      </c>
      <c r="O503" s="176">
        <v>0.253</v>
      </c>
      <c r="P503" s="176">
        <f>O503*H503</f>
        <v>1.2650000000000001</v>
      </c>
      <c r="Q503" s="176">
        <v>0.00376</v>
      </c>
      <c r="R503" s="176">
        <f>Q503*H503</f>
        <v>0.0188</v>
      </c>
      <c r="S503" s="176">
        <v>0</v>
      </c>
      <c r="T503" s="177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78" t="s">
        <v>202</v>
      </c>
      <c r="AT503" s="178" t="s">
        <v>197</v>
      </c>
      <c r="AU503" s="178" t="s">
        <v>78</v>
      </c>
      <c r="AY503" s="20" t="s">
        <v>195</v>
      </c>
      <c r="BE503" s="179">
        <f>IF(N503="základní",J503,0)</f>
        <v>525</v>
      </c>
      <c r="BF503" s="179">
        <f>IF(N503="snížená",J503,0)</f>
        <v>0</v>
      </c>
      <c r="BG503" s="179">
        <f>IF(N503="zákl. přenesená",J503,0)</f>
        <v>0</v>
      </c>
      <c r="BH503" s="179">
        <f>IF(N503="sníž. přenesená",J503,0)</f>
        <v>0</v>
      </c>
      <c r="BI503" s="179">
        <f>IF(N503="nulová",J503,0)</f>
        <v>0</v>
      </c>
      <c r="BJ503" s="20" t="s">
        <v>76</v>
      </c>
      <c r="BK503" s="179">
        <f>ROUND(I503*H503,2)</f>
        <v>525</v>
      </c>
      <c r="BL503" s="20" t="s">
        <v>202</v>
      </c>
      <c r="BM503" s="178" t="s">
        <v>3822</v>
      </c>
    </row>
    <row r="504" spans="1:51" s="14" customFormat="1" ht="12">
      <c r="A504" s="14"/>
      <c r="B504" s="187"/>
      <c r="C504" s="14"/>
      <c r="D504" s="181" t="s">
        <v>204</v>
      </c>
      <c r="E504" s="188" t="s">
        <v>3</v>
      </c>
      <c r="F504" s="189" t="s">
        <v>3823</v>
      </c>
      <c r="G504" s="14"/>
      <c r="H504" s="190">
        <v>5</v>
      </c>
      <c r="I504" s="14"/>
      <c r="J504" s="14"/>
      <c r="K504" s="14"/>
      <c r="L504" s="187"/>
      <c r="M504" s="191"/>
      <c r="N504" s="192"/>
      <c r="O504" s="192"/>
      <c r="P504" s="192"/>
      <c r="Q504" s="192"/>
      <c r="R504" s="192"/>
      <c r="S504" s="192"/>
      <c r="T504" s="193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188" t="s">
        <v>204</v>
      </c>
      <c r="AU504" s="188" t="s">
        <v>78</v>
      </c>
      <c r="AV504" s="14" t="s">
        <v>78</v>
      </c>
      <c r="AW504" s="14" t="s">
        <v>31</v>
      </c>
      <c r="AX504" s="14" t="s">
        <v>76</v>
      </c>
      <c r="AY504" s="188" t="s">
        <v>195</v>
      </c>
    </row>
    <row r="505" spans="1:65" s="2" customFormat="1" ht="24" customHeight="1">
      <c r="A505" s="33"/>
      <c r="B505" s="167"/>
      <c r="C505" s="168" t="s">
        <v>758</v>
      </c>
      <c r="D505" s="168" t="s">
        <v>197</v>
      </c>
      <c r="E505" s="169" t="s">
        <v>3824</v>
      </c>
      <c r="F505" s="170" t="s">
        <v>3825</v>
      </c>
      <c r="G505" s="171" t="s">
        <v>334</v>
      </c>
      <c r="H505" s="172">
        <v>10</v>
      </c>
      <c r="I505" s="173">
        <v>199</v>
      </c>
      <c r="J505" s="173">
        <f>ROUND(I505*H505,2)</f>
        <v>1990</v>
      </c>
      <c r="K505" s="170" t="s">
        <v>201</v>
      </c>
      <c r="L505" s="34"/>
      <c r="M505" s="174" t="s">
        <v>3</v>
      </c>
      <c r="N505" s="175" t="s">
        <v>40</v>
      </c>
      <c r="O505" s="176">
        <v>0.452</v>
      </c>
      <c r="P505" s="176">
        <f>O505*H505</f>
        <v>4.5200000000000005</v>
      </c>
      <c r="Q505" s="176">
        <v>0.0102</v>
      </c>
      <c r="R505" s="176">
        <f>Q505*H505</f>
        <v>0.10200000000000001</v>
      </c>
      <c r="S505" s="176">
        <v>0</v>
      </c>
      <c r="T505" s="177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78" t="s">
        <v>202</v>
      </c>
      <c r="AT505" s="178" t="s">
        <v>197</v>
      </c>
      <c r="AU505" s="178" t="s">
        <v>78</v>
      </c>
      <c r="AY505" s="20" t="s">
        <v>195</v>
      </c>
      <c r="BE505" s="179">
        <f>IF(N505="základní",J505,0)</f>
        <v>1990</v>
      </c>
      <c r="BF505" s="179">
        <f>IF(N505="snížená",J505,0)</f>
        <v>0</v>
      </c>
      <c r="BG505" s="179">
        <f>IF(N505="zákl. přenesená",J505,0)</f>
        <v>0</v>
      </c>
      <c r="BH505" s="179">
        <f>IF(N505="sníž. přenesená",J505,0)</f>
        <v>0</v>
      </c>
      <c r="BI505" s="179">
        <f>IF(N505="nulová",J505,0)</f>
        <v>0</v>
      </c>
      <c r="BJ505" s="20" t="s">
        <v>76</v>
      </c>
      <c r="BK505" s="179">
        <f>ROUND(I505*H505,2)</f>
        <v>1990</v>
      </c>
      <c r="BL505" s="20" t="s">
        <v>202</v>
      </c>
      <c r="BM505" s="178" t="s">
        <v>3826</v>
      </c>
    </row>
    <row r="506" spans="1:51" s="13" customFormat="1" ht="12">
      <c r="A506" s="13"/>
      <c r="B506" s="180"/>
      <c r="C506" s="13"/>
      <c r="D506" s="181" t="s">
        <v>204</v>
      </c>
      <c r="E506" s="182" t="s">
        <v>3</v>
      </c>
      <c r="F506" s="183" t="s">
        <v>3827</v>
      </c>
      <c r="G506" s="13"/>
      <c r="H506" s="182" t="s">
        <v>3</v>
      </c>
      <c r="I506" s="13"/>
      <c r="J506" s="13"/>
      <c r="K506" s="13"/>
      <c r="L506" s="180"/>
      <c r="M506" s="184"/>
      <c r="N506" s="185"/>
      <c r="O506" s="185"/>
      <c r="P506" s="185"/>
      <c r="Q506" s="185"/>
      <c r="R506" s="185"/>
      <c r="S506" s="185"/>
      <c r="T506" s="186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182" t="s">
        <v>204</v>
      </c>
      <c r="AU506" s="182" t="s">
        <v>78</v>
      </c>
      <c r="AV506" s="13" t="s">
        <v>76</v>
      </c>
      <c r="AW506" s="13" t="s">
        <v>31</v>
      </c>
      <c r="AX506" s="13" t="s">
        <v>69</v>
      </c>
      <c r="AY506" s="182" t="s">
        <v>195</v>
      </c>
    </row>
    <row r="507" spans="1:51" s="14" customFormat="1" ht="12">
      <c r="A507" s="14"/>
      <c r="B507" s="187"/>
      <c r="C507" s="14"/>
      <c r="D507" s="181" t="s">
        <v>204</v>
      </c>
      <c r="E507" s="188" t="s">
        <v>3</v>
      </c>
      <c r="F507" s="189" t="s">
        <v>3828</v>
      </c>
      <c r="G507" s="14"/>
      <c r="H507" s="190">
        <v>10</v>
      </c>
      <c r="I507" s="14"/>
      <c r="J507" s="14"/>
      <c r="K507" s="14"/>
      <c r="L507" s="187"/>
      <c r="M507" s="191"/>
      <c r="N507" s="192"/>
      <c r="O507" s="192"/>
      <c r="P507" s="192"/>
      <c r="Q507" s="192"/>
      <c r="R507" s="192"/>
      <c r="S507" s="192"/>
      <c r="T507" s="193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188" t="s">
        <v>204</v>
      </c>
      <c r="AU507" s="188" t="s">
        <v>78</v>
      </c>
      <c r="AV507" s="14" t="s">
        <v>78</v>
      </c>
      <c r="AW507" s="14" t="s">
        <v>31</v>
      </c>
      <c r="AX507" s="14" t="s">
        <v>76</v>
      </c>
      <c r="AY507" s="188" t="s">
        <v>195</v>
      </c>
    </row>
    <row r="508" spans="1:65" s="2" customFormat="1" ht="24" customHeight="1">
      <c r="A508" s="33"/>
      <c r="B508" s="167"/>
      <c r="C508" s="168" t="s">
        <v>764</v>
      </c>
      <c r="D508" s="168" t="s">
        <v>197</v>
      </c>
      <c r="E508" s="169" t="s">
        <v>3829</v>
      </c>
      <c r="F508" s="170" t="s">
        <v>3830</v>
      </c>
      <c r="G508" s="171" t="s">
        <v>334</v>
      </c>
      <c r="H508" s="172">
        <v>22</v>
      </c>
      <c r="I508" s="173">
        <v>409</v>
      </c>
      <c r="J508" s="173">
        <f>ROUND(I508*H508,2)</f>
        <v>8998</v>
      </c>
      <c r="K508" s="170" t="s">
        <v>201</v>
      </c>
      <c r="L508" s="34"/>
      <c r="M508" s="174" t="s">
        <v>3</v>
      </c>
      <c r="N508" s="175" t="s">
        <v>40</v>
      </c>
      <c r="O508" s="176">
        <v>0.725</v>
      </c>
      <c r="P508" s="176">
        <f>O508*H508</f>
        <v>15.95</v>
      </c>
      <c r="Q508" s="176">
        <v>0.0415</v>
      </c>
      <c r="R508" s="176">
        <f>Q508*H508</f>
        <v>0.913</v>
      </c>
      <c r="S508" s="176">
        <v>0</v>
      </c>
      <c r="T508" s="177">
        <f>S508*H508</f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78" t="s">
        <v>202</v>
      </c>
      <c r="AT508" s="178" t="s">
        <v>197</v>
      </c>
      <c r="AU508" s="178" t="s">
        <v>78</v>
      </c>
      <c r="AY508" s="20" t="s">
        <v>195</v>
      </c>
      <c r="BE508" s="179">
        <f>IF(N508="základní",J508,0)</f>
        <v>8998</v>
      </c>
      <c r="BF508" s="179">
        <f>IF(N508="snížená",J508,0)</f>
        <v>0</v>
      </c>
      <c r="BG508" s="179">
        <f>IF(N508="zákl. přenesená",J508,0)</f>
        <v>0</v>
      </c>
      <c r="BH508" s="179">
        <f>IF(N508="sníž. přenesená",J508,0)</f>
        <v>0</v>
      </c>
      <c r="BI508" s="179">
        <f>IF(N508="nulová",J508,0)</f>
        <v>0</v>
      </c>
      <c r="BJ508" s="20" t="s">
        <v>76</v>
      </c>
      <c r="BK508" s="179">
        <f>ROUND(I508*H508,2)</f>
        <v>8998</v>
      </c>
      <c r="BL508" s="20" t="s">
        <v>202</v>
      </c>
      <c r="BM508" s="178" t="s">
        <v>3831</v>
      </c>
    </row>
    <row r="509" spans="1:51" s="13" customFormat="1" ht="12">
      <c r="A509" s="13"/>
      <c r="B509" s="180"/>
      <c r="C509" s="13"/>
      <c r="D509" s="181" t="s">
        <v>204</v>
      </c>
      <c r="E509" s="182" t="s">
        <v>3</v>
      </c>
      <c r="F509" s="183" t="s">
        <v>3832</v>
      </c>
      <c r="G509" s="13"/>
      <c r="H509" s="182" t="s">
        <v>3</v>
      </c>
      <c r="I509" s="13"/>
      <c r="J509" s="13"/>
      <c r="K509" s="13"/>
      <c r="L509" s="180"/>
      <c r="M509" s="184"/>
      <c r="N509" s="185"/>
      <c r="O509" s="185"/>
      <c r="P509" s="185"/>
      <c r="Q509" s="185"/>
      <c r="R509" s="185"/>
      <c r="S509" s="185"/>
      <c r="T509" s="186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182" t="s">
        <v>204</v>
      </c>
      <c r="AU509" s="182" t="s">
        <v>78</v>
      </c>
      <c r="AV509" s="13" t="s">
        <v>76</v>
      </c>
      <c r="AW509" s="13" t="s">
        <v>31</v>
      </c>
      <c r="AX509" s="13" t="s">
        <v>69</v>
      </c>
      <c r="AY509" s="182" t="s">
        <v>195</v>
      </c>
    </row>
    <row r="510" spans="1:51" s="14" customFormat="1" ht="12">
      <c r="A510" s="14"/>
      <c r="B510" s="187"/>
      <c r="C510" s="14"/>
      <c r="D510" s="181" t="s">
        <v>204</v>
      </c>
      <c r="E510" s="188" t="s">
        <v>3</v>
      </c>
      <c r="F510" s="189" t="s">
        <v>202</v>
      </c>
      <c r="G510" s="14"/>
      <c r="H510" s="190">
        <v>4</v>
      </c>
      <c r="I510" s="14"/>
      <c r="J510" s="14"/>
      <c r="K510" s="14"/>
      <c r="L510" s="187"/>
      <c r="M510" s="191"/>
      <c r="N510" s="192"/>
      <c r="O510" s="192"/>
      <c r="P510" s="192"/>
      <c r="Q510" s="192"/>
      <c r="R510" s="192"/>
      <c r="S510" s="192"/>
      <c r="T510" s="193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188" t="s">
        <v>204</v>
      </c>
      <c r="AU510" s="188" t="s">
        <v>78</v>
      </c>
      <c r="AV510" s="14" t="s">
        <v>78</v>
      </c>
      <c r="AW510" s="14" t="s">
        <v>31</v>
      </c>
      <c r="AX510" s="14" t="s">
        <v>69</v>
      </c>
      <c r="AY510" s="188" t="s">
        <v>195</v>
      </c>
    </row>
    <row r="511" spans="1:51" s="13" customFormat="1" ht="12">
      <c r="A511" s="13"/>
      <c r="B511" s="180"/>
      <c r="C511" s="13"/>
      <c r="D511" s="181" t="s">
        <v>204</v>
      </c>
      <c r="E511" s="182" t="s">
        <v>3</v>
      </c>
      <c r="F511" s="183" t="s">
        <v>3833</v>
      </c>
      <c r="G511" s="13"/>
      <c r="H511" s="182" t="s">
        <v>3</v>
      </c>
      <c r="I511" s="13"/>
      <c r="J511" s="13"/>
      <c r="K511" s="13"/>
      <c r="L511" s="180"/>
      <c r="M511" s="184"/>
      <c r="N511" s="185"/>
      <c r="O511" s="185"/>
      <c r="P511" s="185"/>
      <c r="Q511" s="185"/>
      <c r="R511" s="185"/>
      <c r="S511" s="185"/>
      <c r="T511" s="186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182" t="s">
        <v>204</v>
      </c>
      <c r="AU511" s="182" t="s">
        <v>78</v>
      </c>
      <c r="AV511" s="13" t="s">
        <v>76</v>
      </c>
      <c r="AW511" s="13" t="s">
        <v>31</v>
      </c>
      <c r="AX511" s="13" t="s">
        <v>69</v>
      </c>
      <c r="AY511" s="182" t="s">
        <v>195</v>
      </c>
    </row>
    <row r="512" spans="1:51" s="14" customFormat="1" ht="12">
      <c r="A512" s="14"/>
      <c r="B512" s="187"/>
      <c r="C512" s="14"/>
      <c r="D512" s="181" t="s">
        <v>204</v>
      </c>
      <c r="E512" s="188" t="s">
        <v>3</v>
      </c>
      <c r="F512" s="189" t="s">
        <v>3834</v>
      </c>
      <c r="G512" s="14"/>
      <c r="H512" s="190">
        <v>18</v>
      </c>
      <c r="I512" s="14"/>
      <c r="J512" s="14"/>
      <c r="K512" s="14"/>
      <c r="L512" s="187"/>
      <c r="M512" s="191"/>
      <c r="N512" s="192"/>
      <c r="O512" s="192"/>
      <c r="P512" s="192"/>
      <c r="Q512" s="192"/>
      <c r="R512" s="192"/>
      <c r="S512" s="192"/>
      <c r="T512" s="193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188" t="s">
        <v>204</v>
      </c>
      <c r="AU512" s="188" t="s">
        <v>78</v>
      </c>
      <c r="AV512" s="14" t="s">
        <v>78</v>
      </c>
      <c r="AW512" s="14" t="s">
        <v>31</v>
      </c>
      <c r="AX512" s="14" t="s">
        <v>69</v>
      </c>
      <c r="AY512" s="188" t="s">
        <v>195</v>
      </c>
    </row>
    <row r="513" spans="1:51" s="15" customFormat="1" ht="12">
      <c r="A513" s="15"/>
      <c r="B513" s="194"/>
      <c r="C513" s="15"/>
      <c r="D513" s="181" t="s">
        <v>204</v>
      </c>
      <c r="E513" s="195" t="s">
        <v>3</v>
      </c>
      <c r="F513" s="196" t="s">
        <v>209</v>
      </c>
      <c r="G513" s="15"/>
      <c r="H513" s="197">
        <v>22</v>
      </c>
      <c r="I513" s="15"/>
      <c r="J513" s="15"/>
      <c r="K513" s="15"/>
      <c r="L513" s="194"/>
      <c r="M513" s="198"/>
      <c r="N513" s="199"/>
      <c r="O513" s="199"/>
      <c r="P513" s="199"/>
      <c r="Q513" s="199"/>
      <c r="R513" s="199"/>
      <c r="S513" s="199"/>
      <c r="T513" s="200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195" t="s">
        <v>204</v>
      </c>
      <c r="AU513" s="195" t="s">
        <v>78</v>
      </c>
      <c r="AV513" s="15" t="s">
        <v>202</v>
      </c>
      <c r="AW513" s="15" t="s">
        <v>31</v>
      </c>
      <c r="AX513" s="15" t="s">
        <v>76</v>
      </c>
      <c r="AY513" s="195" t="s">
        <v>195</v>
      </c>
    </row>
    <row r="514" spans="1:65" s="2" customFormat="1" ht="24" customHeight="1">
      <c r="A514" s="33"/>
      <c r="B514" s="167"/>
      <c r="C514" s="168" t="s">
        <v>769</v>
      </c>
      <c r="D514" s="168" t="s">
        <v>197</v>
      </c>
      <c r="E514" s="169" t="s">
        <v>332</v>
      </c>
      <c r="F514" s="170" t="s">
        <v>333</v>
      </c>
      <c r="G514" s="171" t="s">
        <v>334</v>
      </c>
      <c r="H514" s="172">
        <v>1</v>
      </c>
      <c r="I514" s="173">
        <v>1450</v>
      </c>
      <c r="J514" s="173">
        <f>ROUND(I514*H514,2)</f>
        <v>1450</v>
      </c>
      <c r="K514" s="170" t="s">
        <v>201</v>
      </c>
      <c r="L514" s="34"/>
      <c r="M514" s="174" t="s">
        <v>3</v>
      </c>
      <c r="N514" s="175" t="s">
        <v>40</v>
      </c>
      <c r="O514" s="176">
        <v>2.431</v>
      </c>
      <c r="P514" s="176">
        <f>O514*H514</f>
        <v>2.431</v>
      </c>
      <c r="Q514" s="176">
        <v>0.1575</v>
      </c>
      <c r="R514" s="176">
        <f>Q514*H514</f>
        <v>0.1575</v>
      </c>
      <c r="S514" s="176">
        <v>0</v>
      </c>
      <c r="T514" s="177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78" t="s">
        <v>202</v>
      </c>
      <c r="AT514" s="178" t="s">
        <v>197</v>
      </c>
      <c r="AU514" s="178" t="s">
        <v>78</v>
      </c>
      <c r="AY514" s="20" t="s">
        <v>195</v>
      </c>
      <c r="BE514" s="179">
        <f>IF(N514="základní",J514,0)</f>
        <v>1450</v>
      </c>
      <c r="BF514" s="179">
        <f>IF(N514="snížená",J514,0)</f>
        <v>0</v>
      </c>
      <c r="BG514" s="179">
        <f>IF(N514="zákl. přenesená",J514,0)</f>
        <v>0</v>
      </c>
      <c r="BH514" s="179">
        <f>IF(N514="sníž. přenesená",J514,0)</f>
        <v>0</v>
      </c>
      <c r="BI514" s="179">
        <f>IF(N514="nulová",J514,0)</f>
        <v>0</v>
      </c>
      <c r="BJ514" s="20" t="s">
        <v>76</v>
      </c>
      <c r="BK514" s="179">
        <f>ROUND(I514*H514,2)</f>
        <v>1450</v>
      </c>
      <c r="BL514" s="20" t="s">
        <v>202</v>
      </c>
      <c r="BM514" s="178" t="s">
        <v>3835</v>
      </c>
    </row>
    <row r="515" spans="1:51" s="14" customFormat="1" ht="12">
      <c r="A515" s="14"/>
      <c r="B515" s="187"/>
      <c r="C515" s="14"/>
      <c r="D515" s="181" t="s">
        <v>204</v>
      </c>
      <c r="E515" s="188" t="s">
        <v>3</v>
      </c>
      <c r="F515" s="189" t="s">
        <v>3836</v>
      </c>
      <c r="G515" s="14"/>
      <c r="H515" s="190">
        <v>1</v>
      </c>
      <c r="I515" s="14"/>
      <c r="J515" s="14"/>
      <c r="K515" s="14"/>
      <c r="L515" s="187"/>
      <c r="M515" s="191"/>
      <c r="N515" s="192"/>
      <c r="O515" s="192"/>
      <c r="P515" s="192"/>
      <c r="Q515" s="192"/>
      <c r="R515" s="192"/>
      <c r="S515" s="192"/>
      <c r="T515" s="193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188" t="s">
        <v>204</v>
      </c>
      <c r="AU515" s="188" t="s">
        <v>78</v>
      </c>
      <c r="AV515" s="14" t="s">
        <v>78</v>
      </c>
      <c r="AW515" s="14" t="s">
        <v>31</v>
      </c>
      <c r="AX515" s="14" t="s">
        <v>76</v>
      </c>
      <c r="AY515" s="188" t="s">
        <v>195</v>
      </c>
    </row>
    <row r="516" spans="1:65" s="2" customFormat="1" ht="16.5" customHeight="1">
      <c r="A516" s="33"/>
      <c r="B516" s="167"/>
      <c r="C516" s="168" t="s">
        <v>774</v>
      </c>
      <c r="D516" s="168" t="s">
        <v>197</v>
      </c>
      <c r="E516" s="169" t="s">
        <v>339</v>
      </c>
      <c r="F516" s="170" t="s">
        <v>340</v>
      </c>
      <c r="G516" s="171" t="s">
        <v>200</v>
      </c>
      <c r="H516" s="172">
        <v>1.9</v>
      </c>
      <c r="I516" s="173">
        <v>548</v>
      </c>
      <c r="J516" s="173">
        <f>ROUND(I516*H516,2)</f>
        <v>1041.2</v>
      </c>
      <c r="K516" s="170" t="s">
        <v>201</v>
      </c>
      <c r="L516" s="34"/>
      <c r="M516" s="174" t="s">
        <v>3</v>
      </c>
      <c r="N516" s="175" t="s">
        <v>40</v>
      </c>
      <c r="O516" s="176">
        <v>1.218</v>
      </c>
      <c r="P516" s="176">
        <f>O516*H516</f>
        <v>2.3142</v>
      </c>
      <c r="Q516" s="176">
        <v>0.03045</v>
      </c>
      <c r="R516" s="176">
        <f>Q516*H516</f>
        <v>0.057855</v>
      </c>
      <c r="S516" s="176">
        <v>0</v>
      </c>
      <c r="T516" s="177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78" t="s">
        <v>202</v>
      </c>
      <c r="AT516" s="178" t="s">
        <v>197</v>
      </c>
      <c r="AU516" s="178" t="s">
        <v>78</v>
      </c>
      <c r="AY516" s="20" t="s">
        <v>195</v>
      </c>
      <c r="BE516" s="179">
        <f>IF(N516="základní",J516,0)</f>
        <v>1041.2</v>
      </c>
      <c r="BF516" s="179">
        <f>IF(N516="snížená",J516,0)</f>
        <v>0</v>
      </c>
      <c r="BG516" s="179">
        <f>IF(N516="zákl. přenesená",J516,0)</f>
        <v>0</v>
      </c>
      <c r="BH516" s="179">
        <f>IF(N516="sníž. přenesená",J516,0)</f>
        <v>0</v>
      </c>
      <c r="BI516" s="179">
        <f>IF(N516="nulová",J516,0)</f>
        <v>0</v>
      </c>
      <c r="BJ516" s="20" t="s">
        <v>76</v>
      </c>
      <c r="BK516" s="179">
        <f>ROUND(I516*H516,2)</f>
        <v>1041.2</v>
      </c>
      <c r="BL516" s="20" t="s">
        <v>202</v>
      </c>
      <c r="BM516" s="178" t="s">
        <v>3837</v>
      </c>
    </row>
    <row r="517" spans="1:51" s="13" customFormat="1" ht="12">
      <c r="A517" s="13"/>
      <c r="B517" s="180"/>
      <c r="C517" s="13"/>
      <c r="D517" s="181" t="s">
        <v>204</v>
      </c>
      <c r="E517" s="182" t="s">
        <v>3</v>
      </c>
      <c r="F517" s="183" t="s">
        <v>3838</v>
      </c>
      <c r="G517" s="13"/>
      <c r="H517" s="182" t="s">
        <v>3</v>
      </c>
      <c r="I517" s="13"/>
      <c r="J517" s="13"/>
      <c r="K517" s="13"/>
      <c r="L517" s="180"/>
      <c r="M517" s="184"/>
      <c r="N517" s="185"/>
      <c r="O517" s="185"/>
      <c r="P517" s="185"/>
      <c r="Q517" s="185"/>
      <c r="R517" s="185"/>
      <c r="S517" s="185"/>
      <c r="T517" s="18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182" t="s">
        <v>204</v>
      </c>
      <c r="AU517" s="182" t="s">
        <v>78</v>
      </c>
      <c r="AV517" s="13" t="s">
        <v>76</v>
      </c>
      <c r="AW517" s="13" t="s">
        <v>31</v>
      </c>
      <c r="AX517" s="13" t="s">
        <v>69</v>
      </c>
      <c r="AY517" s="182" t="s">
        <v>195</v>
      </c>
    </row>
    <row r="518" spans="1:51" s="14" customFormat="1" ht="12">
      <c r="A518" s="14"/>
      <c r="B518" s="187"/>
      <c r="C518" s="14"/>
      <c r="D518" s="181" t="s">
        <v>204</v>
      </c>
      <c r="E518" s="188" t="s">
        <v>3</v>
      </c>
      <c r="F518" s="189" t="s">
        <v>3839</v>
      </c>
      <c r="G518" s="14"/>
      <c r="H518" s="190">
        <v>1.596</v>
      </c>
      <c r="I518" s="14"/>
      <c r="J518" s="14"/>
      <c r="K518" s="14"/>
      <c r="L518" s="187"/>
      <c r="M518" s="191"/>
      <c r="N518" s="192"/>
      <c r="O518" s="192"/>
      <c r="P518" s="192"/>
      <c r="Q518" s="192"/>
      <c r="R518" s="192"/>
      <c r="S518" s="192"/>
      <c r="T518" s="193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188" t="s">
        <v>204</v>
      </c>
      <c r="AU518" s="188" t="s">
        <v>78</v>
      </c>
      <c r="AV518" s="14" t="s">
        <v>78</v>
      </c>
      <c r="AW518" s="14" t="s">
        <v>31</v>
      </c>
      <c r="AX518" s="14" t="s">
        <v>69</v>
      </c>
      <c r="AY518" s="188" t="s">
        <v>195</v>
      </c>
    </row>
    <row r="519" spans="1:51" s="13" customFormat="1" ht="12">
      <c r="A519" s="13"/>
      <c r="B519" s="180"/>
      <c r="C519" s="13"/>
      <c r="D519" s="181" t="s">
        <v>204</v>
      </c>
      <c r="E519" s="182" t="s">
        <v>3</v>
      </c>
      <c r="F519" s="183" t="s">
        <v>3840</v>
      </c>
      <c r="G519" s="13"/>
      <c r="H519" s="182" t="s">
        <v>3</v>
      </c>
      <c r="I519" s="13"/>
      <c r="J519" s="13"/>
      <c r="K519" s="13"/>
      <c r="L519" s="180"/>
      <c r="M519" s="184"/>
      <c r="N519" s="185"/>
      <c r="O519" s="185"/>
      <c r="P519" s="185"/>
      <c r="Q519" s="185"/>
      <c r="R519" s="185"/>
      <c r="S519" s="185"/>
      <c r="T519" s="186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182" t="s">
        <v>204</v>
      </c>
      <c r="AU519" s="182" t="s">
        <v>78</v>
      </c>
      <c r="AV519" s="13" t="s">
        <v>76</v>
      </c>
      <c r="AW519" s="13" t="s">
        <v>31</v>
      </c>
      <c r="AX519" s="13" t="s">
        <v>69</v>
      </c>
      <c r="AY519" s="182" t="s">
        <v>195</v>
      </c>
    </row>
    <row r="520" spans="1:51" s="14" customFormat="1" ht="12">
      <c r="A520" s="14"/>
      <c r="B520" s="187"/>
      <c r="C520" s="14"/>
      <c r="D520" s="181" t="s">
        <v>204</v>
      </c>
      <c r="E520" s="188" t="s">
        <v>3</v>
      </c>
      <c r="F520" s="189" t="s">
        <v>3841</v>
      </c>
      <c r="G520" s="14"/>
      <c r="H520" s="190">
        <v>0.304</v>
      </c>
      <c r="I520" s="14"/>
      <c r="J520" s="14"/>
      <c r="K520" s="14"/>
      <c r="L520" s="187"/>
      <c r="M520" s="191"/>
      <c r="N520" s="192"/>
      <c r="O520" s="192"/>
      <c r="P520" s="192"/>
      <c r="Q520" s="192"/>
      <c r="R520" s="192"/>
      <c r="S520" s="192"/>
      <c r="T520" s="193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188" t="s">
        <v>204</v>
      </c>
      <c r="AU520" s="188" t="s">
        <v>78</v>
      </c>
      <c r="AV520" s="14" t="s">
        <v>78</v>
      </c>
      <c r="AW520" s="14" t="s">
        <v>31</v>
      </c>
      <c r="AX520" s="14" t="s">
        <v>69</v>
      </c>
      <c r="AY520" s="188" t="s">
        <v>195</v>
      </c>
    </row>
    <row r="521" spans="1:51" s="15" customFormat="1" ht="12">
      <c r="A521" s="15"/>
      <c r="B521" s="194"/>
      <c r="C521" s="15"/>
      <c r="D521" s="181" t="s">
        <v>204</v>
      </c>
      <c r="E521" s="195" t="s">
        <v>3</v>
      </c>
      <c r="F521" s="196" t="s">
        <v>209</v>
      </c>
      <c r="G521" s="15"/>
      <c r="H521" s="197">
        <v>1.9</v>
      </c>
      <c r="I521" s="15"/>
      <c r="J521" s="15"/>
      <c r="K521" s="15"/>
      <c r="L521" s="194"/>
      <c r="M521" s="198"/>
      <c r="N521" s="199"/>
      <c r="O521" s="199"/>
      <c r="P521" s="199"/>
      <c r="Q521" s="199"/>
      <c r="R521" s="199"/>
      <c r="S521" s="199"/>
      <c r="T521" s="200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195" t="s">
        <v>204</v>
      </c>
      <c r="AU521" s="195" t="s">
        <v>78</v>
      </c>
      <c r="AV521" s="15" t="s">
        <v>202</v>
      </c>
      <c r="AW521" s="15" t="s">
        <v>31</v>
      </c>
      <c r="AX521" s="15" t="s">
        <v>76</v>
      </c>
      <c r="AY521" s="195" t="s">
        <v>195</v>
      </c>
    </row>
    <row r="522" spans="1:65" s="2" customFormat="1" ht="16.5" customHeight="1">
      <c r="A522" s="33"/>
      <c r="B522" s="167"/>
      <c r="C522" s="168" t="s">
        <v>781</v>
      </c>
      <c r="D522" s="168" t="s">
        <v>197</v>
      </c>
      <c r="E522" s="169" t="s">
        <v>3842</v>
      </c>
      <c r="F522" s="170" t="s">
        <v>3843</v>
      </c>
      <c r="G522" s="171" t="s">
        <v>200</v>
      </c>
      <c r="H522" s="172">
        <v>3</v>
      </c>
      <c r="I522" s="173">
        <v>610</v>
      </c>
      <c r="J522" s="173">
        <f>ROUND(I522*H522,2)</f>
        <v>1830</v>
      </c>
      <c r="K522" s="170" t="s">
        <v>201</v>
      </c>
      <c r="L522" s="34"/>
      <c r="M522" s="174" t="s">
        <v>3</v>
      </c>
      <c r="N522" s="175" t="s">
        <v>40</v>
      </c>
      <c r="O522" s="176">
        <v>1.355</v>
      </c>
      <c r="P522" s="176">
        <f>O522*H522</f>
        <v>4.0649999999999995</v>
      </c>
      <c r="Q522" s="176">
        <v>0.03358</v>
      </c>
      <c r="R522" s="176">
        <f>Q522*H522</f>
        <v>0.10074</v>
      </c>
      <c r="S522" s="176">
        <v>0</v>
      </c>
      <c r="T522" s="177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78" t="s">
        <v>202</v>
      </c>
      <c r="AT522" s="178" t="s">
        <v>197</v>
      </c>
      <c r="AU522" s="178" t="s">
        <v>78</v>
      </c>
      <c r="AY522" s="20" t="s">
        <v>195</v>
      </c>
      <c r="BE522" s="179">
        <f>IF(N522="základní",J522,0)</f>
        <v>1830</v>
      </c>
      <c r="BF522" s="179">
        <f>IF(N522="snížená",J522,0)</f>
        <v>0</v>
      </c>
      <c r="BG522" s="179">
        <f>IF(N522="zákl. přenesená",J522,0)</f>
        <v>0</v>
      </c>
      <c r="BH522" s="179">
        <f>IF(N522="sníž. přenesená",J522,0)</f>
        <v>0</v>
      </c>
      <c r="BI522" s="179">
        <f>IF(N522="nulová",J522,0)</f>
        <v>0</v>
      </c>
      <c r="BJ522" s="20" t="s">
        <v>76</v>
      </c>
      <c r="BK522" s="179">
        <f>ROUND(I522*H522,2)</f>
        <v>1830</v>
      </c>
      <c r="BL522" s="20" t="s">
        <v>202</v>
      </c>
      <c r="BM522" s="178" t="s">
        <v>3844</v>
      </c>
    </row>
    <row r="523" spans="1:51" s="13" customFormat="1" ht="12">
      <c r="A523" s="13"/>
      <c r="B523" s="180"/>
      <c r="C523" s="13"/>
      <c r="D523" s="181" t="s">
        <v>204</v>
      </c>
      <c r="E523" s="182" t="s">
        <v>3</v>
      </c>
      <c r="F523" s="183" t="s">
        <v>3845</v>
      </c>
      <c r="G523" s="13"/>
      <c r="H523" s="182" t="s">
        <v>3</v>
      </c>
      <c r="I523" s="13"/>
      <c r="J523" s="13"/>
      <c r="K523" s="13"/>
      <c r="L523" s="180"/>
      <c r="M523" s="184"/>
      <c r="N523" s="185"/>
      <c r="O523" s="185"/>
      <c r="P523" s="185"/>
      <c r="Q523" s="185"/>
      <c r="R523" s="185"/>
      <c r="S523" s="185"/>
      <c r="T523" s="186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182" t="s">
        <v>204</v>
      </c>
      <c r="AU523" s="182" t="s">
        <v>78</v>
      </c>
      <c r="AV523" s="13" t="s">
        <v>76</v>
      </c>
      <c r="AW523" s="13" t="s">
        <v>31</v>
      </c>
      <c r="AX523" s="13" t="s">
        <v>69</v>
      </c>
      <c r="AY523" s="182" t="s">
        <v>195</v>
      </c>
    </row>
    <row r="524" spans="1:51" s="14" customFormat="1" ht="12">
      <c r="A524" s="14"/>
      <c r="B524" s="187"/>
      <c r="C524" s="14"/>
      <c r="D524" s="181" t="s">
        <v>204</v>
      </c>
      <c r="E524" s="188" t="s">
        <v>3</v>
      </c>
      <c r="F524" s="189" t="s">
        <v>3846</v>
      </c>
      <c r="G524" s="14"/>
      <c r="H524" s="190">
        <v>2.52</v>
      </c>
      <c r="I524" s="14"/>
      <c r="J524" s="14"/>
      <c r="K524" s="14"/>
      <c r="L524" s="187"/>
      <c r="M524" s="191"/>
      <c r="N524" s="192"/>
      <c r="O524" s="192"/>
      <c r="P524" s="192"/>
      <c r="Q524" s="192"/>
      <c r="R524" s="192"/>
      <c r="S524" s="192"/>
      <c r="T524" s="193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188" t="s">
        <v>204</v>
      </c>
      <c r="AU524" s="188" t="s">
        <v>78</v>
      </c>
      <c r="AV524" s="14" t="s">
        <v>78</v>
      </c>
      <c r="AW524" s="14" t="s">
        <v>31</v>
      </c>
      <c r="AX524" s="14" t="s">
        <v>69</v>
      </c>
      <c r="AY524" s="188" t="s">
        <v>195</v>
      </c>
    </row>
    <row r="525" spans="1:51" s="13" customFormat="1" ht="12">
      <c r="A525" s="13"/>
      <c r="B525" s="180"/>
      <c r="C525" s="13"/>
      <c r="D525" s="181" t="s">
        <v>204</v>
      </c>
      <c r="E525" s="182" t="s">
        <v>3</v>
      </c>
      <c r="F525" s="183" t="s">
        <v>3840</v>
      </c>
      <c r="G525" s="13"/>
      <c r="H525" s="182" t="s">
        <v>3</v>
      </c>
      <c r="I525" s="13"/>
      <c r="J525" s="13"/>
      <c r="K525" s="13"/>
      <c r="L525" s="180"/>
      <c r="M525" s="184"/>
      <c r="N525" s="185"/>
      <c r="O525" s="185"/>
      <c r="P525" s="185"/>
      <c r="Q525" s="185"/>
      <c r="R525" s="185"/>
      <c r="S525" s="185"/>
      <c r="T525" s="186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182" t="s">
        <v>204</v>
      </c>
      <c r="AU525" s="182" t="s">
        <v>78</v>
      </c>
      <c r="AV525" s="13" t="s">
        <v>76</v>
      </c>
      <c r="AW525" s="13" t="s">
        <v>31</v>
      </c>
      <c r="AX525" s="13" t="s">
        <v>69</v>
      </c>
      <c r="AY525" s="182" t="s">
        <v>195</v>
      </c>
    </row>
    <row r="526" spans="1:51" s="14" customFormat="1" ht="12">
      <c r="A526" s="14"/>
      <c r="B526" s="187"/>
      <c r="C526" s="14"/>
      <c r="D526" s="181" t="s">
        <v>204</v>
      </c>
      <c r="E526" s="188" t="s">
        <v>3</v>
      </c>
      <c r="F526" s="189" t="s">
        <v>3847</v>
      </c>
      <c r="G526" s="14"/>
      <c r="H526" s="190">
        <v>0.48</v>
      </c>
      <c r="I526" s="14"/>
      <c r="J526" s="14"/>
      <c r="K526" s="14"/>
      <c r="L526" s="187"/>
      <c r="M526" s="191"/>
      <c r="N526" s="192"/>
      <c r="O526" s="192"/>
      <c r="P526" s="192"/>
      <c r="Q526" s="192"/>
      <c r="R526" s="192"/>
      <c r="S526" s="192"/>
      <c r="T526" s="19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188" t="s">
        <v>204</v>
      </c>
      <c r="AU526" s="188" t="s">
        <v>78</v>
      </c>
      <c r="AV526" s="14" t="s">
        <v>78</v>
      </c>
      <c r="AW526" s="14" t="s">
        <v>31</v>
      </c>
      <c r="AX526" s="14" t="s">
        <v>69</v>
      </c>
      <c r="AY526" s="188" t="s">
        <v>195</v>
      </c>
    </row>
    <row r="527" spans="1:51" s="15" customFormat="1" ht="12">
      <c r="A527" s="15"/>
      <c r="B527" s="194"/>
      <c r="C527" s="15"/>
      <c r="D527" s="181" t="s">
        <v>204</v>
      </c>
      <c r="E527" s="195" t="s">
        <v>3</v>
      </c>
      <c r="F527" s="196" t="s">
        <v>209</v>
      </c>
      <c r="G527" s="15"/>
      <c r="H527" s="197">
        <v>3</v>
      </c>
      <c r="I527" s="15"/>
      <c r="J527" s="15"/>
      <c r="K527" s="15"/>
      <c r="L527" s="194"/>
      <c r="M527" s="198"/>
      <c r="N527" s="199"/>
      <c r="O527" s="199"/>
      <c r="P527" s="199"/>
      <c r="Q527" s="199"/>
      <c r="R527" s="199"/>
      <c r="S527" s="199"/>
      <c r="T527" s="200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195" t="s">
        <v>204</v>
      </c>
      <c r="AU527" s="195" t="s">
        <v>78</v>
      </c>
      <c r="AV527" s="15" t="s">
        <v>202</v>
      </c>
      <c r="AW527" s="15" t="s">
        <v>31</v>
      </c>
      <c r="AX527" s="15" t="s">
        <v>76</v>
      </c>
      <c r="AY527" s="195" t="s">
        <v>195</v>
      </c>
    </row>
    <row r="528" spans="1:65" s="2" customFormat="1" ht="16.5" customHeight="1">
      <c r="A528" s="33"/>
      <c r="B528" s="167"/>
      <c r="C528" s="168" t="s">
        <v>786</v>
      </c>
      <c r="D528" s="168" t="s">
        <v>197</v>
      </c>
      <c r="E528" s="169" t="s">
        <v>345</v>
      </c>
      <c r="F528" s="170" t="s">
        <v>346</v>
      </c>
      <c r="G528" s="171" t="s">
        <v>212</v>
      </c>
      <c r="H528" s="172">
        <v>165.94</v>
      </c>
      <c r="I528" s="173">
        <v>138</v>
      </c>
      <c r="J528" s="173">
        <f>ROUND(I528*H528,2)</f>
        <v>22899.72</v>
      </c>
      <c r="K528" s="170" t="s">
        <v>201</v>
      </c>
      <c r="L528" s="34"/>
      <c r="M528" s="174" t="s">
        <v>3</v>
      </c>
      <c r="N528" s="175" t="s">
        <v>40</v>
      </c>
      <c r="O528" s="176">
        <v>0.37</v>
      </c>
      <c r="P528" s="176">
        <f>O528*H528</f>
        <v>61.3978</v>
      </c>
      <c r="Q528" s="176">
        <v>0.0015</v>
      </c>
      <c r="R528" s="176">
        <f>Q528*H528</f>
        <v>0.24891</v>
      </c>
      <c r="S528" s="176">
        <v>0</v>
      </c>
      <c r="T528" s="177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78" t="s">
        <v>202</v>
      </c>
      <c r="AT528" s="178" t="s">
        <v>197</v>
      </c>
      <c r="AU528" s="178" t="s">
        <v>78</v>
      </c>
      <c r="AY528" s="20" t="s">
        <v>195</v>
      </c>
      <c r="BE528" s="179">
        <f>IF(N528="základní",J528,0)</f>
        <v>22899.72</v>
      </c>
      <c r="BF528" s="179">
        <f>IF(N528="snížená",J528,0)</f>
        <v>0</v>
      </c>
      <c r="BG528" s="179">
        <f>IF(N528="zákl. přenesená",J528,0)</f>
        <v>0</v>
      </c>
      <c r="BH528" s="179">
        <f>IF(N528="sníž. přenesená",J528,0)</f>
        <v>0</v>
      </c>
      <c r="BI528" s="179">
        <f>IF(N528="nulová",J528,0)</f>
        <v>0</v>
      </c>
      <c r="BJ528" s="20" t="s">
        <v>76</v>
      </c>
      <c r="BK528" s="179">
        <f>ROUND(I528*H528,2)</f>
        <v>22899.72</v>
      </c>
      <c r="BL528" s="20" t="s">
        <v>202</v>
      </c>
      <c r="BM528" s="178" t="s">
        <v>3848</v>
      </c>
    </row>
    <row r="529" spans="1:51" s="13" customFormat="1" ht="12">
      <c r="A529" s="13"/>
      <c r="B529" s="180"/>
      <c r="C529" s="13"/>
      <c r="D529" s="181" t="s">
        <v>204</v>
      </c>
      <c r="E529" s="182" t="s">
        <v>3</v>
      </c>
      <c r="F529" s="183" t="s">
        <v>3849</v>
      </c>
      <c r="G529" s="13"/>
      <c r="H529" s="182" t="s">
        <v>3</v>
      </c>
      <c r="I529" s="13"/>
      <c r="J529" s="13"/>
      <c r="K529" s="13"/>
      <c r="L529" s="180"/>
      <c r="M529" s="184"/>
      <c r="N529" s="185"/>
      <c r="O529" s="185"/>
      <c r="P529" s="185"/>
      <c r="Q529" s="185"/>
      <c r="R529" s="185"/>
      <c r="S529" s="185"/>
      <c r="T529" s="186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182" t="s">
        <v>204</v>
      </c>
      <c r="AU529" s="182" t="s">
        <v>78</v>
      </c>
      <c r="AV529" s="13" t="s">
        <v>76</v>
      </c>
      <c r="AW529" s="13" t="s">
        <v>31</v>
      </c>
      <c r="AX529" s="13" t="s">
        <v>69</v>
      </c>
      <c r="AY529" s="182" t="s">
        <v>195</v>
      </c>
    </row>
    <row r="530" spans="1:51" s="13" customFormat="1" ht="12">
      <c r="A530" s="13"/>
      <c r="B530" s="180"/>
      <c r="C530" s="13"/>
      <c r="D530" s="181" t="s">
        <v>204</v>
      </c>
      <c r="E530" s="182" t="s">
        <v>3</v>
      </c>
      <c r="F530" s="183" t="s">
        <v>349</v>
      </c>
      <c r="G530" s="13"/>
      <c r="H530" s="182" t="s">
        <v>3</v>
      </c>
      <c r="I530" s="13"/>
      <c r="J530" s="13"/>
      <c r="K530" s="13"/>
      <c r="L530" s="180"/>
      <c r="M530" s="184"/>
      <c r="N530" s="185"/>
      <c r="O530" s="185"/>
      <c r="P530" s="185"/>
      <c r="Q530" s="185"/>
      <c r="R530" s="185"/>
      <c r="S530" s="185"/>
      <c r="T530" s="186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182" t="s">
        <v>204</v>
      </c>
      <c r="AU530" s="182" t="s">
        <v>78</v>
      </c>
      <c r="AV530" s="13" t="s">
        <v>76</v>
      </c>
      <c r="AW530" s="13" t="s">
        <v>31</v>
      </c>
      <c r="AX530" s="13" t="s">
        <v>69</v>
      </c>
      <c r="AY530" s="182" t="s">
        <v>195</v>
      </c>
    </row>
    <row r="531" spans="1:51" s="13" customFormat="1" ht="12">
      <c r="A531" s="13"/>
      <c r="B531" s="180"/>
      <c r="C531" s="13"/>
      <c r="D531" s="181" t="s">
        <v>204</v>
      </c>
      <c r="E531" s="182" t="s">
        <v>3</v>
      </c>
      <c r="F531" s="183" t="s">
        <v>350</v>
      </c>
      <c r="G531" s="13"/>
      <c r="H531" s="182" t="s">
        <v>3</v>
      </c>
      <c r="I531" s="13"/>
      <c r="J531" s="13"/>
      <c r="K531" s="13"/>
      <c r="L531" s="180"/>
      <c r="M531" s="184"/>
      <c r="N531" s="185"/>
      <c r="O531" s="185"/>
      <c r="P531" s="185"/>
      <c r="Q531" s="185"/>
      <c r="R531" s="185"/>
      <c r="S531" s="185"/>
      <c r="T531" s="186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182" t="s">
        <v>204</v>
      </c>
      <c r="AU531" s="182" t="s">
        <v>78</v>
      </c>
      <c r="AV531" s="13" t="s">
        <v>76</v>
      </c>
      <c r="AW531" s="13" t="s">
        <v>31</v>
      </c>
      <c r="AX531" s="13" t="s">
        <v>69</v>
      </c>
      <c r="AY531" s="182" t="s">
        <v>195</v>
      </c>
    </row>
    <row r="532" spans="1:51" s="14" customFormat="1" ht="12">
      <c r="A532" s="14"/>
      <c r="B532" s="187"/>
      <c r="C532" s="14"/>
      <c r="D532" s="181" t="s">
        <v>204</v>
      </c>
      <c r="E532" s="188" t="s">
        <v>3</v>
      </c>
      <c r="F532" s="189" t="s">
        <v>3850</v>
      </c>
      <c r="G532" s="14"/>
      <c r="H532" s="190">
        <v>6.04</v>
      </c>
      <c r="I532" s="14"/>
      <c r="J532" s="14"/>
      <c r="K532" s="14"/>
      <c r="L532" s="187"/>
      <c r="M532" s="191"/>
      <c r="N532" s="192"/>
      <c r="O532" s="192"/>
      <c r="P532" s="192"/>
      <c r="Q532" s="192"/>
      <c r="R532" s="192"/>
      <c r="S532" s="192"/>
      <c r="T532" s="193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188" t="s">
        <v>204</v>
      </c>
      <c r="AU532" s="188" t="s">
        <v>78</v>
      </c>
      <c r="AV532" s="14" t="s">
        <v>78</v>
      </c>
      <c r="AW532" s="14" t="s">
        <v>31</v>
      </c>
      <c r="AX532" s="14" t="s">
        <v>69</v>
      </c>
      <c r="AY532" s="188" t="s">
        <v>195</v>
      </c>
    </row>
    <row r="533" spans="1:51" s="13" customFormat="1" ht="12">
      <c r="A533" s="13"/>
      <c r="B533" s="180"/>
      <c r="C533" s="13"/>
      <c r="D533" s="181" t="s">
        <v>204</v>
      </c>
      <c r="E533" s="182" t="s">
        <v>3</v>
      </c>
      <c r="F533" s="183" t="s">
        <v>360</v>
      </c>
      <c r="G533" s="13"/>
      <c r="H533" s="182" t="s">
        <v>3</v>
      </c>
      <c r="I533" s="13"/>
      <c r="J533" s="13"/>
      <c r="K533" s="13"/>
      <c r="L533" s="180"/>
      <c r="M533" s="184"/>
      <c r="N533" s="185"/>
      <c r="O533" s="185"/>
      <c r="P533" s="185"/>
      <c r="Q533" s="185"/>
      <c r="R533" s="185"/>
      <c r="S533" s="185"/>
      <c r="T533" s="186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182" t="s">
        <v>204</v>
      </c>
      <c r="AU533" s="182" t="s">
        <v>78</v>
      </c>
      <c r="AV533" s="13" t="s">
        <v>76</v>
      </c>
      <c r="AW533" s="13" t="s">
        <v>31</v>
      </c>
      <c r="AX533" s="13" t="s">
        <v>69</v>
      </c>
      <c r="AY533" s="182" t="s">
        <v>195</v>
      </c>
    </row>
    <row r="534" spans="1:51" s="14" customFormat="1" ht="12">
      <c r="A534" s="14"/>
      <c r="B534" s="187"/>
      <c r="C534" s="14"/>
      <c r="D534" s="181" t="s">
        <v>204</v>
      </c>
      <c r="E534" s="188" t="s">
        <v>3</v>
      </c>
      <c r="F534" s="189" t="s">
        <v>3851</v>
      </c>
      <c r="G534" s="14"/>
      <c r="H534" s="190">
        <v>97.5</v>
      </c>
      <c r="I534" s="14"/>
      <c r="J534" s="14"/>
      <c r="K534" s="14"/>
      <c r="L534" s="187"/>
      <c r="M534" s="191"/>
      <c r="N534" s="192"/>
      <c r="O534" s="192"/>
      <c r="P534" s="192"/>
      <c r="Q534" s="192"/>
      <c r="R534" s="192"/>
      <c r="S534" s="192"/>
      <c r="T534" s="193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188" t="s">
        <v>204</v>
      </c>
      <c r="AU534" s="188" t="s">
        <v>78</v>
      </c>
      <c r="AV534" s="14" t="s">
        <v>78</v>
      </c>
      <c r="AW534" s="14" t="s">
        <v>31</v>
      </c>
      <c r="AX534" s="14" t="s">
        <v>69</v>
      </c>
      <c r="AY534" s="188" t="s">
        <v>195</v>
      </c>
    </row>
    <row r="535" spans="1:51" s="13" customFormat="1" ht="12">
      <c r="A535" s="13"/>
      <c r="B535" s="180"/>
      <c r="C535" s="13"/>
      <c r="D535" s="181" t="s">
        <v>204</v>
      </c>
      <c r="E535" s="182" t="s">
        <v>3</v>
      </c>
      <c r="F535" s="183" t="s">
        <v>3852</v>
      </c>
      <c r="G535" s="13"/>
      <c r="H535" s="182" t="s">
        <v>3</v>
      </c>
      <c r="I535" s="13"/>
      <c r="J535" s="13"/>
      <c r="K535" s="13"/>
      <c r="L535" s="180"/>
      <c r="M535" s="184"/>
      <c r="N535" s="185"/>
      <c r="O535" s="185"/>
      <c r="P535" s="185"/>
      <c r="Q535" s="185"/>
      <c r="R535" s="185"/>
      <c r="S535" s="185"/>
      <c r="T535" s="186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182" t="s">
        <v>204</v>
      </c>
      <c r="AU535" s="182" t="s">
        <v>78</v>
      </c>
      <c r="AV535" s="13" t="s">
        <v>76</v>
      </c>
      <c r="AW535" s="13" t="s">
        <v>31</v>
      </c>
      <c r="AX535" s="13" t="s">
        <v>69</v>
      </c>
      <c r="AY535" s="182" t="s">
        <v>195</v>
      </c>
    </row>
    <row r="536" spans="1:51" s="14" customFormat="1" ht="12">
      <c r="A536" s="14"/>
      <c r="B536" s="187"/>
      <c r="C536" s="14"/>
      <c r="D536" s="181" t="s">
        <v>204</v>
      </c>
      <c r="E536" s="188" t="s">
        <v>3</v>
      </c>
      <c r="F536" s="189" t="s">
        <v>3853</v>
      </c>
      <c r="G536" s="14"/>
      <c r="H536" s="190">
        <v>48.4</v>
      </c>
      <c r="I536" s="14"/>
      <c r="J536" s="14"/>
      <c r="K536" s="14"/>
      <c r="L536" s="187"/>
      <c r="M536" s="191"/>
      <c r="N536" s="192"/>
      <c r="O536" s="192"/>
      <c r="P536" s="192"/>
      <c r="Q536" s="192"/>
      <c r="R536" s="192"/>
      <c r="S536" s="192"/>
      <c r="T536" s="193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188" t="s">
        <v>204</v>
      </c>
      <c r="AU536" s="188" t="s">
        <v>78</v>
      </c>
      <c r="AV536" s="14" t="s">
        <v>78</v>
      </c>
      <c r="AW536" s="14" t="s">
        <v>31</v>
      </c>
      <c r="AX536" s="14" t="s">
        <v>69</v>
      </c>
      <c r="AY536" s="188" t="s">
        <v>195</v>
      </c>
    </row>
    <row r="537" spans="1:51" s="13" customFormat="1" ht="12">
      <c r="A537" s="13"/>
      <c r="B537" s="180"/>
      <c r="C537" s="13"/>
      <c r="D537" s="181" t="s">
        <v>204</v>
      </c>
      <c r="E537" s="182" t="s">
        <v>3</v>
      </c>
      <c r="F537" s="183" t="s">
        <v>3854</v>
      </c>
      <c r="G537" s="13"/>
      <c r="H537" s="182" t="s">
        <v>3</v>
      </c>
      <c r="I537" s="13"/>
      <c r="J537" s="13"/>
      <c r="K537" s="13"/>
      <c r="L537" s="180"/>
      <c r="M537" s="184"/>
      <c r="N537" s="185"/>
      <c r="O537" s="185"/>
      <c r="P537" s="185"/>
      <c r="Q537" s="185"/>
      <c r="R537" s="185"/>
      <c r="S537" s="185"/>
      <c r="T537" s="186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182" t="s">
        <v>204</v>
      </c>
      <c r="AU537" s="182" t="s">
        <v>78</v>
      </c>
      <c r="AV537" s="13" t="s">
        <v>76</v>
      </c>
      <c r="AW537" s="13" t="s">
        <v>31</v>
      </c>
      <c r="AX537" s="13" t="s">
        <v>69</v>
      </c>
      <c r="AY537" s="182" t="s">
        <v>195</v>
      </c>
    </row>
    <row r="538" spans="1:51" s="14" customFormat="1" ht="12">
      <c r="A538" s="14"/>
      <c r="B538" s="187"/>
      <c r="C538" s="14"/>
      <c r="D538" s="181" t="s">
        <v>204</v>
      </c>
      <c r="E538" s="188" t="s">
        <v>3</v>
      </c>
      <c r="F538" s="189" t="s">
        <v>3855</v>
      </c>
      <c r="G538" s="14"/>
      <c r="H538" s="190">
        <v>14</v>
      </c>
      <c r="I538" s="14"/>
      <c r="J538" s="14"/>
      <c r="K538" s="14"/>
      <c r="L538" s="187"/>
      <c r="M538" s="191"/>
      <c r="N538" s="192"/>
      <c r="O538" s="192"/>
      <c r="P538" s="192"/>
      <c r="Q538" s="192"/>
      <c r="R538" s="192"/>
      <c r="S538" s="192"/>
      <c r="T538" s="193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188" t="s">
        <v>204</v>
      </c>
      <c r="AU538" s="188" t="s">
        <v>78</v>
      </c>
      <c r="AV538" s="14" t="s">
        <v>78</v>
      </c>
      <c r="AW538" s="14" t="s">
        <v>31</v>
      </c>
      <c r="AX538" s="14" t="s">
        <v>69</v>
      </c>
      <c r="AY538" s="188" t="s">
        <v>195</v>
      </c>
    </row>
    <row r="539" spans="1:51" s="15" customFormat="1" ht="12">
      <c r="A539" s="15"/>
      <c r="B539" s="194"/>
      <c r="C539" s="15"/>
      <c r="D539" s="181" t="s">
        <v>204</v>
      </c>
      <c r="E539" s="195" t="s">
        <v>3</v>
      </c>
      <c r="F539" s="196" t="s">
        <v>209</v>
      </c>
      <c r="G539" s="15"/>
      <c r="H539" s="197">
        <v>165.94</v>
      </c>
      <c r="I539" s="15"/>
      <c r="J539" s="15"/>
      <c r="K539" s="15"/>
      <c r="L539" s="194"/>
      <c r="M539" s="198"/>
      <c r="N539" s="199"/>
      <c r="O539" s="199"/>
      <c r="P539" s="199"/>
      <c r="Q539" s="199"/>
      <c r="R539" s="199"/>
      <c r="S539" s="199"/>
      <c r="T539" s="200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195" t="s">
        <v>204</v>
      </c>
      <c r="AU539" s="195" t="s">
        <v>78</v>
      </c>
      <c r="AV539" s="15" t="s">
        <v>202</v>
      </c>
      <c r="AW539" s="15" t="s">
        <v>31</v>
      </c>
      <c r="AX539" s="15" t="s">
        <v>76</v>
      </c>
      <c r="AY539" s="195" t="s">
        <v>195</v>
      </c>
    </row>
    <row r="540" spans="1:65" s="2" customFormat="1" ht="16.5" customHeight="1">
      <c r="A540" s="33"/>
      <c r="B540" s="167"/>
      <c r="C540" s="168" t="s">
        <v>791</v>
      </c>
      <c r="D540" s="168" t="s">
        <v>197</v>
      </c>
      <c r="E540" s="169" t="s">
        <v>3856</v>
      </c>
      <c r="F540" s="170" t="s">
        <v>3857</v>
      </c>
      <c r="G540" s="171" t="s">
        <v>200</v>
      </c>
      <c r="H540" s="172">
        <v>19.596</v>
      </c>
      <c r="I540" s="173">
        <v>48</v>
      </c>
      <c r="J540" s="173">
        <f>ROUND(I540*H540,2)</f>
        <v>940.61</v>
      </c>
      <c r="K540" s="170" t="s">
        <v>201</v>
      </c>
      <c r="L540" s="34"/>
      <c r="M540" s="174" t="s">
        <v>3</v>
      </c>
      <c r="N540" s="175" t="s">
        <v>40</v>
      </c>
      <c r="O540" s="176">
        <v>0.095</v>
      </c>
      <c r="P540" s="176">
        <f>O540*H540</f>
        <v>1.86162</v>
      </c>
      <c r="Q540" s="176">
        <v>0.00026</v>
      </c>
      <c r="R540" s="176">
        <f>Q540*H540</f>
        <v>0.00509496</v>
      </c>
      <c r="S540" s="176">
        <v>0</v>
      </c>
      <c r="T540" s="177">
        <f>S540*H540</f>
        <v>0</v>
      </c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R540" s="178" t="s">
        <v>202</v>
      </c>
      <c r="AT540" s="178" t="s">
        <v>197</v>
      </c>
      <c r="AU540" s="178" t="s">
        <v>78</v>
      </c>
      <c r="AY540" s="20" t="s">
        <v>195</v>
      </c>
      <c r="BE540" s="179">
        <f>IF(N540="základní",J540,0)</f>
        <v>940.61</v>
      </c>
      <c r="BF540" s="179">
        <f>IF(N540="snížená",J540,0)</f>
        <v>0</v>
      </c>
      <c r="BG540" s="179">
        <f>IF(N540="zákl. přenesená",J540,0)</f>
        <v>0</v>
      </c>
      <c r="BH540" s="179">
        <f>IF(N540="sníž. přenesená",J540,0)</f>
        <v>0</v>
      </c>
      <c r="BI540" s="179">
        <f>IF(N540="nulová",J540,0)</f>
        <v>0</v>
      </c>
      <c r="BJ540" s="20" t="s">
        <v>76</v>
      </c>
      <c r="BK540" s="179">
        <f>ROUND(I540*H540,2)</f>
        <v>940.61</v>
      </c>
      <c r="BL540" s="20" t="s">
        <v>202</v>
      </c>
      <c r="BM540" s="178" t="s">
        <v>3858</v>
      </c>
    </row>
    <row r="541" spans="1:51" s="13" customFormat="1" ht="12">
      <c r="A541" s="13"/>
      <c r="B541" s="180"/>
      <c r="C541" s="13"/>
      <c r="D541" s="181" t="s">
        <v>204</v>
      </c>
      <c r="E541" s="182" t="s">
        <v>3</v>
      </c>
      <c r="F541" s="183" t="s">
        <v>3859</v>
      </c>
      <c r="G541" s="13"/>
      <c r="H541" s="182" t="s">
        <v>3</v>
      </c>
      <c r="I541" s="13"/>
      <c r="J541" s="13"/>
      <c r="K541" s="13"/>
      <c r="L541" s="180"/>
      <c r="M541" s="184"/>
      <c r="N541" s="185"/>
      <c r="O541" s="185"/>
      <c r="P541" s="185"/>
      <c r="Q541" s="185"/>
      <c r="R541" s="185"/>
      <c r="S541" s="185"/>
      <c r="T541" s="186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182" t="s">
        <v>204</v>
      </c>
      <c r="AU541" s="182" t="s">
        <v>78</v>
      </c>
      <c r="AV541" s="13" t="s">
        <v>76</v>
      </c>
      <c r="AW541" s="13" t="s">
        <v>31</v>
      </c>
      <c r="AX541" s="13" t="s">
        <v>69</v>
      </c>
      <c r="AY541" s="182" t="s">
        <v>195</v>
      </c>
    </row>
    <row r="542" spans="1:51" s="14" customFormat="1" ht="12">
      <c r="A542" s="14"/>
      <c r="B542" s="187"/>
      <c r="C542" s="14"/>
      <c r="D542" s="181" t="s">
        <v>204</v>
      </c>
      <c r="E542" s="188" t="s">
        <v>3</v>
      </c>
      <c r="F542" s="189" t="s">
        <v>3860</v>
      </c>
      <c r="G542" s="14"/>
      <c r="H542" s="190">
        <v>9.728</v>
      </c>
      <c r="I542" s="14"/>
      <c r="J542" s="14"/>
      <c r="K542" s="14"/>
      <c r="L542" s="187"/>
      <c r="M542" s="191"/>
      <c r="N542" s="192"/>
      <c r="O542" s="192"/>
      <c r="P542" s="192"/>
      <c r="Q542" s="192"/>
      <c r="R542" s="192"/>
      <c r="S542" s="192"/>
      <c r="T542" s="193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188" t="s">
        <v>204</v>
      </c>
      <c r="AU542" s="188" t="s">
        <v>78</v>
      </c>
      <c r="AV542" s="14" t="s">
        <v>78</v>
      </c>
      <c r="AW542" s="14" t="s">
        <v>31</v>
      </c>
      <c r="AX542" s="14" t="s">
        <v>69</v>
      </c>
      <c r="AY542" s="188" t="s">
        <v>195</v>
      </c>
    </row>
    <row r="543" spans="1:51" s="13" customFormat="1" ht="12">
      <c r="A543" s="13"/>
      <c r="B543" s="180"/>
      <c r="C543" s="13"/>
      <c r="D543" s="181" t="s">
        <v>204</v>
      </c>
      <c r="E543" s="182" t="s">
        <v>3</v>
      </c>
      <c r="F543" s="183" t="s">
        <v>3861</v>
      </c>
      <c r="G543" s="13"/>
      <c r="H543" s="182" t="s">
        <v>3</v>
      </c>
      <c r="I543" s="13"/>
      <c r="J543" s="13"/>
      <c r="K543" s="13"/>
      <c r="L543" s="180"/>
      <c r="M543" s="184"/>
      <c r="N543" s="185"/>
      <c r="O543" s="185"/>
      <c r="P543" s="185"/>
      <c r="Q543" s="185"/>
      <c r="R543" s="185"/>
      <c r="S543" s="185"/>
      <c r="T543" s="186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182" t="s">
        <v>204</v>
      </c>
      <c r="AU543" s="182" t="s">
        <v>78</v>
      </c>
      <c r="AV543" s="13" t="s">
        <v>76</v>
      </c>
      <c r="AW543" s="13" t="s">
        <v>31</v>
      </c>
      <c r="AX543" s="13" t="s">
        <v>69</v>
      </c>
      <c r="AY543" s="182" t="s">
        <v>195</v>
      </c>
    </row>
    <row r="544" spans="1:51" s="14" customFormat="1" ht="12">
      <c r="A544" s="14"/>
      <c r="B544" s="187"/>
      <c r="C544" s="14"/>
      <c r="D544" s="181" t="s">
        <v>204</v>
      </c>
      <c r="E544" s="188" t="s">
        <v>3</v>
      </c>
      <c r="F544" s="189" t="s">
        <v>3862</v>
      </c>
      <c r="G544" s="14"/>
      <c r="H544" s="190">
        <v>9.868</v>
      </c>
      <c r="I544" s="14"/>
      <c r="J544" s="14"/>
      <c r="K544" s="14"/>
      <c r="L544" s="187"/>
      <c r="M544" s="191"/>
      <c r="N544" s="192"/>
      <c r="O544" s="192"/>
      <c r="P544" s="192"/>
      <c r="Q544" s="192"/>
      <c r="R544" s="192"/>
      <c r="S544" s="192"/>
      <c r="T544" s="193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188" t="s">
        <v>204</v>
      </c>
      <c r="AU544" s="188" t="s">
        <v>78</v>
      </c>
      <c r="AV544" s="14" t="s">
        <v>78</v>
      </c>
      <c r="AW544" s="14" t="s">
        <v>31</v>
      </c>
      <c r="AX544" s="14" t="s">
        <v>69</v>
      </c>
      <c r="AY544" s="188" t="s">
        <v>195</v>
      </c>
    </row>
    <row r="545" spans="1:51" s="15" customFormat="1" ht="12">
      <c r="A545" s="15"/>
      <c r="B545" s="194"/>
      <c r="C545" s="15"/>
      <c r="D545" s="181" t="s">
        <v>204</v>
      </c>
      <c r="E545" s="195" t="s">
        <v>3</v>
      </c>
      <c r="F545" s="196" t="s">
        <v>209</v>
      </c>
      <c r="G545" s="15"/>
      <c r="H545" s="197">
        <v>19.596</v>
      </c>
      <c r="I545" s="15"/>
      <c r="J545" s="15"/>
      <c r="K545" s="15"/>
      <c r="L545" s="194"/>
      <c r="M545" s="198"/>
      <c r="N545" s="199"/>
      <c r="O545" s="199"/>
      <c r="P545" s="199"/>
      <c r="Q545" s="199"/>
      <c r="R545" s="199"/>
      <c r="S545" s="199"/>
      <c r="T545" s="200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195" t="s">
        <v>204</v>
      </c>
      <c r="AU545" s="195" t="s">
        <v>78</v>
      </c>
      <c r="AV545" s="15" t="s">
        <v>202</v>
      </c>
      <c r="AW545" s="15" t="s">
        <v>31</v>
      </c>
      <c r="AX545" s="15" t="s">
        <v>76</v>
      </c>
      <c r="AY545" s="195" t="s">
        <v>195</v>
      </c>
    </row>
    <row r="546" spans="1:65" s="2" customFormat="1" ht="24" customHeight="1">
      <c r="A546" s="33"/>
      <c r="B546" s="167"/>
      <c r="C546" s="168" t="s">
        <v>795</v>
      </c>
      <c r="D546" s="168" t="s">
        <v>197</v>
      </c>
      <c r="E546" s="169" t="s">
        <v>3863</v>
      </c>
      <c r="F546" s="170" t="s">
        <v>3864</v>
      </c>
      <c r="G546" s="171" t="s">
        <v>200</v>
      </c>
      <c r="H546" s="172">
        <v>19.596</v>
      </c>
      <c r="I546" s="173">
        <v>212</v>
      </c>
      <c r="J546" s="173">
        <f>ROUND(I546*H546,2)</f>
        <v>4154.35</v>
      </c>
      <c r="K546" s="170" t="s">
        <v>201</v>
      </c>
      <c r="L546" s="34"/>
      <c r="M546" s="174" t="s">
        <v>3</v>
      </c>
      <c r="N546" s="175" t="s">
        <v>40</v>
      </c>
      <c r="O546" s="176">
        <v>0.41</v>
      </c>
      <c r="P546" s="176">
        <f>O546*H546</f>
        <v>8.03436</v>
      </c>
      <c r="Q546" s="176">
        <v>0.00438</v>
      </c>
      <c r="R546" s="176">
        <f>Q546*H546</f>
        <v>0.08583048</v>
      </c>
      <c r="S546" s="176">
        <v>0</v>
      </c>
      <c r="T546" s="177">
        <f>S546*H546</f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78" t="s">
        <v>202</v>
      </c>
      <c r="AT546" s="178" t="s">
        <v>197</v>
      </c>
      <c r="AU546" s="178" t="s">
        <v>78</v>
      </c>
      <c r="AY546" s="20" t="s">
        <v>195</v>
      </c>
      <c r="BE546" s="179">
        <f>IF(N546="základní",J546,0)</f>
        <v>4154.35</v>
      </c>
      <c r="BF546" s="179">
        <f>IF(N546="snížená",J546,0)</f>
        <v>0</v>
      </c>
      <c r="BG546" s="179">
        <f>IF(N546="zákl. přenesená",J546,0)</f>
        <v>0</v>
      </c>
      <c r="BH546" s="179">
        <f>IF(N546="sníž. přenesená",J546,0)</f>
        <v>0</v>
      </c>
      <c r="BI546" s="179">
        <f>IF(N546="nulová",J546,0)</f>
        <v>0</v>
      </c>
      <c r="BJ546" s="20" t="s">
        <v>76</v>
      </c>
      <c r="BK546" s="179">
        <f>ROUND(I546*H546,2)</f>
        <v>4154.35</v>
      </c>
      <c r="BL546" s="20" t="s">
        <v>202</v>
      </c>
      <c r="BM546" s="178" t="s">
        <v>3865</v>
      </c>
    </row>
    <row r="547" spans="1:51" s="13" customFormat="1" ht="12">
      <c r="A547" s="13"/>
      <c r="B547" s="180"/>
      <c r="C547" s="13"/>
      <c r="D547" s="181" t="s">
        <v>204</v>
      </c>
      <c r="E547" s="182" t="s">
        <v>3</v>
      </c>
      <c r="F547" s="183" t="s">
        <v>3859</v>
      </c>
      <c r="G547" s="13"/>
      <c r="H547" s="182" t="s">
        <v>3</v>
      </c>
      <c r="I547" s="13"/>
      <c r="J547" s="13"/>
      <c r="K547" s="13"/>
      <c r="L547" s="180"/>
      <c r="M547" s="184"/>
      <c r="N547" s="185"/>
      <c r="O547" s="185"/>
      <c r="P547" s="185"/>
      <c r="Q547" s="185"/>
      <c r="R547" s="185"/>
      <c r="S547" s="185"/>
      <c r="T547" s="186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182" t="s">
        <v>204</v>
      </c>
      <c r="AU547" s="182" t="s">
        <v>78</v>
      </c>
      <c r="AV547" s="13" t="s">
        <v>76</v>
      </c>
      <c r="AW547" s="13" t="s">
        <v>31</v>
      </c>
      <c r="AX547" s="13" t="s">
        <v>69</v>
      </c>
      <c r="AY547" s="182" t="s">
        <v>195</v>
      </c>
    </row>
    <row r="548" spans="1:51" s="14" customFormat="1" ht="12">
      <c r="A548" s="14"/>
      <c r="B548" s="187"/>
      <c r="C548" s="14"/>
      <c r="D548" s="181" t="s">
        <v>204</v>
      </c>
      <c r="E548" s="188" t="s">
        <v>3</v>
      </c>
      <c r="F548" s="189" t="s">
        <v>3860</v>
      </c>
      <c r="G548" s="14"/>
      <c r="H548" s="190">
        <v>9.728</v>
      </c>
      <c r="I548" s="14"/>
      <c r="J548" s="14"/>
      <c r="K548" s="14"/>
      <c r="L548" s="187"/>
      <c r="M548" s="191"/>
      <c r="N548" s="192"/>
      <c r="O548" s="192"/>
      <c r="P548" s="192"/>
      <c r="Q548" s="192"/>
      <c r="R548" s="192"/>
      <c r="S548" s="192"/>
      <c r="T548" s="193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188" t="s">
        <v>204</v>
      </c>
      <c r="AU548" s="188" t="s">
        <v>78</v>
      </c>
      <c r="AV548" s="14" t="s">
        <v>78</v>
      </c>
      <c r="AW548" s="14" t="s">
        <v>31</v>
      </c>
      <c r="AX548" s="14" t="s">
        <v>69</v>
      </c>
      <c r="AY548" s="188" t="s">
        <v>195</v>
      </c>
    </row>
    <row r="549" spans="1:51" s="13" customFormat="1" ht="12">
      <c r="A549" s="13"/>
      <c r="B549" s="180"/>
      <c r="C549" s="13"/>
      <c r="D549" s="181" t="s">
        <v>204</v>
      </c>
      <c r="E549" s="182" t="s">
        <v>3</v>
      </c>
      <c r="F549" s="183" t="s">
        <v>3861</v>
      </c>
      <c r="G549" s="13"/>
      <c r="H549" s="182" t="s">
        <v>3</v>
      </c>
      <c r="I549" s="13"/>
      <c r="J549" s="13"/>
      <c r="K549" s="13"/>
      <c r="L549" s="180"/>
      <c r="M549" s="184"/>
      <c r="N549" s="185"/>
      <c r="O549" s="185"/>
      <c r="P549" s="185"/>
      <c r="Q549" s="185"/>
      <c r="R549" s="185"/>
      <c r="S549" s="185"/>
      <c r="T549" s="186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182" t="s">
        <v>204</v>
      </c>
      <c r="AU549" s="182" t="s">
        <v>78</v>
      </c>
      <c r="AV549" s="13" t="s">
        <v>76</v>
      </c>
      <c r="AW549" s="13" t="s">
        <v>31</v>
      </c>
      <c r="AX549" s="13" t="s">
        <v>69</v>
      </c>
      <c r="AY549" s="182" t="s">
        <v>195</v>
      </c>
    </row>
    <row r="550" spans="1:51" s="14" customFormat="1" ht="12">
      <c r="A550" s="14"/>
      <c r="B550" s="187"/>
      <c r="C550" s="14"/>
      <c r="D550" s="181" t="s">
        <v>204</v>
      </c>
      <c r="E550" s="188" t="s">
        <v>3</v>
      </c>
      <c r="F550" s="189" t="s">
        <v>3862</v>
      </c>
      <c r="G550" s="14"/>
      <c r="H550" s="190">
        <v>9.868</v>
      </c>
      <c r="I550" s="14"/>
      <c r="J550" s="14"/>
      <c r="K550" s="14"/>
      <c r="L550" s="187"/>
      <c r="M550" s="191"/>
      <c r="N550" s="192"/>
      <c r="O550" s="192"/>
      <c r="P550" s="192"/>
      <c r="Q550" s="192"/>
      <c r="R550" s="192"/>
      <c r="S550" s="192"/>
      <c r="T550" s="193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188" t="s">
        <v>204</v>
      </c>
      <c r="AU550" s="188" t="s">
        <v>78</v>
      </c>
      <c r="AV550" s="14" t="s">
        <v>78</v>
      </c>
      <c r="AW550" s="14" t="s">
        <v>31</v>
      </c>
      <c r="AX550" s="14" t="s">
        <v>69</v>
      </c>
      <c r="AY550" s="188" t="s">
        <v>195</v>
      </c>
    </row>
    <row r="551" spans="1:51" s="15" customFormat="1" ht="12">
      <c r="A551" s="15"/>
      <c r="B551" s="194"/>
      <c r="C551" s="15"/>
      <c r="D551" s="181" t="s">
        <v>204</v>
      </c>
      <c r="E551" s="195" t="s">
        <v>3</v>
      </c>
      <c r="F551" s="196" t="s">
        <v>209</v>
      </c>
      <c r="G551" s="15"/>
      <c r="H551" s="197">
        <v>19.596</v>
      </c>
      <c r="I551" s="15"/>
      <c r="J551" s="15"/>
      <c r="K551" s="15"/>
      <c r="L551" s="194"/>
      <c r="M551" s="198"/>
      <c r="N551" s="199"/>
      <c r="O551" s="199"/>
      <c r="P551" s="199"/>
      <c r="Q551" s="199"/>
      <c r="R551" s="199"/>
      <c r="S551" s="199"/>
      <c r="T551" s="200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195" t="s">
        <v>204</v>
      </c>
      <c r="AU551" s="195" t="s">
        <v>78</v>
      </c>
      <c r="AV551" s="15" t="s">
        <v>202</v>
      </c>
      <c r="AW551" s="15" t="s">
        <v>31</v>
      </c>
      <c r="AX551" s="15" t="s">
        <v>76</v>
      </c>
      <c r="AY551" s="195" t="s">
        <v>195</v>
      </c>
    </row>
    <row r="552" spans="1:65" s="2" customFormat="1" ht="24" customHeight="1">
      <c r="A552" s="33"/>
      <c r="B552" s="167"/>
      <c r="C552" s="168" t="s">
        <v>800</v>
      </c>
      <c r="D552" s="168" t="s">
        <v>197</v>
      </c>
      <c r="E552" s="169" t="s">
        <v>3866</v>
      </c>
      <c r="F552" s="170" t="s">
        <v>3867</v>
      </c>
      <c r="G552" s="171" t="s">
        <v>200</v>
      </c>
      <c r="H552" s="172">
        <v>19.596</v>
      </c>
      <c r="I552" s="173">
        <v>264</v>
      </c>
      <c r="J552" s="173">
        <f>ROUND(I552*H552,2)</f>
        <v>5173.34</v>
      </c>
      <c r="K552" s="170" t="s">
        <v>201</v>
      </c>
      <c r="L552" s="34"/>
      <c r="M552" s="174" t="s">
        <v>3</v>
      </c>
      <c r="N552" s="175" t="s">
        <v>40</v>
      </c>
      <c r="O552" s="176">
        <v>0.285</v>
      </c>
      <c r="P552" s="176">
        <f>O552*H552</f>
        <v>5.58486</v>
      </c>
      <c r="Q552" s="176">
        <v>0.00268</v>
      </c>
      <c r="R552" s="176">
        <f>Q552*H552</f>
        <v>0.05251728</v>
      </c>
      <c r="S552" s="176">
        <v>0</v>
      </c>
      <c r="T552" s="177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78" t="s">
        <v>202</v>
      </c>
      <c r="AT552" s="178" t="s">
        <v>197</v>
      </c>
      <c r="AU552" s="178" t="s">
        <v>78</v>
      </c>
      <c r="AY552" s="20" t="s">
        <v>195</v>
      </c>
      <c r="BE552" s="179">
        <f>IF(N552="základní",J552,0)</f>
        <v>5173.34</v>
      </c>
      <c r="BF552" s="179">
        <f>IF(N552="snížená",J552,0)</f>
        <v>0</v>
      </c>
      <c r="BG552" s="179">
        <f>IF(N552="zákl. přenesená",J552,0)</f>
        <v>0</v>
      </c>
      <c r="BH552" s="179">
        <f>IF(N552="sníž. přenesená",J552,0)</f>
        <v>0</v>
      </c>
      <c r="BI552" s="179">
        <f>IF(N552="nulová",J552,0)</f>
        <v>0</v>
      </c>
      <c r="BJ552" s="20" t="s">
        <v>76</v>
      </c>
      <c r="BK552" s="179">
        <f>ROUND(I552*H552,2)</f>
        <v>5173.34</v>
      </c>
      <c r="BL552" s="20" t="s">
        <v>202</v>
      </c>
      <c r="BM552" s="178" t="s">
        <v>3868</v>
      </c>
    </row>
    <row r="553" spans="1:51" s="13" customFormat="1" ht="12">
      <c r="A553" s="13"/>
      <c r="B553" s="180"/>
      <c r="C553" s="13"/>
      <c r="D553" s="181" t="s">
        <v>204</v>
      </c>
      <c r="E553" s="182" t="s">
        <v>3</v>
      </c>
      <c r="F553" s="183" t="s">
        <v>3859</v>
      </c>
      <c r="G553" s="13"/>
      <c r="H553" s="182" t="s">
        <v>3</v>
      </c>
      <c r="I553" s="13"/>
      <c r="J553" s="13"/>
      <c r="K553" s="13"/>
      <c r="L553" s="180"/>
      <c r="M553" s="184"/>
      <c r="N553" s="185"/>
      <c r="O553" s="185"/>
      <c r="P553" s="185"/>
      <c r="Q553" s="185"/>
      <c r="R553" s="185"/>
      <c r="S553" s="185"/>
      <c r="T553" s="186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182" t="s">
        <v>204</v>
      </c>
      <c r="AU553" s="182" t="s">
        <v>78</v>
      </c>
      <c r="AV553" s="13" t="s">
        <v>76</v>
      </c>
      <c r="AW553" s="13" t="s">
        <v>31</v>
      </c>
      <c r="AX553" s="13" t="s">
        <v>69</v>
      </c>
      <c r="AY553" s="182" t="s">
        <v>195</v>
      </c>
    </row>
    <row r="554" spans="1:51" s="14" customFormat="1" ht="12">
      <c r="A554" s="14"/>
      <c r="B554" s="187"/>
      <c r="C554" s="14"/>
      <c r="D554" s="181" t="s">
        <v>204</v>
      </c>
      <c r="E554" s="188" t="s">
        <v>3</v>
      </c>
      <c r="F554" s="189" t="s">
        <v>3860</v>
      </c>
      <c r="G554" s="14"/>
      <c r="H554" s="190">
        <v>9.728</v>
      </c>
      <c r="I554" s="14"/>
      <c r="J554" s="14"/>
      <c r="K554" s="14"/>
      <c r="L554" s="187"/>
      <c r="M554" s="191"/>
      <c r="N554" s="192"/>
      <c r="O554" s="192"/>
      <c r="P554" s="192"/>
      <c r="Q554" s="192"/>
      <c r="R554" s="192"/>
      <c r="S554" s="192"/>
      <c r="T554" s="193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188" t="s">
        <v>204</v>
      </c>
      <c r="AU554" s="188" t="s">
        <v>78</v>
      </c>
      <c r="AV554" s="14" t="s">
        <v>78</v>
      </c>
      <c r="AW554" s="14" t="s">
        <v>31</v>
      </c>
      <c r="AX554" s="14" t="s">
        <v>69</v>
      </c>
      <c r="AY554" s="188" t="s">
        <v>195</v>
      </c>
    </row>
    <row r="555" spans="1:51" s="13" customFormat="1" ht="12">
      <c r="A555" s="13"/>
      <c r="B555" s="180"/>
      <c r="C555" s="13"/>
      <c r="D555" s="181" t="s">
        <v>204</v>
      </c>
      <c r="E555" s="182" t="s">
        <v>3</v>
      </c>
      <c r="F555" s="183" t="s">
        <v>3861</v>
      </c>
      <c r="G555" s="13"/>
      <c r="H555" s="182" t="s">
        <v>3</v>
      </c>
      <c r="I555" s="13"/>
      <c r="J555" s="13"/>
      <c r="K555" s="13"/>
      <c r="L555" s="180"/>
      <c r="M555" s="184"/>
      <c r="N555" s="185"/>
      <c r="O555" s="185"/>
      <c r="P555" s="185"/>
      <c r="Q555" s="185"/>
      <c r="R555" s="185"/>
      <c r="S555" s="185"/>
      <c r="T555" s="186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182" t="s">
        <v>204</v>
      </c>
      <c r="AU555" s="182" t="s">
        <v>78</v>
      </c>
      <c r="AV555" s="13" t="s">
        <v>76</v>
      </c>
      <c r="AW555" s="13" t="s">
        <v>31</v>
      </c>
      <c r="AX555" s="13" t="s">
        <v>69</v>
      </c>
      <c r="AY555" s="182" t="s">
        <v>195</v>
      </c>
    </row>
    <row r="556" spans="1:51" s="14" customFormat="1" ht="12">
      <c r="A556" s="14"/>
      <c r="B556" s="187"/>
      <c r="C556" s="14"/>
      <c r="D556" s="181" t="s">
        <v>204</v>
      </c>
      <c r="E556" s="188" t="s">
        <v>3</v>
      </c>
      <c r="F556" s="189" t="s">
        <v>3862</v>
      </c>
      <c r="G556" s="14"/>
      <c r="H556" s="190">
        <v>9.868</v>
      </c>
      <c r="I556" s="14"/>
      <c r="J556" s="14"/>
      <c r="K556" s="14"/>
      <c r="L556" s="187"/>
      <c r="M556" s="191"/>
      <c r="N556" s="192"/>
      <c r="O556" s="192"/>
      <c r="P556" s="192"/>
      <c r="Q556" s="192"/>
      <c r="R556" s="192"/>
      <c r="S556" s="192"/>
      <c r="T556" s="193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188" t="s">
        <v>204</v>
      </c>
      <c r="AU556" s="188" t="s">
        <v>78</v>
      </c>
      <c r="AV556" s="14" t="s">
        <v>78</v>
      </c>
      <c r="AW556" s="14" t="s">
        <v>31</v>
      </c>
      <c r="AX556" s="14" t="s">
        <v>69</v>
      </c>
      <c r="AY556" s="188" t="s">
        <v>195</v>
      </c>
    </row>
    <row r="557" spans="1:51" s="15" customFormat="1" ht="12">
      <c r="A557" s="15"/>
      <c r="B557" s="194"/>
      <c r="C557" s="15"/>
      <c r="D557" s="181" t="s">
        <v>204</v>
      </c>
      <c r="E557" s="195" t="s">
        <v>3</v>
      </c>
      <c r="F557" s="196" t="s">
        <v>209</v>
      </c>
      <c r="G557" s="15"/>
      <c r="H557" s="197">
        <v>19.596</v>
      </c>
      <c r="I557" s="15"/>
      <c r="J557" s="15"/>
      <c r="K557" s="15"/>
      <c r="L557" s="194"/>
      <c r="M557" s="198"/>
      <c r="N557" s="199"/>
      <c r="O557" s="199"/>
      <c r="P557" s="199"/>
      <c r="Q557" s="199"/>
      <c r="R557" s="199"/>
      <c r="S557" s="199"/>
      <c r="T557" s="200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195" t="s">
        <v>204</v>
      </c>
      <c r="AU557" s="195" t="s">
        <v>78</v>
      </c>
      <c r="AV557" s="15" t="s">
        <v>202</v>
      </c>
      <c r="AW557" s="15" t="s">
        <v>31</v>
      </c>
      <c r="AX557" s="15" t="s">
        <v>76</v>
      </c>
      <c r="AY557" s="195" t="s">
        <v>195</v>
      </c>
    </row>
    <row r="558" spans="1:65" s="2" customFormat="1" ht="16.5" customHeight="1">
      <c r="A558" s="33"/>
      <c r="B558" s="167"/>
      <c r="C558" s="168" t="s">
        <v>805</v>
      </c>
      <c r="D558" s="168" t="s">
        <v>197</v>
      </c>
      <c r="E558" s="169" t="s">
        <v>363</v>
      </c>
      <c r="F558" s="170" t="s">
        <v>364</v>
      </c>
      <c r="G558" s="171" t="s">
        <v>200</v>
      </c>
      <c r="H558" s="172">
        <v>24.024</v>
      </c>
      <c r="I558" s="173">
        <v>59.9</v>
      </c>
      <c r="J558" s="173">
        <f>ROUND(I558*H558,2)</f>
        <v>1439.04</v>
      </c>
      <c r="K558" s="170" t="s">
        <v>201</v>
      </c>
      <c r="L558" s="34"/>
      <c r="M558" s="174" t="s">
        <v>3</v>
      </c>
      <c r="N558" s="175" t="s">
        <v>40</v>
      </c>
      <c r="O558" s="176">
        <v>0.087</v>
      </c>
      <c r="P558" s="176">
        <f>O558*H558</f>
        <v>2.0900879999999997</v>
      </c>
      <c r="Q558" s="176">
        <v>0.00735</v>
      </c>
      <c r="R558" s="176">
        <f>Q558*H558</f>
        <v>0.1765764</v>
      </c>
      <c r="S558" s="176">
        <v>0</v>
      </c>
      <c r="T558" s="177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78" t="s">
        <v>202</v>
      </c>
      <c r="AT558" s="178" t="s">
        <v>197</v>
      </c>
      <c r="AU558" s="178" t="s">
        <v>78</v>
      </c>
      <c r="AY558" s="20" t="s">
        <v>195</v>
      </c>
      <c r="BE558" s="179">
        <f>IF(N558="základní",J558,0)</f>
        <v>1439.04</v>
      </c>
      <c r="BF558" s="179">
        <f>IF(N558="snížená",J558,0)</f>
        <v>0</v>
      </c>
      <c r="BG558" s="179">
        <f>IF(N558="zákl. přenesená",J558,0)</f>
        <v>0</v>
      </c>
      <c r="BH558" s="179">
        <f>IF(N558="sníž. přenesená",J558,0)</f>
        <v>0</v>
      </c>
      <c r="BI558" s="179">
        <f>IF(N558="nulová",J558,0)</f>
        <v>0</v>
      </c>
      <c r="BJ558" s="20" t="s">
        <v>76</v>
      </c>
      <c r="BK558" s="179">
        <f>ROUND(I558*H558,2)</f>
        <v>1439.04</v>
      </c>
      <c r="BL558" s="20" t="s">
        <v>202</v>
      </c>
      <c r="BM558" s="178" t="s">
        <v>3869</v>
      </c>
    </row>
    <row r="559" spans="1:51" s="13" customFormat="1" ht="12">
      <c r="A559" s="13"/>
      <c r="B559" s="180"/>
      <c r="C559" s="13"/>
      <c r="D559" s="181" t="s">
        <v>204</v>
      </c>
      <c r="E559" s="182" t="s">
        <v>3</v>
      </c>
      <c r="F559" s="183" t="s">
        <v>1785</v>
      </c>
      <c r="G559" s="13"/>
      <c r="H559" s="182" t="s">
        <v>3</v>
      </c>
      <c r="I559" s="13"/>
      <c r="J559" s="13"/>
      <c r="K559" s="13"/>
      <c r="L559" s="180"/>
      <c r="M559" s="184"/>
      <c r="N559" s="185"/>
      <c r="O559" s="185"/>
      <c r="P559" s="185"/>
      <c r="Q559" s="185"/>
      <c r="R559" s="185"/>
      <c r="S559" s="185"/>
      <c r="T559" s="186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182" t="s">
        <v>204</v>
      </c>
      <c r="AU559" s="182" t="s">
        <v>78</v>
      </c>
      <c r="AV559" s="13" t="s">
        <v>76</v>
      </c>
      <c r="AW559" s="13" t="s">
        <v>31</v>
      </c>
      <c r="AX559" s="13" t="s">
        <v>69</v>
      </c>
      <c r="AY559" s="182" t="s">
        <v>195</v>
      </c>
    </row>
    <row r="560" spans="1:51" s="14" customFormat="1" ht="12">
      <c r="A560" s="14"/>
      <c r="B560" s="187"/>
      <c r="C560" s="14"/>
      <c r="D560" s="181" t="s">
        <v>204</v>
      </c>
      <c r="E560" s="188" t="s">
        <v>3</v>
      </c>
      <c r="F560" s="189" t="s">
        <v>3870</v>
      </c>
      <c r="G560" s="14"/>
      <c r="H560" s="190">
        <v>17.03</v>
      </c>
      <c r="I560" s="14"/>
      <c r="J560" s="14"/>
      <c r="K560" s="14"/>
      <c r="L560" s="187"/>
      <c r="M560" s="191"/>
      <c r="N560" s="192"/>
      <c r="O560" s="192"/>
      <c r="P560" s="192"/>
      <c r="Q560" s="192"/>
      <c r="R560" s="192"/>
      <c r="S560" s="192"/>
      <c r="T560" s="193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188" t="s">
        <v>204</v>
      </c>
      <c r="AU560" s="188" t="s">
        <v>78</v>
      </c>
      <c r="AV560" s="14" t="s">
        <v>78</v>
      </c>
      <c r="AW560" s="14" t="s">
        <v>31</v>
      </c>
      <c r="AX560" s="14" t="s">
        <v>69</v>
      </c>
      <c r="AY560" s="188" t="s">
        <v>195</v>
      </c>
    </row>
    <row r="561" spans="1:51" s="14" customFormat="1" ht="12">
      <c r="A561" s="14"/>
      <c r="B561" s="187"/>
      <c r="C561" s="14"/>
      <c r="D561" s="181" t="s">
        <v>204</v>
      </c>
      <c r="E561" s="188" t="s">
        <v>3</v>
      </c>
      <c r="F561" s="189" t="s">
        <v>3871</v>
      </c>
      <c r="G561" s="14"/>
      <c r="H561" s="190">
        <v>6.994</v>
      </c>
      <c r="I561" s="14"/>
      <c r="J561" s="14"/>
      <c r="K561" s="14"/>
      <c r="L561" s="187"/>
      <c r="M561" s="191"/>
      <c r="N561" s="192"/>
      <c r="O561" s="192"/>
      <c r="P561" s="192"/>
      <c r="Q561" s="192"/>
      <c r="R561" s="192"/>
      <c r="S561" s="192"/>
      <c r="T561" s="193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188" t="s">
        <v>204</v>
      </c>
      <c r="AU561" s="188" t="s">
        <v>78</v>
      </c>
      <c r="AV561" s="14" t="s">
        <v>78</v>
      </c>
      <c r="AW561" s="14" t="s">
        <v>31</v>
      </c>
      <c r="AX561" s="14" t="s">
        <v>69</v>
      </c>
      <c r="AY561" s="188" t="s">
        <v>195</v>
      </c>
    </row>
    <row r="562" spans="1:51" s="15" customFormat="1" ht="12">
      <c r="A562" s="15"/>
      <c r="B562" s="194"/>
      <c r="C562" s="15"/>
      <c r="D562" s="181" t="s">
        <v>204</v>
      </c>
      <c r="E562" s="195" t="s">
        <v>3</v>
      </c>
      <c r="F562" s="196" t="s">
        <v>209</v>
      </c>
      <c r="G562" s="15"/>
      <c r="H562" s="197">
        <v>24.024</v>
      </c>
      <c r="I562" s="15"/>
      <c r="J562" s="15"/>
      <c r="K562" s="15"/>
      <c r="L562" s="194"/>
      <c r="M562" s="198"/>
      <c r="N562" s="199"/>
      <c r="O562" s="199"/>
      <c r="P562" s="199"/>
      <c r="Q562" s="199"/>
      <c r="R562" s="199"/>
      <c r="S562" s="199"/>
      <c r="T562" s="200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195" t="s">
        <v>204</v>
      </c>
      <c r="AU562" s="195" t="s">
        <v>78</v>
      </c>
      <c r="AV562" s="15" t="s">
        <v>202</v>
      </c>
      <c r="AW562" s="15" t="s">
        <v>31</v>
      </c>
      <c r="AX562" s="15" t="s">
        <v>76</v>
      </c>
      <c r="AY562" s="195" t="s">
        <v>195</v>
      </c>
    </row>
    <row r="563" spans="1:65" s="2" customFormat="1" ht="16.5" customHeight="1">
      <c r="A563" s="33"/>
      <c r="B563" s="167"/>
      <c r="C563" s="168" t="s">
        <v>811</v>
      </c>
      <c r="D563" s="168" t="s">
        <v>197</v>
      </c>
      <c r="E563" s="169" t="s">
        <v>370</v>
      </c>
      <c r="F563" s="170" t="s">
        <v>371</v>
      </c>
      <c r="G563" s="171" t="s">
        <v>200</v>
      </c>
      <c r="H563" s="172">
        <v>477.002</v>
      </c>
      <c r="I563" s="173">
        <v>41.6</v>
      </c>
      <c r="J563" s="173">
        <f>ROUND(I563*H563,2)</f>
        <v>19843.28</v>
      </c>
      <c r="K563" s="170" t="s">
        <v>201</v>
      </c>
      <c r="L563" s="34"/>
      <c r="M563" s="174" t="s">
        <v>3</v>
      </c>
      <c r="N563" s="175" t="s">
        <v>40</v>
      </c>
      <c r="O563" s="176">
        <v>0.074</v>
      </c>
      <c r="P563" s="176">
        <f>O563*H563</f>
        <v>35.298148</v>
      </c>
      <c r="Q563" s="176">
        <v>0.00026</v>
      </c>
      <c r="R563" s="176">
        <f>Q563*H563</f>
        <v>0.12402052</v>
      </c>
      <c r="S563" s="176">
        <v>0</v>
      </c>
      <c r="T563" s="177">
        <f>S563*H563</f>
        <v>0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178" t="s">
        <v>202</v>
      </c>
      <c r="AT563" s="178" t="s">
        <v>197</v>
      </c>
      <c r="AU563" s="178" t="s">
        <v>78</v>
      </c>
      <c r="AY563" s="20" t="s">
        <v>195</v>
      </c>
      <c r="BE563" s="179">
        <f>IF(N563="základní",J563,0)</f>
        <v>19843.28</v>
      </c>
      <c r="BF563" s="179">
        <f>IF(N563="snížená",J563,0)</f>
        <v>0</v>
      </c>
      <c r="BG563" s="179">
        <f>IF(N563="zákl. přenesená",J563,0)</f>
        <v>0</v>
      </c>
      <c r="BH563" s="179">
        <f>IF(N563="sníž. přenesená",J563,0)</f>
        <v>0</v>
      </c>
      <c r="BI563" s="179">
        <f>IF(N563="nulová",J563,0)</f>
        <v>0</v>
      </c>
      <c r="BJ563" s="20" t="s">
        <v>76</v>
      </c>
      <c r="BK563" s="179">
        <f>ROUND(I563*H563,2)</f>
        <v>19843.28</v>
      </c>
      <c r="BL563" s="20" t="s">
        <v>202</v>
      </c>
      <c r="BM563" s="178" t="s">
        <v>3872</v>
      </c>
    </row>
    <row r="564" spans="1:51" s="13" customFormat="1" ht="12">
      <c r="A564" s="13"/>
      <c r="B564" s="180"/>
      <c r="C564" s="13"/>
      <c r="D564" s="181" t="s">
        <v>204</v>
      </c>
      <c r="E564" s="182" t="s">
        <v>3</v>
      </c>
      <c r="F564" s="183" t="s">
        <v>373</v>
      </c>
      <c r="G564" s="13"/>
      <c r="H564" s="182" t="s">
        <v>3</v>
      </c>
      <c r="I564" s="13"/>
      <c r="J564" s="13"/>
      <c r="K564" s="13"/>
      <c r="L564" s="180"/>
      <c r="M564" s="184"/>
      <c r="N564" s="185"/>
      <c r="O564" s="185"/>
      <c r="P564" s="185"/>
      <c r="Q564" s="185"/>
      <c r="R564" s="185"/>
      <c r="S564" s="185"/>
      <c r="T564" s="18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182" t="s">
        <v>204</v>
      </c>
      <c r="AU564" s="182" t="s">
        <v>78</v>
      </c>
      <c r="AV564" s="13" t="s">
        <v>76</v>
      </c>
      <c r="AW564" s="13" t="s">
        <v>31</v>
      </c>
      <c r="AX564" s="13" t="s">
        <v>69</v>
      </c>
      <c r="AY564" s="182" t="s">
        <v>195</v>
      </c>
    </row>
    <row r="565" spans="1:51" s="14" customFormat="1" ht="12">
      <c r="A565" s="14"/>
      <c r="B565" s="187"/>
      <c r="C565" s="14"/>
      <c r="D565" s="181" t="s">
        <v>204</v>
      </c>
      <c r="E565" s="188" t="s">
        <v>3</v>
      </c>
      <c r="F565" s="189" t="s">
        <v>3873</v>
      </c>
      <c r="G565" s="14"/>
      <c r="H565" s="190">
        <v>451</v>
      </c>
      <c r="I565" s="14"/>
      <c r="J565" s="14"/>
      <c r="K565" s="14"/>
      <c r="L565" s="187"/>
      <c r="M565" s="191"/>
      <c r="N565" s="192"/>
      <c r="O565" s="192"/>
      <c r="P565" s="192"/>
      <c r="Q565" s="192"/>
      <c r="R565" s="192"/>
      <c r="S565" s="192"/>
      <c r="T565" s="19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188" t="s">
        <v>204</v>
      </c>
      <c r="AU565" s="188" t="s">
        <v>78</v>
      </c>
      <c r="AV565" s="14" t="s">
        <v>78</v>
      </c>
      <c r="AW565" s="14" t="s">
        <v>31</v>
      </c>
      <c r="AX565" s="14" t="s">
        <v>69</v>
      </c>
      <c r="AY565" s="188" t="s">
        <v>195</v>
      </c>
    </row>
    <row r="566" spans="1:51" s="14" customFormat="1" ht="12">
      <c r="A566" s="14"/>
      <c r="B566" s="187"/>
      <c r="C566" s="14"/>
      <c r="D566" s="181" t="s">
        <v>204</v>
      </c>
      <c r="E566" s="188" t="s">
        <v>3</v>
      </c>
      <c r="F566" s="189" t="s">
        <v>3874</v>
      </c>
      <c r="G566" s="14"/>
      <c r="H566" s="190">
        <v>26.002</v>
      </c>
      <c r="I566" s="14"/>
      <c r="J566" s="14"/>
      <c r="K566" s="14"/>
      <c r="L566" s="187"/>
      <c r="M566" s="191"/>
      <c r="N566" s="192"/>
      <c r="O566" s="192"/>
      <c r="P566" s="192"/>
      <c r="Q566" s="192"/>
      <c r="R566" s="192"/>
      <c r="S566" s="192"/>
      <c r="T566" s="193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188" t="s">
        <v>204</v>
      </c>
      <c r="AU566" s="188" t="s">
        <v>78</v>
      </c>
      <c r="AV566" s="14" t="s">
        <v>78</v>
      </c>
      <c r="AW566" s="14" t="s">
        <v>31</v>
      </c>
      <c r="AX566" s="14" t="s">
        <v>69</v>
      </c>
      <c r="AY566" s="188" t="s">
        <v>195</v>
      </c>
    </row>
    <row r="567" spans="1:51" s="15" customFormat="1" ht="12">
      <c r="A567" s="15"/>
      <c r="B567" s="194"/>
      <c r="C567" s="15"/>
      <c r="D567" s="181" t="s">
        <v>204</v>
      </c>
      <c r="E567" s="195" t="s">
        <v>3</v>
      </c>
      <c r="F567" s="196" t="s">
        <v>209</v>
      </c>
      <c r="G567" s="15"/>
      <c r="H567" s="197">
        <v>477.002</v>
      </c>
      <c r="I567" s="15"/>
      <c r="J567" s="15"/>
      <c r="K567" s="15"/>
      <c r="L567" s="194"/>
      <c r="M567" s="198"/>
      <c r="N567" s="199"/>
      <c r="O567" s="199"/>
      <c r="P567" s="199"/>
      <c r="Q567" s="199"/>
      <c r="R567" s="199"/>
      <c r="S567" s="199"/>
      <c r="T567" s="200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195" t="s">
        <v>204</v>
      </c>
      <c r="AU567" s="195" t="s">
        <v>78</v>
      </c>
      <c r="AV567" s="15" t="s">
        <v>202</v>
      </c>
      <c r="AW567" s="15" t="s">
        <v>31</v>
      </c>
      <c r="AX567" s="15" t="s">
        <v>76</v>
      </c>
      <c r="AY567" s="195" t="s">
        <v>195</v>
      </c>
    </row>
    <row r="568" spans="1:65" s="2" customFormat="1" ht="24" customHeight="1">
      <c r="A568" s="33"/>
      <c r="B568" s="167"/>
      <c r="C568" s="168" t="s">
        <v>816</v>
      </c>
      <c r="D568" s="168" t="s">
        <v>197</v>
      </c>
      <c r="E568" s="169" t="s">
        <v>3875</v>
      </c>
      <c r="F568" s="170" t="s">
        <v>3876</v>
      </c>
      <c r="G568" s="171" t="s">
        <v>200</v>
      </c>
      <c r="H568" s="172">
        <v>27.85</v>
      </c>
      <c r="I568" s="173">
        <v>187</v>
      </c>
      <c r="J568" s="173">
        <f>ROUND(I568*H568,2)</f>
        <v>5207.95</v>
      </c>
      <c r="K568" s="170" t="s">
        <v>201</v>
      </c>
      <c r="L568" s="34"/>
      <c r="M568" s="174" t="s">
        <v>3</v>
      </c>
      <c r="N568" s="175" t="s">
        <v>40</v>
      </c>
      <c r="O568" s="176">
        <v>0.33</v>
      </c>
      <c r="P568" s="176">
        <f>O568*H568</f>
        <v>9.1905</v>
      </c>
      <c r="Q568" s="176">
        <v>0.00438</v>
      </c>
      <c r="R568" s="176">
        <f>Q568*H568</f>
        <v>0.12198300000000001</v>
      </c>
      <c r="S568" s="176">
        <v>0</v>
      </c>
      <c r="T568" s="177">
        <f>S568*H568</f>
        <v>0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178" t="s">
        <v>202</v>
      </c>
      <c r="AT568" s="178" t="s">
        <v>197</v>
      </c>
      <c r="AU568" s="178" t="s">
        <v>78</v>
      </c>
      <c r="AY568" s="20" t="s">
        <v>195</v>
      </c>
      <c r="BE568" s="179">
        <f>IF(N568="základní",J568,0)</f>
        <v>5207.95</v>
      </c>
      <c r="BF568" s="179">
        <f>IF(N568="snížená",J568,0)</f>
        <v>0</v>
      </c>
      <c r="BG568" s="179">
        <f>IF(N568="zákl. přenesená",J568,0)</f>
        <v>0</v>
      </c>
      <c r="BH568" s="179">
        <f>IF(N568="sníž. přenesená",J568,0)</f>
        <v>0</v>
      </c>
      <c r="BI568" s="179">
        <f>IF(N568="nulová",J568,0)</f>
        <v>0</v>
      </c>
      <c r="BJ568" s="20" t="s">
        <v>76</v>
      </c>
      <c r="BK568" s="179">
        <f>ROUND(I568*H568,2)</f>
        <v>5207.95</v>
      </c>
      <c r="BL568" s="20" t="s">
        <v>202</v>
      </c>
      <c r="BM568" s="178" t="s">
        <v>3877</v>
      </c>
    </row>
    <row r="569" spans="1:51" s="13" customFormat="1" ht="12">
      <c r="A569" s="13"/>
      <c r="B569" s="180"/>
      <c r="C569" s="13"/>
      <c r="D569" s="181" t="s">
        <v>204</v>
      </c>
      <c r="E569" s="182" t="s">
        <v>3</v>
      </c>
      <c r="F569" s="183" t="s">
        <v>3878</v>
      </c>
      <c r="G569" s="13"/>
      <c r="H569" s="182" t="s">
        <v>3</v>
      </c>
      <c r="I569" s="13"/>
      <c r="J569" s="13"/>
      <c r="K569" s="13"/>
      <c r="L569" s="180"/>
      <c r="M569" s="184"/>
      <c r="N569" s="185"/>
      <c r="O569" s="185"/>
      <c r="P569" s="185"/>
      <c r="Q569" s="185"/>
      <c r="R569" s="185"/>
      <c r="S569" s="185"/>
      <c r="T569" s="186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182" t="s">
        <v>204</v>
      </c>
      <c r="AU569" s="182" t="s">
        <v>78</v>
      </c>
      <c r="AV569" s="13" t="s">
        <v>76</v>
      </c>
      <c r="AW569" s="13" t="s">
        <v>31</v>
      </c>
      <c r="AX569" s="13" t="s">
        <v>69</v>
      </c>
      <c r="AY569" s="182" t="s">
        <v>195</v>
      </c>
    </row>
    <row r="570" spans="1:51" s="14" customFormat="1" ht="12">
      <c r="A570" s="14"/>
      <c r="B570" s="187"/>
      <c r="C570" s="14"/>
      <c r="D570" s="181" t="s">
        <v>204</v>
      </c>
      <c r="E570" s="188" t="s">
        <v>3</v>
      </c>
      <c r="F570" s="189" t="s">
        <v>3879</v>
      </c>
      <c r="G570" s="14"/>
      <c r="H570" s="190">
        <v>29.85</v>
      </c>
      <c r="I570" s="14"/>
      <c r="J570" s="14"/>
      <c r="K570" s="14"/>
      <c r="L570" s="187"/>
      <c r="M570" s="191"/>
      <c r="N570" s="192"/>
      <c r="O570" s="192"/>
      <c r="P570" s="192"/>
      <c r="Q570" s="192"/>
      <c r="R570" s="192"/>
      <c r="S570" s="192"/>
      <c r="T570" s="193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188" t="s">
        <v>204</v>
      </c>
      <c r="AU570" s="188" t="s">
        <v>78</v>
      </c>
      <c r="AV570" s="14" t="s">
        <v>78</v>
      </c>
      <c r="AW570" s="14" t="s">
        <v>31</v>
      </c>
      <c r="AX570" s="14" t="s">
        <v>69</v>
      </c>
      <c r="AY570" s="188" t="s">
        <v>195</v>
      </c>
    </row>
    <row r="571" spans="1:51" s="14" customFormat="1" ht="12">
      <c r="A571" s="14"/>
      <c r="B571" s="187"/>
      <c r="C571" s="14"/>
      <c r="D571" s="181" t="s">
        <v>204</v>
      </c>
      <c r="E571" s="188" t="s">
        <v>3</v>
      </c>
      <c r="F571" s="189" t="s">
        <v>3880</v>
      </c>
      <c r="G571" s="14"/>
      <c r="H571" s="190">
        <v>-2</v>
      </c>
      <c r="I571" s="14"/>
      <c r="J571" s="14"/>
      <c r="K571" s="14"/>
      <c r="L571" s="187"/>
      <c r="M571" s="191"/>
      <c r="N571" s="192"/>
      <c r="O571" s="192"/>
      <c r="P571" s="192"/>
      <c r="Q571" s="192"/>
      <c r="R571" s="192"/>
      <c r="S571" s="192"/>
      <c r="T571" s="193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188" t="s">
        <v>204</v>
      </c>
      <c r="AU571" s="188" t="s">
        <v>78</v>
      </c>
      <c r="AV571" s="14" t="s">
        <v>78</v>
      </c>
      <c r="AW571" s="14" t="s">
        <v>31</v>
      </c>
      <c r="AX571" s="14" t="s">
        <v>69</v>
      </c>
      <c r="AY571" s="188" t="s">
        <v>195</v>
      </c>
    </row>
    <row r="572" spans="1:51" s="15" customFormat="1" ht="12">
      <c r="A572" s="15"/>
      <c r="B572" s="194"/>
      <c r="C572" s="15"/>
      <c r="D572" s="181" t="s">
        <v>204</v>
      </c>
      <c r="E572" s="195" t="s">
        <v>3</v>
      </c>
      <c r="F572" s="196" t="s">
        <v>209</v>
      </c>
      <c r="G572" s="15"/>
      <c r="H572" s="197">
        <v>27.85</v>
      </c>
      <c r="I572" s="15"/>
      <c r="J572" s="15"/>
      <c r="K572" s="15"/>
      <c r="L572" s="194"/>
      <c r="M572" s="198"/>
      <c r="N572" s="199"/>
      <c r="O572" s="199"/>
      <c r="P572" s="199"/>
      <c r="Q572" s="199"/>
      <c r="R572" s="199"/>
      <c r="S572" s="199"/>
      <c r="T572" s="200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195" t="s">
        <v>204</v>
      </c>
      <c r="AU572" s="195" t="s">
        <v>78</v>
      </c>
      <c r="AV572" s="15" t="s">
        <v>202</v>
      </c>
      <c r="AW572" s="15" t="s">
        <v>31</v>
      </c>
      <c r="AX572" s="15" t="s">
        <v>76</v>
      </c>
      <c r="AY572" s="195" t="s">
        <v>195</v>
      </c>
    </row>
    <row r="573" spans="1:65" s="2" customFormat="1" ht="24" customHeight="1">
      <c r="A573" s="33"/>
      <c r="B573" s="167"/>
      <c r="C573" s="168" t="s">
        <v>823</v>
      </c>
      <c r="D573" s="168" t="s">
        <v>197</v>
      </c>
      <c r="E573" s="169" t="s">
        <v>384</v>
      </c>
      <c r="F573" s="170" t="s">
        <v>385</v>
      </c>
      <c r="G573" s="171" t="s">
        <v>200</v>
      </c>
      <c r="H573" s="172">
        <v>378.89</v>
      </c>
      <c r="I573" s="173">
        <v>574</v>
      </c>
      <c r="J573" s="173">
        <f>ROUND(I573*H573,2)</f>
        <v>217482.86</v>
      </c>
      <c r="K573" s="170" t="s">
        <v>201</v>
      </c>
      <c r="L573" s="34"/>
      <c r="M573" s="174" t="s">
        <v>3</v>
      </c>
      <c r="N573" s="175" t="s">
        <v>40</v>
      </c>
      <c r="O573" s="176">
        <v>1.06</v>
      </c>
      <c r="P573" s="176">
        <f>O573*H573</f>
        <v>401.6234</v>
      </c>
      <c r="Q573" s="176">
        <v>0.0085</v>
      </c>
      <c r="R573" s="176">
        <f>Q573*H573</f>
        <v>3.220565</v>
      </c>
      <c r="S573" s="176">
        <v>0</v>
      </c>
      <c r="T573" s="177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78" t="s">
        <v>202</v>
      </c>
      <c r="AT573" s="178" t="s">
        <v>197</v>
      </c>
      <c r="AU573" s="178" t="s">
        <v>78</v>
      </c>
      <c r="AY573" s="20" t="s">
        <v>195</v>
      </c>
      <c r="BE573" s="179">
        <f>IF(N573="základní",J573,0)</f>
        <v>217482.86</v>
      </c>
      <c r="BF573" s="179">
        <f>IF(N573="snížená",J573,0)</f>
        <v>0</v>
      </c>
      <c r="BG573" s="179">
        <f>IF(N573="zákl. přenesená",J573,0)</f>
        <v>0</v>
      </c>
      <c r="BH573" s="179">
        <f>IF(N573="sníž. přenesená",J573,0)</f>
        <v>0</v>
      </c>
      <c r="BI573" s="179">
        <f>IF(N573="nulová",J573,0)</f>
        <v>0</v>
      </c>
      <c r="BJ573" s="20" t="s">
        <v>76</v>
      </c>
      <c r="BK573" s="179">
        <f>ROUND(I573*H573,2)</f>
        <v>217482.86</v>
      </c>
      <c r="BL573" s="20" t="s">
        <v>202</v>
      </c>
      <c r="BM573" s="178" t="s">
        <v>3881</v>
      </c>
    </row>
    <row r="574" spans="1:51" s="13" customFormat="1" ht="12">
      <c r="A574" s="13"/>
      <c r="B574" s="180"/>
      <c r="C574" s="13"/>
      <c r="D574" s="181" t="s">
        <v>204</v>
      </c>
      <c r="E574" s="182" t="s">
        <v>3</v>
      </c>
      <c r="F574" s="183" t="s">
        <v>394</v>
      </c>
      <c r="G574" s="13"/>
      <c r="H574" s="182" t="s">
        <v>3</v>
      </c>
      <c r="I574" s="13"/>
      <c r="J574" s="13"/>
      <c r="K574" s="13"/>
      <c r="L574" s="180"/>
      <c r="M574" s="184"/>
      <c r="N574" s="185"/>
      <c r="O574" s="185"/>
      <c r="P574" s="185"/>
      <c r="Q574" s="185"/>
      <c r="R574" s="185"/>
      <c r="S574" s="185"/>
      <c r="T574" s="186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182" t="s">
        <v>204</v>
      </c>
      <c r="AU574" s="182" t="s">
        <v>78</v>
      </c>
      <c r="AV574" s="13" t="s">
        <v>76</v>
      </c>
      <c r="AW574" s="13" t="s">
        <v>31</v>
      </c>
      <c r="AX574" s="13" t="s">
        <v>69</v>
      </c>
      <c r="AY574" s="182" t="s">
        <v>195</v>
      </c>
    </row>
    <row r="575" spans="1:51" s="14" customFormat="1" ht="12">
      <c r="A575" s="14"/>
      <c r="B575" s="187"/>
      <c r="C575" s="14"/>
      <c r="D575" s="181" t="s">
        <v>204</v>
      </c>
      <c r="E575" s="188" t="s">
        <v>3</v>
      </c>
      <c r="F575" s="189" t="s">
        <v>3882</v>
      </c>
      <c r="G575" s="14"/>
      <c r="H575" s="190">
        <v>152.518</v>
      </c>
      <c r="I575" s="14"/>
      <c r="J575" s="14"/>
      <c r="K575" s="14"/>
      <c r="L575" s="187"/>
      <c r="M575" s="191"/>
      <c r="N575" s="192"/>
      <c r="O575" s="192"/>
      <c r="P575" s="192"/>
      <c r="Q575" s="192"/>
      <c r="R575" s="192"/>
      <c r="S575" s="192"/>
      <c r="T575" s="193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188" t="s">
        <v>204</v>
      </c>
      <c r="AU575" s="188" t="s">
        <v>78</v>
      </c>
      <c r="AV575" s="14" t="s">
        <v>78</v>
      </c>
      <c r="AW575" s="14" t="s">
        <v>31</v>
      </c>
      <c r="AX575" s="14" t="s">
        <v>69</v>
      </c>
      <c r="AY575" s="188" t="s">
        <v>195</v>
      </c>
    </row>
    <row r="576" spans="1:51" s="14" customFormat="1" ht="12">
      <c r="A576" s="14"/>
      <c r="B576" s="187"/>
      <c r="C576" s="14"/>
      <c r="D576" s="181" t="s">
        <v>204</v>
      </c>
      <c r="E576" s="188" t="s">
        <v>3</v>
      </c>
      <c r="F576" s="189" t="s">
        <v>3883</v>
      </c>
      <c r="G576" s="14"/>
      <c r="H576" s="190">
        <v>-39.818</v>
      </c>
      <c r="I576" s="14"/>
      <c r="J576" s="14"/>
      <c r="K576" s="14"/>
      <c r="L576" s="187"/>
      <c r="M576" s="191"/>
      <c r="N576" s="192"/>
      <c r="O576" s="192"/>
      <c r="P576" s="192"/>
      <c r="Q576" s="192"/>
      <c r="R576" s="192"/>
      <c r="S576" s="192"/>
      <c r="T576" s="193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188" t="s">
        <v>204</v>
      </c>
      <c r="AU576" s="188" t="s">
        <v>78</v>
      </c>
      <c r="AV576" s="14" t="s">
        <v>78</v>
      </c>
      <c r="AW576" s="14" t="s">
        <v>31</v>
      </c>
      <c r="AX576" s="14" t="s">
        <v>69</v>
      </c>
      <c r="AY576" s="188" t="s">
        <v>195</v>
      </c>
    </row>
    <row r="577" spans="1:51" s="13" customFormat="1" ht="12">
      <c r="A577" s="13"/>
      <c r="B577" s="180"/>
      <c r="C577" s="13"/>
      <c r="D577" s="181" t="s">
        <v>204</v>
      </c>
      <c r="E577" s="182" t="s">
        <v>3</v>
      </c>
      <c r="F577" s="183" t="s">
        <v>388</v>
      </c>
      <c r="G577" s="13"/>
      <c r="H577" s="182" t="s">
        <v>3</v>
      </c>
      <c r="I577" s="13"/>
      <c r="J577" s="13"/>
      <c r="K577" s="13"/>
      <c r="L577" s="180"/>
      <c r="M577" s="184"/>
      <c r="N577" s="185"/>
      <c r="O577" s="185"/>
      <c r="P577" s="185"/>
      <c r="Q577" s="185"/>
      <c r="R577" s="185"/>
      <c r="S577" s="185"/>
      <c r="T577" s="186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182" t="s">
        <v>204</v>
      </c>
      <c r="AU577" s="182" t="s">
        <v>78</v>
      </c>
      <c r="AV577" s="13" t="s">
        <v>76</v>
      </c>
      <c r="AW577" s="13" t="s">
        <v>31</v>
      </c>
      <c r="AX577" s="13" t="s">
        <v>69</v>
      </c>
      <c r="AY577" s="182" t="s">
        <v>195</v>
      </c>
    </row>
    <row r="578" spans="1:51" s="14" customFormat="1" ht="12">
      <c r="A578" s="14"/>
      <c r="B578" s="187"/>
      <c r="C578" s="14"/>
      <c r="D578" s="181" t="s">
        <v>204</v>
      </c>
      <c r="E578" s="188" t="s">
        <v>3</v>
      </c>
      <c r="F578" s="189" t="s">
        <v>3884</v>
      </c>
      <c r="G578" s="14"/>
      <c r="H578" s="190">
        <v>132.084</v>
      </c>
      <c r="I578" s="14"/>
      <c r="J578" s="14"/>
      <c r="K578" s="14"/>
      <c r="L578" s="187"/>
      <c r="M578" s="191"/>
      <c r="N578" s="192"/>
      <c r="O578" s="192"/>
      <c r="P578" s="192"/>
      <c r="Q578" s="192"/>
      <c r="R578" s="192"/>
      <c r="S578" s="192"/>
      <c r="T578" s="193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188" t="s">
        <v>204</v>
      </c>
      <c r="AU578" s="188" t="s">
        <v>78</v>
      </c>
      <c r="AV578" s="14" t="s">
        <v>78</v>
      </c>
      <c r="AW578" s="14" t="s">
        <v>31</v>
      </c>
      <c r="AX578" s="14" t="s">
        <v>69</v>
      </c>
      <c r="AY578" s="188" t="s">
        <v>195</v>
      </c>
    </row>
    <row r="579" spans="1:51" s="14" customFormat="1" ht="12">
      <c r="A579" s="14"/>
      <c r="B579" s="187"/>
      <c r="C579" s="14"/>
      <c r="D579" s="181" t="s">
        <v>204</v>
      </c>
      <c r="E579" s="188" t="s">
        <v>3</v>
      </c>
      <c r="F579" s="189" t="s">
        <v>3885</v>
      </c>
      <c r="G579" s="14"/>
      <c r="H579" s="190">
        <v>-29.074</v>
      </c>
      <c r="I579" s="14"/>
      <c r="J579" s="14"/>
      <c r="K579" s="14"/>
      <c r="L579" s="187"/>
      <c r="M579" s="191"/>
      <c r="N579" s="192"/>
      <c r="O579" s="192"/>
      <c r="P579" s="192"/>
      <c r="Q579" s="192"/>
      <c r="R579" s="192"/>
      <c r="S579" s="192"/>
      <c r="T579" s="193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188" t="s">
        <v>204</v>
      </c>
      <c r="AU579" s="188" t="s">
        <v>78</v>
      </c>
      <c r="AV579" s="14" t="s">
        <v>78</v>
      </c>
      <c r="AW579" s="14" t="s">
        <v>31</v>
      </c>
      <c r="AX579" s="14" t="s">
        <v>69</v>
      </c>
      <c r="AY579" s="188" t="s">
        <v>195</v>
      </c>
    </row>
    <row r="580" spans="1:51" s="13" customFormat="1" ht="12">
      <c r="A580" s="13"/>
      <c r="B580" s="180"/>
      <c r="C580" s="13"/>
      <c r="D580" s="181" t="s">
        <v>204</v>
      </c>
      <c r="E580" s="182" t="s">
        <v>3</v>
      </c>
      <c r="F580" s="183" t="s">
        <v>392</v>
      </c>
      <c r="G580" s="13"/>
      <c r="H580" s="182" t="s">
        <v>3</v>
      </c>
      <c r="I580" s="13"/>
      <c r="J580" s="13"/>
      <c r="K580" s="13"/>
      <c r="L580" s="180"/>
      <c r="M580" s="184"/>
      <c r="N580" s="185"/>
      <c r="O580" s="185"/>
      <c r="P580" s="185"/>
      <c r="Q580" s="185"/>
      <c r="R580" s="185"/>
      <c r="S580" s="185"/>
      <c r="T580" s="186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182" t="s">
        <v>204</v>
      </c>
      <c r="AU580" s="182" t="s">
        <v>78</v>
      </c>
      <c r="AV580" s="13" t="s">
        <v>76</v>
      </c>
      <c r="AW580" s="13" t="s">
        <v>31</v>
      </c>
      <c r="AX580" s="13" t="s">
        <v>69</v>
      </c>
      <c r="AY580" s="182" t="s">
        <v>195</v>
      </c>
    </row>
    <row r="581" spans="1:51" s="14" customFormat="1" ht="12">
      <c r="A581" s="14"/>
      <c r="B581" s="187"/>
      <c r="C581" s="14"/>
      <c r="D581" s="181" t="s">
        <v>204</v>
      </c>
      <c r="E581" s="188" t="s">
        <v>3</v>
      </c>
      <c r="F581" s="189" t="s">
        <v>3886</v>
      </c>
      <c r="G581" s="14"/>
      <c r="H581" s="190">
        <v>126.5</v>
      </c>
      <c r="I581" s="14"/>
      <c r="J581" s="14"/>
      <c r="K581" s="14"/>
      <c r="L581" s="187"/>
      <c r="M581" s="191"/>
      <c r="N581" s="192"/>
      <c r="O581" s="192"/>
      <c r="P581" s="192"/>
      <c r="Q581" s="192"/>
      <c r="R581" s="192"/>
      <c r="S581" s="192"/>
      <c r="T581" s="193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188" t="s">
        <v>204</v>
      </c>
      <c r="AU581" s="188" t="s">
        <v>78</v>
      </c>
      <c r="AV581" s="14" t="s">
        <v>78</v>
      </c>
      <c r="AW581" s="14" t="s">
        <v>31</v>
      </c>
      <c r="AX581" s="14" t="s">
        <v>69</v>
      </c>
      <c r="AY581" s="188" t="s">
        <v>195</v>
      </c>
    </row>
    <row r="582" spans="1:51" s="14" customFormat="1" ht="12">
      <c r="A582" s="14"/>
      <c r="B582" s="187"/>
      <c r="C582" s="14"/>
      <c r="D582" s="181" t="s">
        <v>204</v>
      </c>
      <c r="E582" s="188" t="s">
        <v>3</v>
      </c>
      <c r="F582" s="189" t="s">
        <v>3887</v>
      </c>
      <c r="G582" s="14"/>
      <c r="H582" s="190">
        <v>-16.034</v>
      </c>
      <c r="I582" s="14"/>
      <c r="J582" s="14"/>
      <c r="K582" s="14"/>
      <c r="L582" s="187"/>
      <c r="M582" s="191"/>
      <c r="N582" s="192"/>
      <c r="O582" s="192"/>
      <c r="P582" s="192"/>
      <c r="Q582" s="192"/>
      <c r="R582" s="192"/>
      <c r="S582" s="192"/>
      <c r="T582" s="193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188" t="s">
        <v>204</v>
      </c>
      <c r="AU582" s="188" t="s">
        <v>78</v>
      </c>
      <c r="AV582" s="14" t="s">
        <v>78</v>
      </c>
      <c r="AW582" s="14" t="s">
        <v>31</v>
      </c>
      <c r="AX582" s="14" t="s">
        <v>69</v>
      </c>
      <c r="AY582" s="188" t="s">
        <v>195</v>
      </c>
    </row>
    <row r="583" spans="1:51" s="13" customFormat="1" ht="12">
      <c r="A583" s="13"/>
      <c r="B583" s="180"/>
      <c r="C583" s="13"/>
      <c r="D583" s="181" t="s">
        <v>204</v>
      </c>
      <c r="E583" s="182" t="s">
        <v>3</v>
      </c>
      <c r="F583" s="183" t="s">
        <v>396</v>
      </c>
      <c r="G583" s="13"/>
      <c r="H583" s="182" t="s">
        <v>3</v>
      </c>
      <c r="I583" s="13"/>
      <c r="J583" s="13"/>
      <c r="K583" s="13"/>
      <c r="L583" s="180"/>
      <c r="M583" s="184"/>
      <c r="N583" s="185"/>
      <c r="O583" s="185"/>
      <c r="P583" s="185"/>
      <c r="Q583" s="185"/>
      <c r="R583" s="185"/>
      <c r="S583" s="185"/>
      <c r="T583" s="186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182" t="s">
        <v>204</v>
      </c>
      <c r="AU583" s="182" t="s">
        <v>78</v>
      </c>
      <c r="AV583" s="13" t="s">
        <v>76</v>
      </c>
      <c r="AW583" s="13" t="s">
        <v>31</v>
      </c>
      <c r="AX583" s="13" t="s">
        <v>69</v>
      </c>
      <c r="AY583" s="182" t="s">
        <v>195</v>
      </c>
    </row>
    <row r="584" spans="1:51" s="14" customFormat="1" ht="12">
      <c r="A584" s="14"/>
      <c r="B584" s="187"/>
      <c r="C584" s="14"/>
      <c r="D584" s="181" t="s">
        <v>204</v>
      </c>
      <c r="E584" s="188" t="s">
        <v>3</v>
      </c>
      <c r="F584" s="189" t="s">
        <v>3888</v>
      </c>
      <c r="G584" s="14"/>
      <c r="H584" s="190">
        <v>124.68</v>
      </c>
      <c r="I584" s="14"/>
      <c r="J584" s="14"/>
      <c r="K584" s="14"/>
      <c r="L584" s="187"/>
      <c r="M584" s="191"/>
      <c r="N584" s="192"/>
      <c r="O584" s="192"/>
      <c r="P584" s="192"/>
      <c r="Q584" s="192"/>
      <c r="R584" s="192"/>
      <c r="S584" s="192"/>
      <c r="T584" s="193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188" t="s">
        <v>204</v>
      </c>
      <c r="AU584" s="188" t="s">
        <v>78</v>
      </c>
      <c r="AV584" s="14" t="s">
        <v>78</v>
      </c>
      <c r="AW584" s="14" t="s">
        <v>31</v>
      </c>
      <c r="AX584" s="14" t="s">
        <v>69</v>
      </c>
      <c r="AY584" s="188" t="s">
        <v>195</v>
      </c>
    </row>
    <row r="585" spans="1:51" s="14" customFormat="1" ht="12">
      <c r="A585" s="14"/>
      <c r="B585" s="187"/>
      <c r="C585" s="14"/>
      <c r="D585" s="181" t="s">
        <v>204</v>
      </c>
      <c r="E585" s="188" t="s">
        <v>3</v>
      </c>
      <c r="F585" s="189" t="s">
        <v>3889</v>
      </c>
      <c r="G585" s="14"/>
      <c r="H585" s="190">
        <v>-18.071</v>
      </c>
      <c r="I585" s="14"/>
      <c r="J585" s="14"/>
      <c r="K585" s="14"/>
      <c r="L585" s="187"/>
      <c r="M585" s="191"/>
      <c r="N585" s="192"/>
      <c r="O585" s="192"/>
      <c r="P585" s="192"/>
      <c r="Q585" s="192"/>
      <c r="R585" s="192"/>
      <c r="S585" s="192"/>
      <c r="T585" s="193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188" t="s">
        <v>204</v>
      </c>
      <c r="AU585" s="188" t="s">
        <v>78</v>
      </c>
      <c r="AV585" s="14" t="s">
        <v>78</v>
      </c>
      <c r="AW585" s="14" t="s">
        <v>31</v>
      </c>
      <c r="AX585" s="14" t="s">
        <v>69</v>
      </c>
      <c r="AY585" s="188" t="s">
        <v>195</v>
      </c>
    </row>
    <row r="586" spans="1:51" s="13" customFormat="1" ht="12">
      <c r="A586" s="13"/>
      <c r="B586" s="180"/>
      <c r="C586" s="13"/>
      <c r="D586" s="181" t="s">
        <v>204</v>
      </c>
      <c r="E586" s="182" t="s">
        <v>3</v>
      </c>
      <c r="F586" s="183" t="s">
        <v>3890</v>
      </c>
      <c r="G586" s="13"/>
      <c r="H586" s="182" t="s">
        <v>3</v>
      </c>
      <c r="I586" s="13"/>
      <c r="J586" s="13"/>
      <c r="K586" s="13"/>
      <c r="L586" s="180"/>
      <c r="M586" s="184"/>
      <c r="N586" s="185"/>
      <c r="O586" s="185"/>
      <c r="P586" s="185"/>
      <c r="Q586" s="185"/>
      <c r="R586" s="185"/>
      <c r="S586" s="185"/>
      <c r="T586" s="186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182" t="s">
        <v>204</v>
      </c>
      <c r="AU586" s="182" t="s">
        <v>78</v>
      </c>
      <c r="AV586" s="13" t="s">
        <v>76</v>
      </c>
      <c r="AW586" s="13" t="s">
        <v>31</v>
      </c>
      <c r="AX586" s="13" t="s">
        <v>69</v>
      </c>
      <c r="AY586" s="182" t="s">
        <v>195</v>
      </c>
    </row>
    <row r="587" spans="1:51" s="14" customFormat="1" ht="12">
      <c r="A587" s="14"/>
      <c r="B587" s="187"/>
      <c r="C587" s="14"/>
      <c r="D587" s="181" t="s">
        <v>204</v>
      </c>
      <c r="E587" s="188" t="s">
        <v>3</v>
      </c>
      <c r="F587" s="189" t="s">
        <v>3891</v>
      </c>
      <c r="G587" s="14"/>
      <c r="H587" s="190">
        <v>-23.895</v>
      </c>
      <c r="I587" s="14"/>
      <c r="J587" s="14"/>
      <c r="K587" s="14"/>
      <c r="L587" s="187"/>
      <c r="M587" s="191"/>
      <c r="N587" s="192"/>
      <c r="O587" s="192"/>
      <c r="P587" s="192"/>
      <c r="Q587" s="192"/>
      <c r="R587" s="192"/>
      <c r="S587" s="192"/>
      <c r="T587" s="193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188" t="s">
        <v>204</v>
      </c>
      <c r="AU587" s="188" t="s">
        <v>78</v>
      </c>
      <c r="AV587" s="14" t="s">
        <v>78</v>
      </c>
      <c r="AW587" s="14" t="s">
        <v>31</v>
      </c>
      <c r="AX587" s="14" t="s">
        <v>69</v>
      </c>
      <c r="AY587" s="188" t="s">
        <v>195</v>
      </c>
    </row>
    <row r="588" spans="1:51" s="14" customFormat="1" ht="12">
      <c r="A588" s="14"/>
      <c r="B588" s="187"/>
      <c r="C588" s="14"/>
      <c r="D588" s="181" t="s">
        <v>204</v>
      </c>
      <c r="E588" s="188" t="s">
        <v>3</v>
      </c>
      <c r="F588" s="189" t="s">
        <v>3892</v>
      </c>
      <c r="G588" s="14"/>
      <c r="H588" s="190">
        <v>-30</v>
      </c>
      <c r="I588" s="14"/>
      <c r="J588" s="14"/>
      <c r="K588" s="14"/>
      <c r="L588" s="187"/>
      <c r="M588" s="191"/>
      <c r="N588" s="192"/>
      <c r="O588" s="192"/>
      <c r="P588" s="192"/>
      <c r="Q588" s="192"/>
      <c r="R588" s="192"/>
      <c r="S588" s="192"/>
      <c r="T588" s="193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188" t="s">
        <v>204</v>
      </c>
      <c r="AU588" s="188" t="s">
        <v>78</v>
      </c>
      <c r="AV588" s="14" t="s">
        <v>78</v>
      </c>
      <c r="AW588" s="14" t="s">
        <v>31</v>
      </c>
      <c r="AX588" s="14" t="s">
        <v>69</v>
      </c>
      <c r="AY588" s="188" t="s">
        <v>195</v>
      </c>
    </row>
    <row r="589" spans="1:51" s="16" customFormat="1" ht="12">
      <c r="A589" s="16"/>
      <c r="B589" s="201"/>
      <c r="C589" s="16"/>
      <c r="D589" s="181" t="s">
        <v>204</v>
      </c>
      <c r="E589" s="202" t="s">
        <v>3</v>
      </c>
      <c r="F589" s="203" t="s">
        <v>232</v>
      </c>
      <c r="G589" s="16"/>
      <c r="H589" s="204">
        <v>378.89</v>
      </c>
      <c r="I589" s="16"/>
      <c r="J589" s="16"/>
      <c r="K589" s="16"/>
      <c r="L589" s="201"/>
      <c r="M589" s="205"/>
      <c r="N589" s="206"/>
      <c r="O589" s="206"/>
      <c r="P589" s="206"/>
      <c r="Q589" s="206"/>
      <c r="R589" s="206"/>
      <c r="S589" s="206"/>
      <c r="T589" s="207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T589" s="202" t="s">
        <v>204</v>
      </c>
      <c r="AU589" s="202" t="s">
        <v>78</v>
      </c>
      <c r="AV589" s="16" t="s">
        <v>119</v>
      </c>
      <c r="AW589" s="16" t="s">
        <v>31</v>
      </c>
      <c r="AX589" s="16" t="s">
        <v>69</v>
      </c>
      <c r="AY589" s="202" t="s">
        <v>195</v>
      </c>
    </row>
    <row r="590" spans="1:51" s="15" customFormat="1" ht="12">
      <c r="A590" s="15"/>
      <c r="B590" s="194"/>
      <c r="C590" s="15"/>
      <c r="D590" s="181" t="s">
        <v>204</v>
      </c>
      <c r="E590" s="195" t="s">
        <v>3</v>
      </c>
      <c r="F590" s="196" t="s">
        <v>209</v>
      </c>
      <c r="G590" s="15"/>
      <c r="H590" s="197">
        <v>378.89</v>
      </c>
      <c r="I590" s="15"/>
      <c r="J590" s="15"/>
      <c r="K590" s="15"/>
      <c r="L590" s="194"/>
      <c r="M590" s="198"/>
      <c r="N590" s="199"/>
      <c r="O590" s="199"/>
      <c r="P590" s="199"/>
      <c r="Q590" s="199"/>
      <c r="R590" s="199"/>
      <c r="S590" s="199"/>
      <c r="T590" s="200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195" t="s">
        <v>204</v>
      </c>
      <c r="AU590" s="195" t="s">
        <v>78</v>
      </c>
      <c r="AV590" s="15" t="s">
        <v>202</v>
      </c>
      <c r="AW590" s="15" t="s">
        <v>31</v>
      </c>
      <c r="AX590" s="15" t="s">
        <v>76</v>
      </c>
      <c r="AY590" s="195" t="s">
        <v>195</v>
      </c>
    </row>
    <row r="591" spans="1:65" s="2" customFormat="1" ht="16.5" customHeight="1">
      <c r="A591" s="33"/>
      <c r="B591" s="167"/>
      <c r="C591" s="208" t="s">
        <v>831</v>
      </c>
      <c r="D591" s="208" t="s">
        <v>263</v>
      </c>
      <c r="E591" s="209" t="s">
        <v>3893</v>
      </c>
      <c r="F591" s="210" t="s">
        <v>3894</v>
      </c>
      <c r="G591" s="211" t="s">
        <v>200</v>
      </c>
      <c r="H591" s="212">
        <v>386.468</v>
      </c>
      <c r="I591" s="213">
        <v>198</v>
      </c>
      <c r="J591" s="213">
        <f>ROUND(I591*H591,2)</f>
        <v>76520.66</v>
      </c>
      <c r="K591" s="210" t="s">
        <v>201</v>
      </c>
      <c r="L591" s="214"/>
      <c r="M591" s="215" t="s">
        <v>3</v>
      </c>
      <c r="N591" s="216" t="s">
        <v>40</v>
      </c>
      <c r="O591" s="176">
        <v>0</v>
      </c>
      <c r="P591" s="176">
        <f>O591*H591</f>
        <v>0</v>
      </c>
      <c r="Q591" s="176">
        <v>0.00272</v>
      </c>
      <c r="R591" s="176">
        <f>Q591*H591</f>
        <v>1.05119296</v>
      </c>
      <c r="S591" s="176">
        <v>0</v>
      </c>
      <c r="T591" s="177">
        <f>S591*H591</f>
        <v>0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178" t="s">
        <v>246</v>
      </c>
      <c r="AT591" s="178" t="s">
        <v>263</v>
      </c>
      <c r="AU591" s="178" t="s">
        <v>78</v>
      </c>
      <c r="AY591" s="20" t="s">
        <v>195</v>
      </c>
      <c r="BE591" s="179">
        <f>IF(N591="základní",J591,0)</f>
        <v>76520.66</v>
      </c>
      <c r="BF591" s="179">
        <f>IF(N591="snížená",J591,0)</f>
        <v>0</v>
      </c>
      <c r="BG591" s="179">
        <f>IF(N591="zákl. přenesená",J591,0)</f>
        <v>0</v>
      </c>
      <c r="BH591" s="179">
        <f>IF(N591="sníž. přenesená",J591,0)</f>
        <v>0</v>
      </c>
      <c r="BI591" s="179">
        <f>IF(N591="nulová",J591,0)</f>
        <v>0</v>
      </c>
      <c r="BJ591" s="20" t="s">
        <v>76</v>
      </c>
      <c r="BK591" s="179">
        <f>ROUND(I591*H591,2)</f>
        <v>76520.66</v>
      </c>
      <c r="BL591" s="20" t="s">
        <v>202</v>
      </c>
      <c r="BM591" s="178" t="s">
        <v>3895</v>
      </c>
    </row>
    <row r="592" spans="1:51" s="14" customFormat="1" ht="12">
      <c r="A592" s="14"/>
      <c r="B592" s="187"/>
      <c r="C592" s="14"/>
      <c r="D592" s="181" t="s">
        <v>204</v>
      </c>
      <c r="E592" s="14"/>
      <c r="F592" s="189" t="s">
        <v>3896</v>
      </c>
      <c r="G592" s="14"/>
      <c r="H592" s="190">
        <v>386.468</v>
      </c>
      <c r="I592" s="14"/>
      <c r="J592" s="14"/>
      <c r="K592" s="14"/>
      <c r="L592" s="187"/>
      <c r="M592" s="191"/>
      <c r="N592" s="192"/>
      <c r="O592" s="192"/>
      <c r="P592" s="192"/>
      <c r="Q592" s="192"/>
      <c r="R592" s="192"/>
      <c r="S592" s="192"/>
      <c r="T592" s="193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188" t="s">
        <v>204</v>
      </c>
      <c r="AU592" s="188" t="s">
        <v>78</v>
      </c>
      <c r="AV592" s="14" t="s">
        <v>78</v>
      </c>
      <c r="AW592" s="14" t="s">
        <v>4</v>
      </c>
      <c r="AX592" s="14" t="s">
        <v>76</v>
      </c>
      <c r="AY592" s="188" t="s">
        <v>195</v>
      </c>
    </row>
    <row r="593" spans="1:65" s="2" customFormat="1" ht="24" customHeight="1">
      <c r="A593" s="33"/>
      <c r="B593" s="167"/>
      <c r="C593" s="168" t="s">
        <v>836</v>
      </c>
      <c r="D593" s="168" t="s">
        <v>197</v>
      </c>
      <c r="E593" s="169" t="s">
        <v>406</v>
      </c>
      <c r="F593" s="170" t="s">
        <v>3897</v>
      </c>
      <c r="G593" s="171" t="s">
        <v>212</v>
      </c>
      <c r="H593" s="172">
        <v>136.85</v>
      </c>
      <c r="I593" s="173">
        <v>148</v>
      </c>
      <c r="J593" s="173">
        <f>ROUND(I593*H593,2)</f>
        <v>20253.8</v>
      </c>
      <c r="K593" s="170" t="s">
        <v>201</v>
      </c>
      <c r="L593" s="34"/>
      <c r="M593" s="174" t="s">
        <v>3</v>
      </c>
      <c r="N593" s="175" t="s">
        <v>40</v>
      </c>
      <c r="O593" s="176">
        <v>0.3</v>
      </c>
      <c r="P593" s="176">
        <f>O593*H593</f>
        <v>41.055</v>
      </c>
      <c r="Q593" s="176">
        <v>0.00176</v>
      </c>
      <c r="R593" s="176">
        <f>Q593*H593</f>
        <v>0.240856</v>
      </c>
      <c r="S593" s="176">
        <v>0</v>
      </c>
      <c r="T593" s="177">
        <f>S593*H593</f>
        <v>0</v>
      </c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R593" s="178" t="s">
        <v>202</v>
      </c>
      <c r="AT593" s="178" t="s">
        <v>197</v>
      </c>
      <c r="AU593" s="178" t="s">
        <v>78</v>
      </c>
      <c r="AY593" s="20" t="s">
        <v>195</v>
      </c>
      <c r="BE593" s="179">
        <f>IF(N593="základní",J593,0)</f>
        <v>20253.8</v>
      </c>
      <c r="BF593" s="179">
        <f>IF(N593="snížená",J593,0)</f>
        <v>0</v>
      </c>
      <c r="BG593" s="179">
        <f>IF(N593="zákl. přenesená",J593,0)</f>
        <v>0</v>
      </c>
      <c r="BH593" s="179">
        <f>IF(N593="sníž. přenesená",J593,0)</f>
        <v>0</v>
      </c>
      <c r="BI593" s="179">
        <f>IF(N593="nulová",J593,0)</f>
        <v>0</v>
      </c>
      <c r="BJ593" s="20" t="s">
        <v>76</v>
      </c>
      <c r="BK593" s="179">
        <f>ROUND(I593*H593,2)</f>
        <v>20253.8</v>
      </c>
      <c r="BL593" s="20" t="s">
        <v>202</v>
      </c>
      <c r="BM593" s="178" t="s">
        <v>3898</v>
      </c>
    </row>
    <row r="594" spans="1:51" s="13" customFormat="1" ht="12">
      <c r="A594" s="13"/>
      <c r="B594" s="180"/>
      <c r="C594" s="13"/>
      <c r="D594" s="181" t="s">
        <v>204</v>
      </c>
      <c r="E594" s="182" t="s">
        <v>3</v>
      </c>
      <c r="F594" s="183" t="s">
        <v>3899</v>
      </c>
      <c r="G594" s="13"/>
      <c r="H594" s="182" t="s">
        <v>3</v>
      </c>
      <c r="I594" s="13"/>
      <c r="J594" s="13"/>
      <c r="K594" s="13"/>
      <c r="L594" s="180"/>
      <c r="M594" s="184"/>
      <c r="N594" s="185"/>
      <c r="O594" s="185"/>
      <c r="P594" s="185"/>
      <c r="Q594" s="185"/>
      <c r="R594" s="185"/>
      <c r="S594" s="185"/>
      <c r="T594" s="186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182" t="s">
        <v>204</v>
      </c>
      <c r="AU594" s="182" t="s">
        <v>78</v>
      </c>
      <c r="AV594" s="13" t="s">
        <v>76</v>
      </c>
      <c r="AW594" s="13" t="s">
        <v>31</v>
      </c>
      <c r="AX594" s="13" t="s">
        <v>69</v>
      </c>
      <c r="AY594" s="182" t="s">
        <v>195</v>
      </c>
    </row>
    <row r="595" spans="1:51" s="13" customFormat="1" ht="12">
      <c r="A595" s="13"/>
      <c r="B595" s="180"/>
      <c r="C595" s="13"/>
      <c r="D595" s="181" t="s">
        <v>204</v>
      </c>
      <c r="E595" s="182" t="s">
        <v>3</v>
      </c>
      <c r="F595" s="183" t="s">
        <v>350</v>
      </c>
      <c r="G595" s="13"/>
      <c r="H595" s="182" t="s">
        <v>3</v>
      </c>
      <c r="I595" s="13"/>
      <c r="J595" s="13"/>
      <c r="K595" s="13"/>
      <c r="L595" s="180"/>
      <c r="M595" s="184"/>
      <c r="N595" s="185"/>
      <c r="O595" s="185"/>
      <c r="P595" s="185"/>
      <c r="Q595" s="185"/>
      <c r="R595" s="185"/>
      <c r="S595" s="185"/>
      <c r="T595" s="186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182" t="s">
        <v>204</v>
      </c>
      <c r="AU595" s="182" t="s">
        <v>78</v>
      </c>
      <c r="AV595" s="13" t="s">
        <v>76</v>
      </c>
      <c r="AW595" s="13" t="s">
        <v>31</v>
      </c>
      <c r="AX595" s="13" t="s">
        <v>69</v>
      </c>
      <c r="AY595" s="182" t="s">
        <v>195</v>
      </c>
    </row>
    <row r="596" spans="1:51" s="14" customFormat="1" ht="12">
      <c r="A596" s="14"/>
      <c r="B596" s="187"/>
      <c r="C596" s="14"/>
      <c r="D596" s="181" t="s">
        <v>204</v>
      </c>
      <c r="E596" s="188" t="s">
        <v>3</v>
      </c>
      <c r="F596" s="189" t="s">
        <v>3850</v>
      </c>
      <c r="G596" s="14"/>
      <c r="H596" s="190">
        <v>6.04</v>
      </c>
      <c r="I596" s="14"/>
      <c r="J596" s="14"/>
      <c r="K596" s="14"/>
      <c r="L596" s="187"/>
      <c r="M596" s="191"/>
      <c r="N596" s="192"/>
      <c r="O596" s="192"/>
      <c r="P596" s="192"/>
      <c r="Q596" s="192"/>
      <c r="R596" s="192"/>
      <c r="S596" s="192"/>
      <c r="T596" s="193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188" t="s">
        <v>204</v>
      </c>
      <c r="AU596" s="188" t="s">
        <v>78</v>
      </c>
      <c r="AV596" s="14" t="s">
        <v>78</v>
      </c>
      <c r="AW596" s="14" t="s">
        <v>31</v>
      </c>
      <c r="AX596" s="14" t="s">
        <v>69</v>
      </c>
      <c r="AY596" s="188" t="s">
        <v>195</v>
      </c>
    </row>
    <row r="597" spans="1:51" s="13" customFormat="1" ht="12">
      <c r="A597" s="13"/>
      <c r="B597" s="180"/>
      <c r="C597" s="13"/>
      <c r="D597" s="181" t="s">
        <v>204</v>
      </c>
      <c r="E597" s="182" t="s">
        <v>3</v>
      </c>
      <c r="F597" s="183" t="s">
        <v>352</v>
      </c>
      <c r="G597" s="13"/>
      <c r="H597" s="182" t="s">
        <v>3</v>
      </c>
      <c r="I597" s="13"/>
      <c r="J597" s="13"/>
      <c r="K597" s="13"/>
      <c r="L597" s="180"/>
      <c r="M597" s="184"/>
      <c r="N597" s="185"/>
      <c r="O597" s="185"/>
      <c r="P597" s="185"/>
      <c r="Q597" s="185"/>
      <c r="R597" s="185"/>
      <c r="S597" s="185"/>
      <c r="T597" s="186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182" t="s">
        <v>204</v>
      </c>
      <c r="AU597" s="182" t="s">
        <v>78</v>
      </c>
      <c r="AV597" s="13" t="s">
        <v>76</v>
      </c>
      <c r="AW597" s="13" t="s">
        <v>31</v>
      </c>
      <c r="AX597" s="13" t="s">
        <v>69</v>
      </c>
      <c r="AY597" s="182" t="s">
        <v>195</v>
      </c>
    </row>
    <row r="598" spans="1:51" s="14" customFormat="1" ht="12">
      <c r="A598" s="14"/>
      <c r="B598" s="187"/>
      <c r="C598" s="14"/>
      <c r="D598" s="181" t="s">
        <v>204</v>
      </c>
      <c r="E598" s="188" t="s">
        <v>3</v>
      </c>
      <c r="F598" s="189" t="s">
        <v>3900</v>
      </c>
      <c r="G598" s="14"/>
      <c r="H598" s="190">
        <v>3.3</v>
      </c>
      <c r="I598" s="14"/>
      <c r="J598" s="14"/>
      <c r="K598" s="14"/>
      <c r="L598" s="187"/>
      <c r="M598" s="191"/>
      <c r="N598" s="192"/>
      <c r="O598" s="192"/>
      <c r="P598" s="192"/>
      <c r="Q598" s="192"/>
      <c r="R598" s="192"/>
      <c r="S598" s="192"/>
      <c r="T598" s="193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188" t="s">
        <v>204</v>
      </c>
      <c r="AU598" s="188" t="s">
        <v>78</v>
      </c>
      <c r="AV598" s="14" t="s">
        <v>78</v>
      </c>
      <c r="AW598" s="14" t="s">
        <v>31</v>
      </c>
      <c r="AX598" s="14" t="s">
        <v>69</v>
      </c>
      <c r="AY598" s="188" t="s">
        <v>195</v>
      </c>
    </row>
    <row r="599" spans="1:51" s="13" customFormat="1" ht="12">
      <c r="A599" s="13"/>
      <c r="B599" s="180"/>
      <c r="C599" s="13"/>
      <c r="D599" s="181" t="s">
        <v>204</v>
      </c>
      <c r="E599" s="182" t="s">
        <v>3</v>
      </c>
      <c r="F599" s="183" t="s">
        <v>354</v>
      </c>
      <c r="G599" s="13"/>
      <c r="H599" s="182" t="s">
        <v>3</v>
      </c>
      <c r="I599" s="13"/>
      <c r="J599" s="13"/>
      <c r="K599" s="13"/>
      <c r="L599" s="180"/>
      <c r="M599" s="184"/>
      <c r="N599" s="185"/>
      <c r="O599" s="185"/>
      <c r="P599" s="185"/>
      <c r="Q599" s="185"/>
      <c r="R599" s="185"/>
      <c r="S599" s="185"/>
      <c r="T599" s="186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182" t="s">
        <v>204</v>
      </c>
      <c r="AU599" s="182" t="s">
        <v>78</v>
      </c>
      <c r="AV599" s="13" t="s">
        <v>76</v>
      </c>
      <c r="AW599" s="13" t="s">
        <v>31</v>
      </c>
      <c r="AX599" s="13" t="s">
        <v>69</v>
      </c>
      <c r="AY599" s="182" t="s">
        <v>195</v>
      </c>
    </row>
    <row r="600" spans="1:51" s="14" customFormat="1" ht="12">
      <c r="A600" s="14"/>
      <c r="B600" s="187"/>
      <c r="C600" s="14"/>
      <c r="D600" s="181" t="s">
        <v>204</v>
      </c>
      <c r="E600" s="188" t="s">
        <v>3</v>
      </c>
      <c r="F600" s="189" t="s">
        <v>3901</v>
      </c>
      <c r="G600" s="14"/>
      <c r="H600" s="190">
        <v>7.2</v>
      </c>
      <c r="I600" s="14"/>
      <c r="J600" s="14"/>
      <c r="K600" s="14"/>
      <c r="L600" s="187"/>
      <c r="M600" s="191"/>
      <c r="N600" s="192"/>
      <c r="O600" s="192"/>
      <c r="P600" s="192"/>
      <c r="Q600" s="192"/>
      <c r="R600" s="192"/>
      <c r="S600" s="192"/>
      <c r="T600" s="193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188" t="s">
        <v>204</v>
      </c>
      <c r="AU600" s="188" t="s">
        <v>78</v>
      </c>
      <c r="AV600" s="14" t="s">
        <v>78</v>
      </c>
      <c r="AW600" s="14" t="s">
        <v>31</v>
      </c>
      <c r="AX600" s="14" t="s">
        <v>69</v>
      </c>
      <c r="AY600" s="188" t="s">
        <v>195</v>
      </c>
    </row>
    <row r="601" spans="1:51" s="13" customFormat="1" ht="12">
      <c r="A601" s="13"/>
      <c r="B601" s="180"/>
      <c r="C601" s="13"/>
      <c r="D601" s="181" t="s">
        <v>204</v>
      </c>
      <c r="E601" s="182" t="s">
        <v>3</v>
      </c>
      <c r="F601" s="183" t="s">
        <v>3902</v>
      </c>
      <c r="G601" s="13"/>
      <c r="H601" s="182" t="s">
        <v>3</v>
      </c>
      <c r="I601" s="13"/>
      <c r="J601" s="13"/>
      <c r="K601" s="13"/>
      <c r="L601" s="180"/>
      <c r="M601" s="184"/>
      <c r="N601" s="185"/>
      <c r="O601" s="185"/>
      <c r="P601" s="185"/>
      <c r="Q601" s="185"/>
      <c r="R601" s="185"/>
      <c r="S601" s="185"/>
      <c r="T601" s="186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182" t="s">
        <v>204</v>
      </c>
      <c r="AU601" s="182" t="s">
        <v>78</v>
      </c>
      <c r="AV601" s="13" t="s">
        <v>76</v>
      </c>
      <c r="AW601" s="13" t="s">
        <v>31</v>
      </c>
      <c r="AX601" s="13" t="s">
        <v>69</v>
      </c>
      <c r="AY601" s="182" t="s">
        <v>195</v>
      </c>
    </row>
    <row r="602" spans="1:51" s="14" customFormat="1" ht="12">
      <c r="A602" s="14"/>
      <c r="B602" s="187"/>
      <c r="C602" s="14"/>
      <c r="D602" s="181" t="s">
        <v>204</v>
      </c>
      <c r="E602" s="188" t="s">
        <v>3</v>
      </c>
      <c r="F602" s="189" t="s">
        <v>3903</v>
      </c>
      <c r="G602" s="14"/>
      <c r="H602" s="190">
        <v>8.4</v>
      </c>
      <c r="I602" s="14"/>
      <c r="J602" s="14"/>
      <c r="K602" s="14"/>
      <c r="L602" s="187"/>
      <c r="M602" s="191"/>
      <c r="N602" s="192"/>
      <c r="O602" s="192"/>
      <c r="P602" s="192"/>
      <c r="Q602" s="192"/>
      <c r="R602" s="192"/>
      <c r="S602" s="192"/>
      <c r="T602" s="193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188" t="s">
        <v>204</v>
      </c>
      <c r="AU602" s="188" t="s">
        <v>78</v>
      </c>
      <c r="AV602" s="14" t="s">
        <v>78</v>
      </c>
      <c r="AW602" s="14" t="s">
        <v>31</v>
      </c>
      <c r="AX602" s="14" t="s">
        <v>69</v>
      </c>
      <c r="AY602" s="188" t="s">
        <v>195</v>
      </c>
    </row>
    <row r="603" spans="1:51" s="13" customFormat="1" ht="12">
      <c r="A603" s="13"/>
      <c r="B603" s="180"/>
      <c r="C603" s="13"/>
      <c r="D603" s="181" t="s">
        <v>204</v>
      </c>
      <c r="E603" s="182" t="s">
        <v>3</v>
      </c>
      <c r="F603" s="183" t="s">
        <v>3904</v>
      </c>
      <c r="G603" s="13"/>
      <c r="H603" s="182" t="s">
        <v>3</v>
      </c>
      <c r="I603" s="13"/>
      <c r="J603" s="13"/>
      <c r="K603" s="13"/>
      <c r="L603" s="180"/>
      <c r="M603" s="184"/>
      <c r="N603" s="185"/>
      <c r="O603" s="185"/>
      <c r="P603" s="185"/>
      <c r="Q603" s="185"/>
      <c r="R603" s="185"/>
      <c r="S603" s="185"/>
      <c r="T603" s="186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182" t="s">
        <v>204</v>
      </c>
      <c r="AU603" s="182" t="s">
        <v>78</v>
      </c>
      <c r="AV603" s="13" t="s">
        <v>76</v>
      </c>
      <c r="AW603" s="13" t="s">
        <v>31</v>
      </c>
      <c r="AX603" s="13" t="s">
        <v>69</v>
      </c>
      <c r="AY603" s="182" t="s">
        <v>195</v>
      </c>
    </row>
    <row r="604" spans="1:51" s="14" customFormat="1" ht="12">
      <c r="A604" s="14"/>
      <c r="B604" s="187"/>
      <c r="C604" s="14"/>
      <c r="D604" s="181" t="s">
        <v>204</v>
      </c>
      <c r="E604" s="188" t="s">
        <v>3</v>
      </c>
      <c r="F604" s="189" t="s">
        <v>3905</v>
      </c>
      <c r="G604" s="14"/>
      <c r="H604" s="190">
        <v>9</v>
      </c>
      <c r="I604" s="14"/>
      <c r="J604" s="14"/>
      <c r="K604" s="14"/>
      <c r="L604" s="187"/>
      <c r="M604" s="191"/>
      <c r="N604" s="192"/>
      <c r="O604" s="192"/>
      <c r="P604" s="192"/>
      <c r="Q604" s="192"/>
      <c r="R604" s="192"/>
      <c r="S604" s="192"/>
      <c r="T604" s="193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188" t="s">
        <v>204</v>
      </c>
      <c r="AU604" s="188" t="s">
        <v>78</v>
      </c>
      <c r="AV604" s="14" t="s">
        <v>78</v>
      </c>
      <c r="AW604" s="14" t="s">
        <v>31</v>
      </c>
      <c r="AX604" s="14" t="s">
        <v>69</v>
      </c>
      <c r="AY604" s="188" t="s">
        <v>195</v>
      </c>
    </row>
    <row r="605" spans="1:51" s="13" customFormat="1" ht="12">
      <c r="A605" s="13"/>
      <c r="B605" s="180"/>
      <c r="C605" s="13"/>
      <c r="D605" s="181" t="s">
        <v>204</v>
      </c>
      <c r="E605" s="182" t="s">
        <v>3</v>
      </c>
      <c r="F605" s="183" t="s">
        <v>360</v>
      </c>
      <c r="G605" s="13"/>
      <c r="H605" s="182" t="s">
        <v>3</v>
      </c>
      <c r="I605" s="13"/>
      <c r="J605" s="13"/>
      <c r="K605" s="13"/>
      <c r="L605" s="180"/>
      <c r="M605" s="184"/>
      <c r="N605" s="185"/>
      <c r="O605" s="185"/>
      <c r="P605" s="185"/>
      <c r="Q605" s="185"/>
      <c r="R605" s="185"/>
      <c r="S605" s="185"/>
      <c r="T605" s="186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182" t="s">
        <v>204</v>
      </c>
      <c r="AU605" s="182" t="s">
        <v>78</v>
      </c>
      <c r="AV605" s="13" t="s">
        <v>76</v>
      </c>
      <c r="AW605" s="13" t="s">
        <v>31</v>
      </c>
      <c r="AX605" s="13" t="s">
        <v>69</v>
      </c>
      <c r="AY605" s="182" t="s">
        <v>195</v>
      </c>
    </row>
    <row r="606" spans="1:51" s="14" customFormat="1" ht="12">
      <c r="A606" s="14"/>
      <c r="B606" s="187"/>
      <c r="C606" s="14"/>
      <c r="D606" s="181" t="s">
        <v>204</v>
      </c>
      <c r="E606" s="188" t="s">
        <v>3</v>
      </c>
      <c r="F606" s="189" t="s">
        <v>3906</v>
      </c>
      <c r="G606" s="14"/>
      <c r="H606" s="190">
        <v>13</v>
      </c>
      <c r="I606" s="14"/>
      <c r="J606" s="14"/>
      <c r="K606" s="14"/>
      <c r="L606" s="187"/>
      <c r="M606" s="191"/>
      <c r="N606" s="192"/>
      <c r="O606" s="192"/>
      <c r="P606" s="192"/>
      <c r="Q606" s="192"/>
      <c r="R606" s="192"/>
      <c r="S606" s="192"/>
      <c r="T606" s="193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188" t="s">
        <v>204</v>
      </c>
      <c r="AU606" s="188" t="s">
        <v>78</v>
      </c>
      <c r="AV606" s="14" t="s">
        <v>78</v>
      </c>
      <c r="AW606" s="14" t="s">
        <v>31</v>
      </c>
      <c r="AX606" s="14" t="s">
        <v>69</v>
      </c>
      <c r="AY606" s="188" t="s">
        <v>195</v>
      </c>
    </row>
    <row r="607" spans="1:51" s="13" customFormat="1" ht="12">
      <c r="A607" s="13"/>
      <c r="B607" s="180"/>
      <c r="C607" s="13"/>
      <c r="D607" s="181" t="s">
        <v>204</v>
      </c>
      <c r="E607" s="182" t="s">
        <v>3</v>
      </c>
      <c r="F607" s="183" t="s">
        <v>3907</v>
      </c>
      <c r="G607" s="13"/>
      <c r="H607" s="182" t="s">
        <v>3</v>
      </c>
      <c r="I607" s="13"/>
      <c r="J607" s="13"/>
      <c r="K607" s="13"/>
      <c r="L607" s="180"/>
      <c r="M607" s="184"/>
      <c r="N607" s="185"/>
      <c r="O607" s="185"/>
      <c r="P607" s="185"/>
      <c r="Q607" s="185"/>
      <c r="R607" s="185"/>
      <c r="S607" s="185"/>
      <c r="T607" s="186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182" t="s">
        <v>204</v>
      </c>
      <c r="AU607" s="182" t="s">
        <v>78</v>
      </c>
      <c r="AV607" s="13" t="s">
        <v>76</v>
      </c>
      <c r="AW607" s="13" t="s">
        <v>31</v>
      </c>
      <c r="AX607" s="13" t="s">
        <v>69</v>
      </c>
      <c r="AY607" s="182" t="s">
        <v>195</v>
      </c>
    </row>
    <row r="608" spans="1:51" s="14" customFormat="1" ht="12">
      <c r="A608" s="14"/>
      <c r="B608" s="187"/>
      <c r="C608" s="14"/>
      <c r="D608" s="181" t="s">
        <v>204</v>
      </c>
      <c r="E608" s="188" t="s">
        <v>3</v>
      </c>
      <c r="F608" s="189" t="s">
        <v>3908</v>
      </c>
      <c r="G608" s="14"/>
      <c r="H608" s="190">
        <v>31.2</v>
      </c>
      <c r="I608" s="14"/>
      <c r="J608" s="14"/>
      <c r="K608" s="14"/>
      <c r="L608" s="187"/>
      <c r="M608" s="191"/>
      <c r="N608" s="192"/>
      <c r="O608" s="192"/>
      <c r="P608" s="192"/>
      <c r="Q608" s="192"/>
      <c r="R608" s="192"/>
      <c r="S608" s="192"/>
      <c r="T608" s="193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188" t="s">
        <v>204</v>
      </c>
      <c r="AU608" s="188" t="s">
        <v>78</v>
      </c>
      <c r="AV608" s="14" t="s">
        <v>78</v>
      </c>
      <c r="AW608" s="14" t="s">
        <v>31</v>
      </c>
      <c r="AX608" s="14" t="s">
        <v>69</v>
      </c>
      <c r="AY608" s="188" t="s">
        <v>195</v>
      </c>
    </row>
    <row r="609" spans="1:51" s="14" customFormat="1" ht="12">
      <c r="A609" s="14"/>
      <c r="B609" s="187"/>
      <c r="C609" s="14"/>
      <c r="D609" s="181" t="s">
        <v>204</v>
      </c>
      <c r="E609" s="188" t="s">
        <v>3</v>
      </c>
      <c r="F609" s="189" t="s">
        <v>3909</v>
      </c>
      <c r="G609" s="14"/>
      <c r="H609" s="190">
        <v>6.38</v>
      </c>
      <c r="I609" s="14"/>
      <c r="J609" s="14"/>
      <c r="K609" s="14"/>
      <c r="L609" s="187"/>
      <c r="M609" s="191"/>
      <c r="N609" s="192"/>
      <c r="O609" s="192"/>
      <c r="P609" s="192"/>
      <c r="Q609" s="192"/>
      <c r="R609" s="192"/>
      <c r="S609" s="192"/>
      <c r="T609" s="193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188" t="s">
        <v>204</v>
      </c>
      <c r="AU609" s="188" t="s">
        <v>78</v>
      </c>
      <c r="AV609" s="14" t="s">
        <v>78</v>
      </c>
      <c r="AW609" s="14" t="s">
        <v>31</v>
      </c>
      <c r="AX609" s="14" t="s">
        <v>69</v>
      </c>
      <c r="AY609" s="188" t="s">
        <v>195</v>
      </c>
    </row>
    <row r="610" spans="1:51" s="14" customFormat="1" ht="12">
      <c r="A610" s="14"/>
      <c r="B610" s="187"/>
      <c r="C610" s="14"/>
      <c r="D610" s="181" t="s">
        <v>204</v>
      </c>
      <c r="E610" s="188" t="s">
        <v>3</v>
      </c>
      <c r="F610" s="189" t="s">
        <v>3910</v>
      </c>
      <c r="G610" s="14"/>
      <c r="H610" s="190">
        <v>6.73</v>
      </c>
      <c r="I610" s="14"/>
      <c r="J610" s="14"/>
      <c r="K610" s="14"/>
      <c r="L610" s="187"/>
      <c r="M610" s="191"/>
      <c r="N610" s="192"/>
      <c r="O610" s="192"/>
      <c r="P610" s="192"/>
      <c r="Q610" s="192"/>
      <c r="R610" s="192"/>
      <c r="S610" s="192"/>
      <c r="T610" s="193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188" t="s">
        <v>204</v>
      </c>
      <c r="AU610" s="188" t="s">
        <v>78</v>
      </c>
      <c r="AV610" s="14" t="s">
        <v>78</v>
      </c>
      <c r="AW610" s="14" t="s">
        <v>31</v>
      </c>
      <c r="AX610" s="14" t="s">
        <v>69</v>
      </c>
      <c r="AY610" s="188" t="s">
        <v>195</v>
      </c>
    </row>
    <row r="611" spans="1:51" s="13" customFormat="1" ht="12">
      <c r="A611" s="13"/>
      <c r="B611" s="180"/>
      <c r="C611" s="13"/>
      <c r="D611" s="181" t="s">
        <v>204</v>
      </c>
      <c r="E611" s="182" t="s">
        <v>3</v>
      </c>
      <c r="F611" s="183" t="s">
        <v>3911</v>
      </c>
      <c r="G611" s="13"/>
      <c r="H611" s="182" t="s">
        <v>3</v>
      </c>
      <c r="I611" s="13"/>
      <c r="J611" s="13"/>
      <c r="K611" s="13"/>
      <c r="L611" s="180"/>
      <c r="M611" s="184"/>
      <c r="N611" s="185"/>
      <c r="O611" s="185"/>
      <c r="P611" s="185"/>
      <c r="Q611" s="185"/>
      <c r="R611" s="185"/>
      <c r="S611" s="185"/>
      <c r="T611" s="186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182" t="s">
        <v>204</v>
      </c>
      <c r="AU611" s="182" t="s">
        <v>78</v>
      </c>
      <c r="AV611" s="13" t="s">
        <v>76</v>
      </c>
      <c r="AW611" s="13" t="s">
        <v>31</v>
      </c>
      <c r="AX611" s="13" t="s">
        <v>69</v>
      </c>
      <c r="AY611" s="182" t="s">
        <v>195</v>
      </c>
    </row>
    <row r="612" spans="1:51" s="14" customFormat="1" ht="12">
      <c r="A612" s="14"/>
      <c r="B612" s="187"/>
      <c r="C612" s="14"/>
      <c r="D612" s="181" t="s">
        <v>204</v>
      </c>
      <c r="E612" s="188" t="s">
        <v>3</v>
      </c>
      <c r="F612" s="189" t="s">
        <v>3912</v>
      </c>
      <c r="G612" s="14"/>
      <c r="H612" s="190">
        <v>10.2</v>
      </c>
      <c r="I612" s="14"/>
      <c r="J612" s="14"/>
      <c r="K612" s="14"/>
      <c r="L612" s="187"/>
      <c r="M612" s="191"/>
      <c r="N612" s="192"/>
      <c r="O612" s="192"/>
      <c r="P612" s="192"/>
      <c r="Q612" s="192"/>
      <c r="R612" s="192"/>
      <c r="S612" s="192"/>
      <c r="T612" s="193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188" t="s">
        <v>204</v>
      </c>
      <c r="AU612" s="188" t="s">
        <v>78</v>
      </c>
      <c r="AV612" s="14" t="s">
        <v>78</v>
      </c>
      <c r="AW612" s="14" t="s">
        <v>31</v>
      </c>
      <c r="AX612" s="14" t="s">
        <v>69</v>
      </c>
      <c r="AY612" s="188" t="s">
        <v>195</v>
      </c>
    </row>
    <row r="613" spans="1:51" s="16" customFormat="1" ht="12">
      <c r="A613" s="16"/>
      <c r="B613" s="201"/>
      <c r="C613" s="16"/>
      <c r="D613" s="181" t="s">
        <v>204</v>
      </c>
      <c r="E613" s="202" t="s">
        <v>3</v>
      </c>
      <c r="F613" s="203" t="s">
        <v>232</v>
      </c>
      <c r="G613" s="16"/>
      <c r="H613" s="204">
        <v>101.45</v>
      </c>
      <c r="I613" s="16"/>
      <c r="J613" s="16"/>
      <c r="K613" s="16"/>
      <c r="L613" s="201"/>
      <c r="M613" s="205"/>
      <c r="N613" s="206"/>
      <c r="O613" s="206"/>
      <c r="P613" s="206"/>
      <c r="Q613" s="206"/>
      <c r="R613" s="206"/>
      <c r="S613" s="206"/>
      <c r="T613" s="207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T613" s="202" t="s">
        <v>204</v>
      </c>
      <c r="AU613" s="202" t="s">
        <v>78</v>
      </c>
      <c r="AV613" s="16" t="s">
        <v>119</v>
      </c>
      <c r="AW613" s="16" t="s">
        <v>31</v>
      </c>
      <c r="AX613" s="16" t="s">
        <v>69</v>
      </c>
      <c r="AY613" s="202" t="s">
        <v>195</v>
      </c>
    </row>
    <row r="614" spans="1:51" s="13" customFormat="1" ht="12">
      <c r="A614" s="13"/>
      <c r="B614" s="180"/>
      <c r="C614" s="13"/>
      <c r="D614" s="181" t="s">
        <v>204</v>
      </c>
      <c r="E614" s="182" t="s">
        <v>3</v>
      </c>
      <c r="F614" s="183" t="s">
        <v>3913</v>
      </c>
      <c r="G614" s="13"/>
      <c r="H614" s="182" t="s">
        <v>3</v>
      </c>
      <c r="I614" s="13"/>
      <c r="J614" s="13"/>
      <c r="K614" s="13"/>
      <c r="L614" s="180"/>
      <c r="M614" s="184"/>
      <c r="N614" s="185"/>
      <c r="O614" s="185"/>
      <c r="P614" s="185"/>
      <c r="Q614" s="185"/>
      <c r="R614" s="185"/>
      <c r="S614" s="185"/>
      <c r="T614" s="186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182" t="s">
        <v>204</v>
      </c>
      <c r="AU614" s="182" t="s">
        <v>78</v>
      </c>
      <c r="AV614" s="13" t="s">
        <v>76</v>
      </c>
      <c r="AW614" s="13" t="s">
        <v>31</v>
      </c>
      <c r="AX614" s="13" t="s">
        <v>69</v>
      </c>
      <c r="AY614" s="182" t="s">
        <v>195</v>
      </c>
    </row>
    <row r="615" spans="1:51" s="14" customFormat="1" ht="12">
      <c r="A615" s="14"/>
      <c r="B615" s="187"/>
      <c r="C615" s="14"/>
      <c r="D615" s="181" t="s">
        <v>204</v>
      </c>
      <c r="E615" s="188" t="s">
        <v>3</v>
      </c>
      <c r="F615" s="189" t="s">
        <v>3914</v>
      </c>
      <c r="G615" s="14"/>
      <c r="H615" s="190">
        <v>35.4</v>
      </c>
      <c r="I615" s="14"/>
      <c r="J615" s="14"/>
      <c r="K615" s="14"/>
      <c r="L615" s="187"/>
      <c r="M615" s="191"/>
      <c r="N615" s="192"/>
      <c r="O615" s="192"/>
      <c r="P615" s="192"/>
      <c r="Q615" s="192"/>
      <c r="R615" s="192"/>
      <c r="S615" s="192"/>
      <c r="T615" s="193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188" t="s">
        <v>204</v>
      </c>
      <c r="AU615" s="188" t="s">
        <v>78</v>
      </c>
      <c r="AV615" s="14" t="s">
        <v>78</v>
      </c>
      <c r="AW615" s="14" t="s">
        <v>31</v>
      </c>
      <c r="AX615" s="14" t="s">
        <v>69</v>
      </c>
      <c r="AY615" s="188" t="s">
        <v>195</v>
      </c>
    </row>
    <row r="616" spans="1:51" s="16" customFormat="1" ht="12">
      <c r="A616" s="16"/>
      <c r="B616" s="201"/>
      <c r="C616" s="16"/>
      <c r="D616" s="181" t="s">
        <v>204</v>
      </c>
      <c r="E616" s="202" t="s">
        <v>3</v>
      </c>
      <c r="F616" s="203" t="s">
        <v>232</v>
      </c>
      <c r="G616" s="16"/>
      <c r="H616" s="204">
        <v>35.4</v>
      </c>
      <c r="I616" s="16"/>
      <c r="J616" s="16"/>
      <c r="K616" s="16"/>
      <c r="L616" s="201"/>
      <c r="M616" s="205"/>
      <c r="N616" s="206"/>
      <c r="O616" s="206"/>
      <c r="P616" s="206"/>
      <c r="Q616" s="206"/>
      <c r="R616" s="206"/>
      <c r="S616" s="206"/>
      <c r="T616" s="207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T616" s="202" t="s">
        <v>204</v>
      </c>
      <c r="AU616" s="202" t="s">
        <v>78</v>
      </c>
      <c r="AV616" s="16" t="s">
        <v>119</v>
      </c>
      <c r="AW616" s="16" t="s">
        <v>31</v>
      </c>
      <c r="AX616" s="16" t="s">
        <v>69</v>
      </c>
      <c r="AY616" s="202" t="s">
        <v>195</v>
      </c>
    </row>
    <row r="617" spans="1:51" s="15" customFormat="1" ht="12">
      <c r="A617" s="15"/>
      <c r="B617" s="194"/>
      <c r="C617" s="15"/>
      <c r="D617" s="181" t="s">
        <v>204</v>
      </c>
      <c r="E617" s="195" t="s">
        <v>3</v>
      </c>
      <c r="F617" s="196" t="s">
        <v>209</v>
      </c>
      <c r="G617" s="15"/>
      <c r="H617" s="197">
        <v>136.85</v>
      </c>
      <c r="I617" s="15"/>
      <c r="J617" s="15"/>
      <c r="K617" s="15"/>
      <c r="L617" s="194"/>
      <c r="M617" s="198"/>
      <c r="N617" s="199"/>
      <c r="O617" s="199"/>
      <c r="P617" s="199"/>
      <c r="Q617" s="199"/>
      <c r="R617" s="199"/>
      <c r="S617" s="199"/>
      <c r="T617" s="200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195" t="s">
        <v>204</v>
      </c>
      <c r="AU617" s="195" t="s">
        <v>78</v>
      </c>
      <c r="AV617" s="15" t="s">
        <v>202</v>
      </c>
      <c r="AW617" s="15" t="s">
        <v>31</v>
      </c>
      <c r="AX617" s="15" t="s">
        <v>76</v>
      </c>
      <c r="AY617" s="195" t="s">
        <v>195</v>
      </c>
    </row>
    <row r="618" spans="1:65" s="2" customFormat="1" ht="16.5" customHeight="1">
      <c r="A618" s="33"/>
      <c r="B618" s="167"/>
      <c r="C618" s="208" t="s">
        <v>841</v>
      </c>
      <c r="D618" s="208" t="s">
        <v>263</v>
      </c>
      <c r="E618" s="209" t="s">
        <v>418</v>
      </c>
      <c r="F618" s="210" t="s">
        <v>419</v>
      </c>
      <c r="G618" s="211" t="s">
        <v>200</v>
      </c>
      <c r="H618" s="212">
        <v>21.203</v>
      </c>
      <c r="I618" s="213">
        <v>37.2</v>
      </c>
      <c r="J618" s="213">
        <f>ROUND(I618*H618,2)</f>
        <v>788.75</v>
      </c>
      <c r="K618" s="210" t="s">
        <v>201</v>
      </c>
      <c r="L618" s="214"/>
      <c r="M618" s="215" t="s">
        <v>3</v>
      </c>
      <c r="N618" s="216" t="s">
        <v>40</v>
      </c>
      <c r="O618" s="176">
        <v>0</v>
      </c>
      <c r="P618" s="176">
        <f>O618*H618</f>
        <v>0</v>
      </c>
      <c r="Q618" s="176">
        <v>0.00051</v>
      </c>
      <c r="R618" s="176">
        <f>Q618*H618</f>
        <v>0.01081353</v>
      </c>
      <c r="S618" s="176">
        <v>0</v>
      </c>
      <c r="T618" s="177">
        <f>S618*H618</f>
        <v>0</v>
      </c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R618" s="178" t="s">
        <v>246</v>
      </c>
      <c r="AT618" s="178" t="s">
        <v>263</v>
      </c>
      <c r="AU618" s="178" t="s">
        <v>78</v>
      </c>
      <c r="AY618" s="20" t="s">
        <v>195</v>
      </c>
      <c r="BE618" s="179">
        <f>IF(N618="základní",J618,0)</f>
        <v>788.75</v>
      </c>
      <c r="BF618" s="179">
        <f>IF(N618="snížená",J618,0)</f>
        <v>0</v>
      </c>
      <c r="BG618" s="179">
        <f>IF(N618="zákl. přenesená",J618,0)</f>
        <v>0</v>
      </c>
      <c r="BH618" s="179">
        <f>IF(N618="sníž. přenesená",J618,0)</f>
        <v>0</v>
      </c>
      <c r="BI618" s="179">
        <f>IF(N618="nulová",J618,0)</f>
        <v>0</v>
      </c>
      <c r="BJ618" s="20" t="s">
        <v>76</v>
      </c>
      <c r="BK618" s="179">
        <f>ROUND(I618*H618,2)</f>
        <v>788.75</v>
      </c>
      <c r="BL618" s="20" t="s">
        <v>202</v>
      </c>
      <c r="BM618" s="178" t="s">
        <v>3915</v>
      </c>
    </row>
    <row r="619" spans="1:51" s="14" customFormat="1" ht="12">
      <c r="A619" s="14"/>
      <c r="B619" s="187"/>
      <c r="C619" s="14"/>
      <c r="D619" s="181" t="s">
        <v>204</v>
      </c>
      <c r="E619" s="188" t="s">
        <v>3</v>
      </c>
      <c r="F619" s="189" t="s">
        <v>3916</v>
      </c>
      <c r="G619" s="14"/>
      <c r="H619" s="190">
        <v>21.203</v>
      </c>
      <c r="I619" s="14"/>
      <c r="J619" s="14"/>
      <c r="K619" s="14"/>
      <c r="L619" s="187"/>
      <c r="M619" s="191"/>
      <c r="N619" s="192"/>
      <c r="O619" s="192"/>
      <c r="P619" s="192"/>
      <c r="Q619" s="192"/>
      <c r="R619" s="192"/>
      <c r="S619" s="192"/>
      <c r="T619" s="193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188" t="s">
        <v>204</v>
      </c>
      <c r="AU619" s="188" t="s">
        <v>78</v>
      </c>
      <c r="AV619" s="14" t="s">
        <v>78</v>
      </c>
      <c r="AW619" s="14" t="s">
        <v>31</v>
      </c>
      <c r="AX619" s="14" t="s">
        <v>76</v>
      </c>
      <c r="AY619" s="188" t="s">
        <v>195</v>
      </c>
    </row>
    <row r="620" spans="1:65" s="2" customFormat="1" ht="16.5" customHeight="1">
      <c r="A620" s="33"/>
      <c r="B620" s="167"/>
      <c r="C620" s="208" t="s">
        <v>845</v>
      </c>
      <c r="D620" s="208" t="s">
        <v>263</v>
      </c>
      <c r="E620" s="209" t="s">
        <v>3917</v>
      </c>
      <c r="F620" s="210" t="s">
        <v>3918</v>
      </c>
      <c r="G620" s="211" t="s">
        <v>200</v>
      </c>
      <c r="H620" s="212">
        <v>7.399</v>
      </c>
      <c r="I620" s="213">
        <v>51</v>
      </c>
      <c r="J620" s="213">
        <f>ROUND(I620*H620,2)</f>
        <v>377.35</v>
      </c>
      <c r="K620" s="210" t="s">
        <v>201</v>
      </c>
      <c r="L620" s="214"/>
      <c r="M620" s="215" t="s">
        <v>3</v>
      </c>
      <c r="N620" s="216" t="s">
        <v>40</v>
      </c>
      <c r="O620" s="176">
        <v>0</v>
      </c>
      <c r="P620" s="176">
        <f>O620*H620</f>
        <v>0</v>
      </c>
      <c r="Q620" s="176">
        <v>0.00045</v>
      </c>
      <c r="R620" s="176">
        <f>Q620*H620</f>
        <v>0.00332955</v>
      </c>
      <c r="S620" s="176">
        <v>0</v>
      </c>
      <c r="T620" s="177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178" t="s">
        <v>246</v>
      </c>
      <c r="AT620" s="178" t="s">
        <v>263</v>
      </c>
      <c r="AU620" s="178" t="s">
        <v>78</v>
      </c>
      <c r="AY620" s="20" t="s">
        <v>195</v>
      </c>
      <c r="BE620" s="179">
        <f>IF(N620="základní",J620,0)</f>
        <v>377.35</v>
      </c>
      <c r="BF620" s="179">
        <f>IF(N620="snížená",J620,0)</f>
        <v>0</v>
      </c>
      <c r="BG620" s="179">
        <f>IF(N620="zákl. přenesená",J620,0)</f>
        <v>0</v>
      </c>
      <c r="BH620" s="179">
        <f>IF(N620="sníž. přenesená",J620,0)</f>
        <v>0</v>
      </c>
      <c r="BI620" s="179">
        <f>IF(N620="nulová",J620,0)</f>
        <v>0</v>
      </c>
      <c r="BJ620" s="20" t="s">
        <v>76</v>
      </c>
      <c r="BK620" s="179">
        <f>ROUND(I620*H620,2)</f>
        <v>377.35</v>
      </c>
      <c r="BL620" s="20" t="s">
        <v>202</v>
      </c>
      <c r="BM620" s="178" t="s">
        <v>3919</v>
      </c>
    </row>
    <row r="621" spans="1:51" s="14" customFormat="1" ht="12">
      <c r="A621" s="14"/>
      <c r="B621" s="187"/>
      <c r="C621" s="14"/>
      <c r="D621" s="181" t="s">
        <v>204</v>
      </c>
      <c r="E621" s="188" t="s">
        <v>3</v>
      </c>
      <c r="F621" s="189" t="s">
        <v>3920</v>
      </c>
      <c r="G621" s="14"/>
      <c r="H621" s="190">
        <v>7.399</v>
      </c>
      <c r="I621" s="14"/>
      <c r="J621" s="14"/>
      <c r="K621" s="14"/>
      <c r="L621" s="187"/>
      <c r="M621" s="191"/>
      <c r="N621" s="192"/>
      <c r="O621" s="192"/>
      <c r="P621" s="192"/>
      <c r="Q621" s="192"/>
      <c r="R621" s="192"/>
      <c r="S621" s="192"/>
      <c r="T621" s="193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188" t="s">
        <v>204</v>
      </c>
      <c r="AU621" s="188" t="s">
        <v>78</v>
      </c>
      <c r="AV621" s="14" t="s">
        <v>78</v>
      </c>
      <c r="AW621" s="14" t="s">
        <v>31</v>
      </c>
      <c r="AX621" s="14" t="s">
        <v>76</v>
      </c>
      <c r="AY621" s="188" t="s">
        <v>195</v>
      </c>
    </row>
    <row r="622" spans="1:65" s="2" customFormat="1" ht="24" customHeight="1">
      <c r="A622" s="33"/>
      <c r="B622" s="167"/>
      <c r="C622" s="168" t="s">
        <v>850</v>
      </c>
      <c r="D622" s="168" t="s">
        <v>197</v>
      </c>
      <c r="E622" s="169" t="s">
        <v>3921</v>
      </c>
      <c r="F622" s="170" t="s">
        <v>3922</v>
      </c>
      <c r="G622" s="171" t="s">
        <v>200</v>
      </c>
      <c r="H622" s="172">
        <v>53.895</v>
      </c>
      <c r="I622" s="173">
        <v>591</v>
      </c>
      <c r="J622" s="173">
        <f>ROUND(I622*H622,2)</f>
        <v>31851.95</v>
      </c>
      <c r="K622" s="170" t="s">
        <v>201</v>
      </c>
      <c r="L622" s="34"/>
      <c r="M622" s="174" t="s">
        <v>3</v>
      </c>
      <c r="N622" s="175" t="s">
        <v>40</v>
      </c>
      <c r="O622" s="176">
        <v>1.08</v>
      </c>
      <c r="P622" s="176">
        <f>O622*H622</f>
        <v>58.20660000000001</v>
      </c>
      <c r="Q622" s="176">
        <v>0.00944</v>
      </c>
      <c r="R622" s="176">
        <f>Q622*H622</f>
        <v>0.5087688</v>
      </c>
      <c r="S622" s="176">
        <v>0</v>
      </c>
      <c r="T622" s="177">
        <f>S622*H622</f>
        <v>0</v>
      </c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R622" s="178" t="s">
        <v>202</v>
      </c>
      <c r="AT622" s="178" t="s">
        <v>197</v>
      </c>
      <c r="AU622" s="178" t="s">
        <v>78</v>
      </c>
      <c r="AY622" s="20" t="s">
        <v>195</v>
      </c>
      <c r="BE622" s="179">
        <f>IF(N622="základní",J622,0)</f>
        <v>31851.95</v>
      </c>
      <c r="BF622" s="179">
        <f>IF(N622="snížená",J622,0)</f>
        <v>0</v>
      </c>
      <c r="BG622" s="179">
        <f>IF(N622="zákl. přenesená",J622,0)</f>
        <v>0</v>
      </c>
      <c r="BH622" s="179">
        <f>IF(N622="sníž. přenesená",J622,0)</f>
        <v>0</v>
      </c>
      <c r="BI622" s="179">
        <f>IF(N622="nulová",J622,0)</f>
        <v>0</v>
      </c>
      <c r="BJ622" s="20" t="s">
        <v>76</v>
      </c>
      <c r="BK622" s="179">
        <f>ROUND(I622*H622,2)</f>
        <v>31851.95</v>
      </c>
      <c r="BL622" s="20" t="s">
        <v>202</v>
      </c>
      <c r="BM622" s="178" t="s">
        <v>3923</v>
      </c>
    </row>
    <row r="623" spans="1:51" s="13" customFormat="1" ht="12">
      <c r="A623" s="13"/>
      <c r="B623" s="180"/>
      <c r="C623" s="13"/>
      <c r="D623" s="181" t="s">
        <v>204</v>
      </c>
      <c r="E623" s="182" t="s">
        <v>3</v>
      </c>
      <c r="F623" s="183" t="s">
        <v>3924</v>
      </c>
      <c r="G623" s="13"/>
      <c r="H623" s="182" t="s">
        <v>3</v>
      </c>
      <c r="I623" s="13"/>
      <c r="J623" s="13"/>
      <c r="K623" s="13"/>
      <c r="L623" s="180"/>
      <c r="M623" s="184"/>
      <c r="N623" s="185"/>
      <c r="O623" s="185"/>
      <c r="P623" s="185"/>
      <c r="Q623" s="185"/>
      <c r="R623" s="185"/>
      <c r="S623" s="185"/>
      <c r="T623" s="186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182" t="s">
        <v>204</v>
      </c>
      <c r="AU623" s="182" t="s">
        <v>78</v>
      </c>
      <c r="AV623" s="13" t="s">
        <v>76</v>
      </c>
      <c r="AW623" s="13" t="s">
        <v>31</v>
      </c>
      <c r="AX623" s="13" t="s">
        <v>69</v>
      </c>
      <c r="AY623" s="182" t="s">
        <v>195</v>
      </c>
    </row>
    <row r="624" spans="1:51" s="14" customFormat="1" ht="12">
      <c r="A624" s="14"/>
      <c r="B624" s="187"/>
      <c r="C624" s="14"/>
      <c r="D624" s="181" t="s">
        <v>204</v>
      </c>
      <c r="E624" s="188" t="s">
        <v>3</v>
      </c>
      <c r="F624" s="189" t="s">
        <v>3925</v>
      </c>
      <c r="G624" s="14"/>
      <c r="H624" s="190">
        <v>23.895</v>
      </c>
      <c r="I624" s="14"/>
      <c r="J624" s="14"/>
      <c r="K624" s="14"/>
      <c r="L624" s="187"/>
      <c r="M624" s="191"/>
      <c r="N624" s="192"/>
      <c r="O624" s="192"/>
      <c r="P624" s="192"/>
      <c r="Q624" s="192"/>
      <c r="R624" s="192"/>
      <c r="S624" s="192"/>
      <c r="T624" s="193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188" t="s">
        <v>204</v>
      </c>
      <c r="AU624" s="188" t="s">
        <v>78</v>
      </c>
      <c r="AV624" s="14" t="s">
        <v>78</v>
      </c>
      <c r="AW624" s="14" t="s">
        <v>31</v>
      </c>
      <c r="AX624" s="14" t="s">
        <v>69</v>
      </c>
      <c r="AY624" s="188" t="s">
        <v>195</v>
      </c>
    </row>
    <row r="625" spans="1:51" s="14" customFormat="1" ht="12">
      <c r="A625" s="14"/>
      <c r="B625" s="187"/>
      <c r="C625" s="14"/>
      <c r="D625" s="181" t="s">
        <v>204</v>
      </c>
      <c r="E625" s="188" t="s">
        <v>3</v>
      </c>
      <c r="F625" s="189" t="s">
        <v>3926</v>
      </c>
      <c r="G625" s="14"/>
      <c r="H625" s="190">
        <v>30</v>
      </c>
      <c r="I625" s="14"/>
      <c r="J625" s="14"/>
      <c r="K625" s="14"/>
      <c r="L625" s="187"/>
      <c r="M625" s="191"/>
      <c r="N625" s="192"/>
      <c r="O625" s="192"/>
      <c r="P625" s="192"/>
      <c r="Q625" s="192"/>
      <c r="R625" s="192"/>
      <c r="S625" s="192"/>
      <c r="T625" s="193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188" t="s">
        <v>204</v>
      </c>
      <c r="AU625" s="188" t="s">
        <v>78</v>
      </c>
      <c r="AV625" s="14" t="s">
        <v>78</v>
      </c>
      <c r="AW625" s="14" t="s">
        <v>31</v>
      </c>
      <c r="AX625" s="14" t="s">
        <v>69</v>
      </c>
      <c r="AY625" s="188" t="s">
        <v>195</v>
      </c>
    </row>
    <row r="626" spans="1:51" s="15" customFormat="1" ht="12">
      <c r="A626" s="15"/>
      <c r="B626" s="194"/>
      <c r="C626" s="15"/>
      <c r="D626" s="181" t="s">
        <v>204</v>
      </c>
      <c r="E626" s="195" t="s">
        <v>3</v>
      </c>
      <c r="F626" s="196" t="s">
        <v>209</v>
      </c>
      <c r="G626" s="15"/>
      <c r="H626" s="197">
        <v>53.895</v>
      </c>
      <c r="I626" s="15"/>
      <c r="J626" s="15"/>
      <c r="K626" s="15"/>
      <c r="L626" s="194"/>
      <c r="M626" s="198"/>
      <c r="N626" s="199"/>
      <c r="O626" s="199"/>
      <c r="P626" s="199"/>
      <c r="Q626" s="199"/>
      <c r="R626" s="199"/>
      <c r="S626" s="199"/>
      <c r="T626" s="200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T626" s="195" t="s">
        <v>204</v>
      </c>
      <c r="AU626" s="195" t="s">
        <v>78</v>
      </c>
      <c r="AV626" s="15" t="s">
        <v>202</v>
      </c>
      <c r="AW626" s="15" t="s">
        <v>31</v>
      </c>
      <c r="AX626" s="15" t="s">
        <v>76</v>
      </c>
      <c r="AY626" s="195" t="s">
        <v>195</v>
      </c>
    </row>
    <row r="627" spans="1:65" s="2" customFormat="1" ht="16.5" customHeight="1">
      <c r="A627" s="33"/>
      <c r="B627" s="167"/>
      <c r="C627" s="208" t="s">
        <v>854</v>
      </c>
      <c r="D627" s="208" t="s">
        <v>263</v>
      </c>
      <c r="E627" s="209" t="s">
        <v>3927</v>
      </c>
      <c r="F627" s="210" t="s">
        <v>3928</v>
      </c>
      <c r="G627" s="211" t="s">
        <v>200</v>
      </c>
      <c r="H627" s="212">
        <v>54.973</v>
      </c>
      <c r="I627" s="213">
        <v>673</v>
      </c>
      <c r="J627" s="213">
        <f>ROUND(I627*H627,2)</f>
        <v>36996.83</v>
      </c>
      <c r="K627" s="210" t="s">
        <v>201</v>
      </c>
      <c r="L627" s="214"/>
      <c r="M627" s="215" t="s">
        <v>3</v>
      </c>
      <c r="N627" s="216" t="s">
        <v>40</v>
      </c>
      <c r="O627" s="176">
        <v>0</v>
      </c>
      <c r="P627" s="176">
        <f>O627*H627</f>
        <v>0</v>
      </c>
      <c r="Q627" s="176">
        <v>0.018</v>
      </c>
      <c r="R627" s="176">
        <f>Q627*H627</f>
        <v>0.9895139999999999</v>
      </c>
      <c r="S627" s="176">
        <v>0</v>
      </c>
      <c r="T627" s="177">
        <f>S627*H627</f>
        <v>0</v>
      </c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R627" s="178" t="s">
        <v>246</v>
      </c>
      <c r="AT627" s="178" t="s">
        <v>263</v>
      </c>
      <c r="AU627" s="178" t="s">
        <v>78</v>
      </c>
      <c r="AY627" s="20" t="s">
        <v>195</v>
      </c>
      <c r="BE627" s="179">
        <f>IF(N627="základní",J627,0)</f>
        <v>36996.83</v>
      </c>
      <c r="BF627" s="179">
        <f>IF(N627="snížená",J627,0)</f>
        <v>0</v>
      </c>
      <c r="BG627" s="179">
        <f>IF(N627="zákl. přenesená",J627,0)</f>
        <v>0</v>
      </c>
      <c r="BH627" s="179">
        <f>IF(N627="sníž. přenesená",J627,0)</f>
        <v>0</v>
      </c>
      <c r="BI627" s="179">
        <f>IF(N627="nulová",J627,0)</f>
        <v>0</v>
      </c>
      <c r="BJ627" s="20" t="s">
        <v>76</v>
      </c>
      <c r="BK627" s="179">
        <f>ROUND(I627*H627,2)</f>
        <v>36996.83</v>
      </c>
      <c r="BL627" s="20" t="s">
        <v>202</v>
      </c>
      <c r="BM627" s="178" t="s">
        <v>3929</v>
      </c>
    </row>
    <row r="628" spans="1:51" s="14" customFormat="1" ht="12">
      <c r="A628" s="14"/>
      <c r="B628" s="187"/>
      <c r="C628" s="14"/>
      <c r="D628" s="181" t="s">
        <v>204</v>
      </c>
      <c r="E628" s="14"/>
      <c r="F628" s="189" t="s">
        <v>3930</v>
      </c>
      <c r="G628" s="14"/>
      <c r="H628" s="190">
        <v>54.973</v>
      </c>
      <c r="I628" s="14"/>
      <c r="J628" s="14"/>
      <c r="K628" s="14"/>
      <c r="L628" s="187"/>
      <c r="M628" s="191"/>
      <c r="N628" s="192"/>
      <c r="O628" s="192"/>
      <c r="P628" s="192"/>
      <c r="Q628" s="192"/>
      <c r="R628" s="192"/>
      <c r="S628" s="192"/>
      <c r="T628" s="193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188" t="s">
        <v>204</v>
      </c>
      <c r="AU628" s="188" t="s">
        <v>78</v>
      </c>
      <c r="AV628" s="14" t="s">
        <v>78</v>
      </c>
      <c r="AW628" s="14" t="s">
        <v>4</v>
      </c>
      <c r="AX628" s="14" t="s">
        <v>76</v>
      </c>
      <c r="AY628" s="188" t="s">
        <v>195</v>
      </c>
    </row>
    <row r="629" spans="1:65" s="2" customFormat="1" ht="24" customHeight="1">
      <c r="A629" s="33"/>
      <c r="B629" s="167"/>
      <c r="C629" s="168" t="s">
        <v>858</v>
      </c>
      <c r="D629" s="168" t="s">
        <v>197</v>
      </c>
      <c r="E629" s="169" t="s">
        <v>428</v>
      </c>
      <c r="F629" s="170" t="s">
        <v>429</v>
      </c>
      <c r="G629" s="171" t="s">
        <v>200</v>
      </c>
      <c r="H629" s="172">
        <v>378.89</v>
      </c>
      <c r="I629" s="173">
        <v>15</v>
      </c>
      <c r="J629" s="173">
        <f>ROUND(I629*H629,2)</f>
        <v>5683.35</v>
      </c>
      <c r="K629" s="170" t="s">
        <v>201</v>
      </c>
      <c r="L629" s="34"/>
      <c r="M629" s="174" t="s">
        <v>3</v>
      </c>
      <c r="N629" s="175" t="s">
        <v>40</v>
      </c>
      <c r="O629" s="176">
        <v>0.008</v>
      </c>
      <c r="P629" s="176">
        <f>O629*H629</f>
        <v>3.03112</v>
      </c>
      <c r="Q629" s="176">
        <v>6E-05</v>
      </c>
      <c r="R629" s="176">
        <f>Q629*H629</f>
        <v>0.0227334</v>
      </c>
      <c r="S629" s="176">
        <v>0</v>
      </c>
      <c r="T629" s="177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178" t="s">
        <v>202</v>
      </c>
      <c r="AT629" s="178" t="s">
        <v>197</v>
      </c>
      <c r="AU629" s="178" t="s">
        <v>78</v>
      </c>
      <c r="AY629" s="20" t="s">
        <v>195</v>
      </c>
      <c r="BE629" s="179">
        <f>IF(N629="základní",J629,0)</f>
        <v>5683.35</v>
      </c>
      <c r="BF629" s="179">
        <f>IF(N629="snížená",J629,0)</f>
        <v>0</v>
      </c>
      <c r="BG629" s="179">
        <f>IF(N629="zákl. přenesená",J629,0)</f>
        <v>0</v>
      </c>
      <c r="BH629" s="179">
        <f>IF(N629="sníž. přenesená",J629,0)</f>
        <v>0</v>
      </c>
      <c r="BI629" s="179">
        <f>IF(N629="nulová",J629,0)</f>
        <v>0</v>
      </c>
      <c r="BJ629" s="20" t="s">
        <v>76</v>
      </c>
      <c r="BK629" s="179">
        <f>ROUND(I629*H629,2)</f>
        <v>5683.35</v>
      </c>
      <c r="BL629" s="20" t="s">
        <v>202</v>
      </c>
      <c r="BM629" s="178" t="s">
        <v>3931</v>
      </c>
    </row>
    <row r="630" spans="1:65" s="2" customFormat="1" ht="24" customHeight="1">
      <c r="A630" s="33"/>
      <c r="B630" s="167"/>
      <c r="C630" s="168" t="s">
        <v>862</v>
      </c>
      <c r="D630" s="168" t="s">
        <v>197</v>
      </c>
      <c r="E630" s="169" t="s">
        <v>3932</v>
      </c>
      <c r="F630" s="170" t="s">
        <v>3933</v>
      </c>
      <c r="G630" s="171" t="s">
        <v>200</v>
      </c>
      <c r="H630" s="172">
        <v>53.895</v>
      </c>
      <c r="I630" s="173">
        <v>24.6</v>
      </c>
      <c r="J630" s="173">
        <f>ROUND(I630*H630,2)</f>
        <v>1325.82</v>
      </c>
      <c r="K630" s="170" t="s">
        <v>201</v>
      </c>
      <c r="L630" s="34"/>
      <c r="M630" s="174" t="s">
        <v>3</v>
      </c>
      <c r="N630" s="175" t="s">
        <v>40</v>
      </c>
      <c r="O630" s="176">
        <v>0.008</v>
      </c>
      <c r="P630" s="176">
        <f>O630*H630</f>
        <v>0.43116000000000004</v>
      </c>
      <c r="Q630" s="176">
        <v>6E-05</v>
      </c>
      <c r="R630" s="176">
        <f>Q630*H630</f>
        <v>0.0032337000000000004</v>
      </c>
      <c r="S630" s="176">
        <v>0</v>
      </c>
      <c r="T630" s="177">
        <f>S630*H630</f>
        <v>0</v>
      </c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R630" s="178" t="s">
        <v>202</v>
      </c>
      <c r="AT630" s="178" t="s">
        <v>197</v>
      </c>
      <c r="AU630" s="178" t="s">
        <v>78</v>
      </c>
      <c r="AY630" s="20" t="s">
        <v>195</v>
      </c>
      <c r="BE630" s="179">
        <f>IF(N630="základní",J630,0)</f>
        <v>1325.82</v>
      </c>
      <c r="BF630" s="179">
        <f>IF(N630="snížená",J630,0)</f>
        <v>0</v>
      </c>
      <c r="BG630" s="179">
        <f>IF(N630="zákl. přenesená",J630,0)</f>
        <v>0</v>
      </c>
      <c r="BH630" s="179">
        <f>IF(N630="sníž. přenesená",J630,0)</f>
        <v>0</v>
      </c>
      <c r="BI630" s="179">
        <f>IF(N630="nulová",J630,0)</f>
        <v>0</v>
      </c>
      <c r="BJ630" s="20" t="s">
        <v>76</v>
      </c>
      <c r="BK630" s="179">
        <f>ROUND(I630*H630,2)</f>
        <v>1325.82</v>
      </c>
      <c r="BL630" s="20" t="s">
        <v>202</v>
      </c>
      <c r="BM630" s="178" t="s">
        <v>3934</v>
      </c>
    </row>
    <row r="631" spans="1:65" s="2" customFormat="1" ht="16.5" customHeight="1">
      <c r="A631" s="33"/>
      <c r="B631" s="167"/>
      <c r="C631" s="168" t="s">
        <v>866</v>
      </c>
      <c r="D631" s="168" t="s">
        <v>197</v>
      </c>
      <c r="E631" s="169" t="s">
        <v>432</v>
      </c>
      <c r="F631" s="170" t="s">
        <v>433</v>
      </c>
      <c r="G631" s="171" t="s">
        <v>212</v>
      </c>
      <c r="H631" s="172">
        <v>108.451</v>
      </c>
      <c r="I631" s="173">
        <v>95.8</v>
      </c>
      <c r="J631" s="173">
        <f>ROUND(I631*H631,2)</f>
        <v>10389.61</v>
      </c>
      <c r="K631" s="170" t="s">
        <v>201</v>
      </c>
      <c r="L631" s="34"/>
      <c r="M631" s="174" t="s">
        <v>3</v>
      </c>
      <c r="N631" s="175" t="s">
        <v>40</v>
      </c>
      <c r="O631" s="176">
        <v>0.23</v>
      </c>
      <c r="P631" s="176">
        <f>O631*H631</f>
        <v>24.94373</v>
      </c>
      <c r="Q631" s="176">
        <v>6E-05</v>
      </c>
      <c r="R631" s="176">
        <f>Q631*H631</f>
        <v>0.006507059999999999</v>
      </c>
      <c r="S631" s="176">
        <v>0</v>
      </c>
      <c r="T631" s="177">
        <f>S631*H631</f>
        <v>0</v>
      </c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R631" s="178" t="s">
        <v>202</v>
      </c>
      <c r="AT631" s="178" t="s">
        <v>197</v>
      </c>
      <c r="AU631" s="178" t="s">
        <v>78</v>
      </c>
      <c r="AY631" s="20" t="s">
        <v>195</v>
      </c>
      <c r="BE631" s="179">
        <f>IF(N631="základní",J631,0)</f>
        <v>10389.61</v>
      </c>
      <c r="BF631" s="179">
        <f>IF(N631="snížená",J631,0)</f>
        <v>0</v>
      </c>
      <c r="BG631" s="179">
        <f>IF(N631="zákl. přenesená",J631,0)</f>
        <v>0</v>
      </c>
      <c r="BH631" s="179">
        <f>IF(N631="sníž. přenesená",J631,0)</f>
        <v>0</v>
      </c>
      <c r="BI631" s="179">
        <f>IF(N631="nulová",J631,0)</f>
        <v>0</v>
      </c>
      <c r="BJ631" s="20" t="s">
        <v>76</v>
      </c>
      <c r="BK631" s="179">
        <f>ROUND(I631*H631,2)</f>
        <v>10389.61</v>
      </c>
      <c r="BL631" s="20" t="s">
        <v>202</v>
      </c>
      <c r="BM631" s="178" t="s">
        <v>3935</v>
      </c>
    </row>
    <row r="632" spans="1:51" s="14" customFormat="1" ht="12">
      <c r="A632" s="14"/>
      <c r="B632" s="187"/>
      <c r="C632" s="14"/>
      <c r="D632" s="181" t="s">
        <v>204</v>
      </c>
      <c r="E632" s="188" t="s">
        <v>3</v>
      </c>
      <c r="F632" s="189" t="s">
        <v>3936</v>
      </c>
      <c r="G632" s="14"/>
      <c r="H632" s="190">
        <v>85.471</v>
      </c>
      <c r="I632" s="14"/>
      <c r="J632" s="14"/>
      <c r="K632" s="14"/>
      <c r="L632" s="187"/>
      <c r="M632" s="191"/>
      <c r="N632" s="192"/>
      <c r="O632" s="192"/>
      <c r="P632" s="192"/>
      <c r="Q632" s="192"/>
      <c r="R632" s="192"/>
      <c r="S632" s="192"/>
      <c r="T632" s="193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188" t="s">
        <v>204</v>
      </c>
      <c r="AU632" s="188" t="s">
        <v>78</v>
      </c>
      <c r="AV632" s="14" t="s">
        <v>78</v>
      </c>
      <c r="AW632" s="14" t="s">
        <v>31</v>
      </c>
      <c r="AX632" s="14" t="s">
        <v>69</v>
      </c>
      <c r="AY632" s="188" t="s">
        <v>195</v>
      </c>
    </row>
    <row r="633" spans="1:51" s="14" customFormat="1" ht="12">
      <c r="A633" s="14"/>
      <c r="B633" s="187"/>
      <c r="C633" s="14"/>
      <c r="D633" s="181" t="s">
        <v>204</v>
      </c>
      <c r="E633" s="188" t="s">
        <v>3</v>
      </c>
      <c r="F633" s="189" t="s">
        <v>3937</v>
      </c>
      <c r="G633" s="14"/>
      <c r="H633" s="190">
        <v>35.13</v>
      </c>
      <c r="I633" s="14"/>
      <c r="J633" s="14"/>
      <c r="K633" s="14"/>
      <c r="L633" s="187"/>
      <c r="M633" s="191"/>
      <c r="N633" s="192"/>
      <c r="O633" s="192"/>
      <c r="P633" s="192"/>
      <c r="Q633" s="192"/>
      <c r="R633" s="192"/>
      <c r="S633" s="192"/>
      <c r="T633" s="193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188" t="s">
        <v>204</v>
      </c>
      <c r="AU633" s="188" t="s">
        <v>78</v>
      </c>
      <c r="AV633" s="14" t="s">
        <v>78</v>
      </c>
      <c r="AW633" s="14" t="s">
        <v>31</v>
      </c>
      <c r="AX633" s="14" t="s">
        <v>69</v>
      </c>
      <c r="AY633" s="188" t="s">
        <v>195</v>
      </c>
    </row>
    <row r="634" spans="1:51" s="14" customFormat="1" ht="12">
      <c r="A634" s="14"/>
      <c r="B634" s="187"/>
      <c r="C634" s="14"/>
      <c r="D634" s="181" t="s">
        <v>204</v>
      </c>
      <c r="E634" s="188" t="s">
        <v>3</v>
      </c>
      <c r="F634" s="189" t="s">
        <v>3938</v>
      </c>
      <c r="G634" s="14"/>
      <c r="H634" s="190">
        <v>-12.15</v>
      </c>
      <c r="I634" s="14"/>
      <c r="J634" s="14"/>
      <c r="K634" s="14"/>
      <c r="L634" s="187"/>
      <c r="M634" s="191"/>
      <c r="N634" s="192"/>
      <c r="O634" s="192"/>
      <c r="P634" s="192"/>
      <c r="Q634" s="192"/>
      <c r="R634" s="192"/>
      <c r="S634" s="192"/>
      <c r="T634" s="193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188" t="s">
        <v>204</v>
      </c>
      <c r="AU634" s="188" t="s">
        <v>78</v>
      </c>
      <c r="AV634" s="14" t="s">
        <v>78</v>
      </c>
      <c r="AW634" s="14" t="s">
        <v>31</v>
      </c>
      <c r="AX634" s="14" t="s">
        <v>69</v>
      </c>
      <c r="AY634" s="188" t="s">
        <v>195</v>
      </c>
    </row>
    <row r="635" spans="1:51" s="15" customFormat="1" ht="12">
      <c r="A635" s="15"/>
      <c r="B635" s="194"/>
      <c r="C635" s="15"/>
      <c r="D635" s="181" t="s">
        <v>204</v>
      </c>
      <c r="E635" s="195" t="s">
        <v>3</v>
      </c>
      <c r="F635" s="196" t="s">
        <v>209</v>
      </c>
      <c r="G635" s="15"/>
      <c r="H635" s="197">
        <v>108.451</v>
      </c>
      <c r="I635" s="15"/>
      <c r="J635" s="15"/>
      <c r="K635" s="15"/>
      <c r="L635" s="194"/>
      <c r="M635" s="198"/>
      <c r="N635" s="199"/>
      <c r="O635" s="199"/>
      <c r="P635" s="199"/>
      <c r="Q635" s="199"/>
      <c r="R635" s="199"/>
      <c r="S635" s="199"/>
      <c r="T635" s="200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195" t="s">
        <v>204</v>
      </c>
      <c r="AU635" s="195" t="s">
        <v>78</v>
      </c>
      <c r="AV635" s="15" t="s">
        <v>202</v>
      </c>
      <c r="AW635" s="15" t="s">
        <v>31</v>
      </c>
      <c r="AX635" s="15" t="s">
        <v>76</v>
      </c>
      <c r="AY635" s="195" t="s">
        <v>195</v>
      </c>
    </row>
    <row r="636" spans="1:65" s="2" customFormat="1" ht="16.5" customHeight="1">
      <c r="A636" s="33"/>
      <c r="B636" s="167"/>
      <c r="C636" s="208" t="s">
        <v>870</v>
      </c>
      <c r="D636" s="208" t="s">
        <v>263</v>
      </c>
      <c r="E636" s="209" t="s">
        <v>3939</v>
      </c>
      <c r="F636" s="210" t="s">
        <v>3940</v>
      </c>
      <c r="G636" s="211" t="s">
        <v>212</v>
      </c>
      <c r="H636" s="212">
        <v>113.874</v>
      </c>
      <c r="I636" s="213">
        <v>161</v>
      </c>
      <c r="J636" s="213">
        <f>ROUND(I636*H636,2)</f>
        <v>18333.71</v>
      </c>
      <c r="K636" s="210" t="s">
        <v>201</v>
      </c>
      <c r="L636" s="214"/>
      <c r="M636" s="215" t="s">
        <v>3</v>
      </c>
      <c r="N636" s="216" t="s">
        <v>40</v>
      </c>
      <c r="O636" s="176">
        <v>0</v>
      </c>
      <c r="P636" s="176">
        <f>O636*H636</f>
        <v>0</v>
      </c>
      <c r="Q636" s="176">
        <v>0.0006</v>
      </c>
      <c r="R636" s="176">
        <f>Q636*H636</f>
        <v>0.0683244</v>
      </c>
      <c r="S636" s="176">
        <v>0</v>
      </c>
      <c r="T636" s="177">
        <f>S636*H636</f>
        <v>0</v>
      </c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R636" s="178" t="s">
        <v>246</v>
      </c>
      <c r="AT636" s="178" t="s">
        <v>263</v>
      </c>
      <c r="AU636" s="178" t="s">
        <v>78</v>
      </c>
      <c r="AY636" s="20" t="s">
        <v>195</v>
      </c>
      <c r="BE636" s="179">
        <f>IF(N636="základní",J636,0)</f>
        <v>18333.71</v>
      </c>
      <c r="BF636" s="179">
        <f>IF(N636="snížená",J636,0)</f>
        <v>0</v>
      </c>
      <c r="BG636" s="179">
        <f>IF(N636="zákl. přenesená",J636,0)</f>
        <v>0</v>
      </c>
      <c r="BH636" s="179">
        <f>IF(N636="sníž. přenesená",J636,0)</f>
        <v>0</v>
      </c>
      <c r="BI636" s="179">
        <f>IF(N636="nulová",J636,0)</f>
        <v>0</v>
      </c>
      <c r="BJ636" s="20" t="s">
        <v>76</v>
      </c>
      <c r="BK636" s="179">
        <f>ROUND(I636*H636,2)</f>
        <v>18333.71</v>
      </c>
      <c r="BL636" s="20" t="s">
        <v>202</v>
      </c>
      <c r="BM636" s="178" t="s">
        <v>3941</v>
      </c>
    </row>
    <row r="637" spans="1:51" s="14" customFormat="1" ht="12">
      <c r="A637" s="14"/>
      <c r="B637" s="187"/>
      <c r="C637" s="14"/>
      <c r="D637" s="181" t="s">
        <v>204</v>
      </c>
      <c r="E637" s="14"/>
      <c r="F637" s="189" t="s">
        <v>3942</v>
      </c>
      <c r="G637" s="14"/>
      <c r="H637" s="190">
        <v>113.874</v>
      </c>
      <c r="I637" s="14"/>
      <c r="J637" s="14"/>
      <c r="K637" s="14"/>
      <c r="L637" s="187"/>
      <c r="M637" s="191"/>
      <c r="N637" s="192"/>
      <c r="O637" s="192"/>
      <c r="P637" s="192"/>
      <c r="Q637" s="192"/>
      <c r="R637" s="192"/>
      <c r="S637" s="192"/>
      <c r="T637" s="193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188" t="s">
        <v>204</v>
      </c>
      <c r="AU637" s="188" t="s">
        <v>78</v>
      </c>
      <c r="AV637" s="14" t="s">
        <v>78</v>
      </c>
      <c r="AW637" s="14" t="s">
        <v>4</v>
      </c>
      <c r="AX637" s="14" t="s">
        <v>76</v>
      </c>
      <c r="AY637" s="188" t="s">
        <v>195</v>
      </c>
    </row>
    <row r="638" spans="1:65" s="2" customFormat="1" ht="16.5" customHeight="1">
      <c r="A638" s="33"/>
      <c r="B638" s="167"/>
      <c r="C638" s="168" t="s">
        <v>874</v>
      </c>
      <c r="D638" s="168" t="s">
        <v>197</v>
      </c>
      <c r="E638" s="169" t="s">
        <v>441</v>
      </c>
      <c r="F638" s="170" t="s">
        <v>442</v>
      </c>
      <c r="G638" s="171" t="s">
        <v>212</v>
      </c>
      <c r="H638" s="172">
        <v>494.25</v>
      </c>
      <c r="I638" s="173">
        <v>54.9</v>
      </c>
      <c r="J638" s="173">
        <f>ROUND(I638*H638,2)</f>
        <v>27134.33</v>
      </c>
      <c r="K638" s="170" t="s">
        <v>201</v>
      </c>
      <c r="L638" s="34"/>
      <c r="M638" s="174" t="s">
        <v>3</v>
      </c>
      <c r="N638" s="175" t="s">
        <v>40</v>
      </c>
      <c r="O638" s="176">
        <v>0.14</v>
      </c>
      <c r="P638" s="176">
        <f>O638*H638</f>
        <v>69.19500000000001</v>
      </c>
      <c r="Q638" s="176">
        <v>0.00025</v>
      </c>
      <c r="R638" s="176">
        <f>Q638*H638</f>
        <v>0.1235625</v>
      </c>
      <c r="S638" s="176">
        <v>0</v>
      </c>
      <c r="T638" s="177">
        <f>S638*H638</f>
        <v>0</v>
      </c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R638" s="178" t="s">
        <v>202</v>
      </c>
      <c r="AT638" s="178" t="s">
        <v>197</v>
      </c>
      <c r="AU638" s="178" t="s">
        <v>78</v>
      </c>
      <c r="AY638" s="20" t="s">
        <v>195</v>
      </c>
      <c r="BE638" s="179">
        <f>IF(N638="základní",J638,0)</f>
        <v>27134.33</v>
      </c>
      <c r="BF638" s="179">
        <f>IF(N638="snížená",J638,0)</f>
        <v>0</v>
      </c>
      <c r="BG638" s="179">
        <f>IF(N638="zákl. přenesená",J638,0)</f>
        <v>0</v>
      </c>
      <c r="BH638" s="179">
        <f>IF(N638="sníž. přenesená",J638,0)</f>
        <v>0</v>
      </c>
      <c r="BI638" s="179">
        <f>IF(N638="nulová",J638,0)</f>
        <v>0</v>
      </c>
      <c r="BJ638" s="20" t="s">
        <v>76</v>
      </c>
      <c r="BK638" s="179">
        <f>ROUND(I638*H638,2)</f>
        <v>27134.33</v>
      </c>
      <c r="BL638" s="20" t="s">
        <v>202</v>
      </c>
      <c r="BM638" s="178" t="s">
        <v>3943</v>
      </c>
    </row>
    <row r="639" spans="1:51" s="13" customFormat="1" ht="12">
      <c r="A639" s="13"/>
      <c r="B639" s="180"/>
      <c r="C639" s="13"/>
      <c r="D639" s="181" t="s">
        <v>204</v>
      </c>
      <c r="E639" s="182" t="s">
        <v>3</v>
      </c>
      <c r="F639" s="183" t="s">
        <v>3944</v>
      </c>
      <c r="G639" s="13"/>
      <c r="H639" s="182" t="s">
        <v>3</v>
      </c>
      <c r="I639" s="13"/>
      <c r="J639" s="13"/>
      <c r="K639" s="13"/>
      <c r="L639" s="180"/>
      <c r="M639" s="184"/>
      <c r="N639" s="185"/>
      <c r="O639" s="185"/>
      <c r="P639" s="185"/>
      <c r="Q639" s="185"/>
      <c r="R639" s="185"/>
      <c r="S639" s="185"/>
      <c r="T639" s="186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182" t="s">
        <v>204</v>
      </c>
      <c r="AU639" s="182" t="s">
        <v>78</v>
      </c>
      <c r="AV639" s="13" t="s">
        <v>76</v>
      </c>
      <c r="AW639" s="13" t="s">
        <v>31</v>
      </c>
      <c r="AX639" s="13" t="s">
        <v>69</v>
      </c>
      <c r="AY639" s="182" t="s">
        <v>195</v>
      </c>
    </row>
    <row r="640" spans="1:51" s="14" customFormat="1" ht="12">
      <c r="A640" s="14"/>
      <c r="B640" s="187"/>
      <c r="C640" s="14"/>
      <c r="D640" s="181" t="s">
        <v>204</v>
      </c>
      <c r="E640" s="188" t="s">
        <v>3</v>
      </c>
      <c r="F640" s="189" t="s">
        <v>3945</v>
      </c>
      <c r="G640" s="14"/>
      <c r="H640" s="190">
        <v>101.45</v>
      </c>
      <c r="I640" s="14"/>
      <c r="J640" s="14"/>
      <c r="K640" s="14"/>
      <c r="L640" s="187"/>
      <c r="M640" s="191"/>
      <c r="N640" s="192"/>
      <c r="O640" s="192"/>
      <c r="P640" s="192"/>
      <c r="Q640" s="192"/>
      <c r="R640" s="192"/>
      <c r="S640" s="192"/>
      <c r="T640" s="193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188" t="s">
        <v>204</v>
      </c>
      <c r="AU640" s="188" t="s">
        <v>78</v>
      </c>
      <c r="AV640" s="14" t="s">
        <v>78</v>
      </c>
      <c r="AW640" s="14" t="s">
        <v>31</v>
      </c>
      <c r="AX640" s="14" t="s">
        <v>69</v>
      </c>
      <c r="AY640" s="188" t="s">
        <v>195</v>
      </c>
    </row>
    <row r="641" spans="1:51" s="13" customFormat="1" ht="12">
      <c r="A641" s="13"/>
      <c r="B641" s="180"/>
      <c r="C641" s="13"/>
      <c r="D641" s="181" t="s">
        <v>204</v>
      </c>
      <c r="E641" s="182" t="s">
        <v>3</v>
      </c>
      <c r="F641" s="183" t="s">
        <v>3946</v>
      </c>
      <c r="G641" s="13"/>
      <c r="H641" s="182" t="s">
        <v>3</v>
      </c>
      <c r="I641" s="13"/>
      <c r="J641" s="13"/>
      <c r="K641" s="13"/>
      <c r="L641" s="180"/>
      <c r="M641" s="184"/>
      <c r="N641" s="185"/>
      <c r="O641" s="185"/>
      <c r="P641" s="185"/>
      <c r="Q641" s="185"/>
      <c r="R641" s="185"/>
      <c r="S641" s="185"/>
      <c r="T641" s="186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182" t="s">
        <v>204</v>
      </c>
      <c r="AU641" s="182" t="s">
        <v>78</v>
      </c>
      <c r="AV641" s="13" t="s">
        <v>76</v>
      </c>
      <c r="AW641" s="13" t="s">
        <v>31</v>
      </c>
      <c r="AX641" s="13" t="s">
        <v>69</v>
      </c>
      <c r="AY641" s="182" t="s">
        <v>195</v>
      </c>
    </row>
    <row r="642" spans="1:51" s="14" customFormat="1" ht="12">
      <c r="A642" s="14"/>
      <c r="B642" s="187"/>
      <c r="C642" s="14"/>
      <c r="D642" s="181" t="s">
        <v>204</v>
      </c>
      <c r="E642" s="188" t="s">
        <v>3</v>
      </c>
      <c r="F642" s="189" t="s">
        <v>3947</v>
      </c>
      <c r="G642" s="14"/>
      <c r="H642" s="190">
        <v>35.4</v>
      </c>
      <c r="I642" s="14"/>
      <c r="J642" s="14"/>
      <c r="K642" s="14"/>
      <c r="L642" s="187"/>
      <c r="M642" s="191"/>
      <c r="N642" s="192"/>
      <c r="O642" s="192"/>
      <c r="P642" s="192"/>
      <c r="Q642" s="192"/>
      <c r="R642" s="192"/>
      <c r="S642" s="192"/>
      <c r="T642" s="193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188" t="s">
        <v>204</v>
      </c>
      <c r="AU642" s="188" t="s">
        <v>78</v>
      </c>
      <c r="AV642" s="14" t="s">
        <v>78</v>
      </c>
      <c r="AW642" s="14" t="s">
        <v>31</v>
      </c>
      <c r="AX642" s="14" t="s">
        <v>69</v>
      </c>
      <c r="AY642" s="188" t="s">
        <v>195</v>
      </c>
    </row>
    <row r="643" spans="1:51" s="13" customFormat="1" ht="12">
      <c r="A643" s="13"/>
      <c r="B643" s="180"/>
      <c r="C643" s="13"/>
      <c r="D643" s="181" t="s">
        <v>204</v>
      </c>
      <c r="E643" s="182" t="s">
        <v>3</v>
      </c>
      <c r="F643" s="183" t="s">
        <v>3948</v>
      </c>
      <c r="G643" s="13"/>
      <c r="H643" s="182" t="s">
        <v>3</v>
      </c>
      <c r="I643" s="13"/>
      <c r="J643" s="13"/>
      <c r="K643" s="13"/>
      <c r="L643" s="180"/>
      <c r="M643" s="184"/>
      <c r="N643" s="185"/>
      <c r="O643" s="185"/>
      <c r="P643" s="185"/>
      <c r="Q643" s="185"/>
      <c r="R643" s="185"/>
      <c r="S643" s="185"/>
      <c r="T643" s="186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182" t="s">
        <v>204</v>
      </c>
      <c r="AU643" s="182" t="s">
        <v>78</v>
      </c>
      <c r="AV643" s="13" t="s">
        <v>76</v>
      </c>
      <c r="AW643" s="13" t="s">
        <v>31</v>
      </c>
      <c r="AX643" s="13" t="s">
        <v>69</v>
      </c>
      <c r="AY643" s="182" t="s">
        <v>195</v>
      </c>
    </row>
    <row r="644" spans="1:51" s="14" customFormat="1" ht="12">
      <c r="A644" s="14"/>
      <c r="B644" s="187"/>
      <c r="C644" s="14"/>
      <c r="D644" s="181" t="s">
        <v>204</v>
      </c>
      <c r="E644" s="188" t="s">
        <v>3</v>
      </c>
      <c r="F644" s="189" t="s">
        <v>3949</v>
      </c>
      <c r="G644" s="14"/>
      <c r="H644" s="190">
        <v>286.85</v>
      </c>
      <c r="I644" s="14"/>
      <c r="J644" s="14"/>
      <c r="K644" s="14"/>
      <c r="L644" s="187"/>
      <c r="M644" s="191"/>
      <c r="N644" s="192"/>
      <c r="O644" s="192"/>
      <c r="P644" s="192"/>
      <c r="Q644" s="192"/>
      <c r="R644" s="192"/>
      <c r="S644" s="192"/>
      <c r="T644" s="193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188" t="s">
        <v>204</v>
      </c>
      <c r="AU644" s="188" t="s">
        <v>78</v>
      </c>
      <c r="AV644" s="14" t="s">
        <v>78</v>
      </c>
      <c r="AW644" s="14" t="s">
        <v>31</v>
      </c>
      <c r="AX644" s="14" t="s">
        <v>69</v>
      </c>
      <c r="AY644" s="188" t="s">
        <v>195</v>
      </c>
    </row>
    <row r="645" spans="1:51" s="13" customFormat="1" ht="12">
      <c r="A645" s="13"/>
      <c r="B645" s="180"/>
      <c r="C645" s="13"/>
      <c r="D645" s="181" t="s">
        <v>204</v>
      </c>
      <c r="E645" s="182" t="s">
        <v>3</v>
      </c>
      <c r="F645" s="183" t="s">
        <v>3950</v>
      </c>
      <c r="G645" s="13"/>
      <c r="H645" s="182" t="s">
        <v>3</v>
      </c>
      <c r="I645" s="13"/>
      <c r="J645" s="13"/>
      <c r="K645" s="13"/>
      <c r="L645" s="180"/>
      <c r="M645" s="184"/>
      <c r="N645" s="185"/>
      <c r="O645" s="185"/>
      <c r="P645" s="185"/>
      <c r="Q645" s="185"/>
      <c r="R645" s="185"/>
      <c r="S645" s="185"/>
      <c r="T645" s="186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182" t="s">
        <v>204</v>
      </c>
      <c r="AU645" s="182" t="s">
        <v>78</v>
      </c>
      <c r="AV645" s="13" t="s">
        <v>76</v>
      </c>
      <c r="AW645" s="13" t="s">
        <v>31</v>
      </c>
      <c r="AX645" s="13" t="s">
        <v>69</v>
      </c>
      <c r="AY645" s="182" t="s">
        <v>195</v>
      </c>
    </row>
    <row r="646" spans="1:51" s="14" customFormat="1" ht="12">
      <c r="A646" s="14"/>
      <c r="B646" s="187"/>
      <c r="C646" s="14"/>
      <c r="D646" s="181" t="s">
        <v>204</v>
      </c>
      <c r="E646" s="188" t="s">
        <v>3</v>
      </c>
      <c r="F646" s="189" t="s">
        <v>3951</v>
      </c>
      <c r="G646" s="14"/>
      <c r="H646" s="190">
        <v>50.55</v>
      </c>
      <c r="I646" s="14"/>
      <c r="J646" s="14"/>
      <c r="K646" s="14"/>
      <c r="L646" s="187"/>
      <c r="M646" s="191"/>
      <c r="N646" s="192"/>
      <c r="O646" s="192"/>
      <c r="P646" s="192"/>
      <c r="Q646" s="192"/>
      <c r="R646" s="192"/>
      <c r="S646" s="192"/>
      <c r="T646" s="193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188" t="s">
        <v>204</v>
      </c>
      <c r="AU646" s="188" t="s">
        <v>78</v>
      </c>
      <c r="AV646" s="14" t="s">
        <v>78</v>
      </c>
      <c r="AW646" s="14" t="s">
        <v>31</v>
      </c>
      <c r="AX646" s="14" t="s">
        <v>69</v>
      </c>
      <c r="AY646" s="188" t="s">
        <v>195</v>
      </c>
    </row>
    <row r="647" spans="1:51" s="13" customFormat="1" ht="12">
      <c r="A647" s="13"/>
      <c r="B647" s="180"/>
      <c r="C647" s="13"/>
      <c r="D647" s="181" t="s">
        <v>204</v>
      </c>
      <c r="E647" s="182" t="s">
        <v>3</v>
      </c>
      <c r="F647" s="183" t="s">
        <v>3952</v>
      </c>
      <c r="G647" s="13"/>
      <c r="H647" s="182" t="s">
        <v>3</v>
      </c>
      <c r="I647" s="13"/>
      <c r="J647" s="13"/>
      <c r="K647" s="13"/>
      <c r="L647" s="180"/>
      <c r="M647" s="184"/>
      <c r="N647" s="185"/>
      <c r="O647" s="185"/>
      <c r="P647" s="185"/>
      <c r="Q647" s="185"/>
      <c r="R647" s="185"/>
      <c r="S647" s="185"/>
      <c r="T647" s="186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182" t="s">
        <v>204</v>
      </c>
      <c r="AU647" s="182" t="s">
        <v>78</v>
      </c>
      <c r="AV647" s="13" t="s">
        <v>76</v>
      </c>
      <c r="AW647" s="13" t="s">
        <v>31</v>
      </c>
      <c r="AX647" s="13" t="s">
        <v>69</v>
      </c>
      <c r="AY647" s="182" t="s">
        <v>195</v>
      </c>
    </row>
    <row r="648" spans="1:51" s="14" customFormat="1" ht="12">
      <c r="A648" s="14"/>
      <c r="B648" s="187"/>
      <c r="C648" s="14"/>
      <c r="D648" s="181" t="s">
        <v>204</v>
      </c>
      <c r="E648" s="188" t="s">
        <v>3</v>
      </c>
      <c r="F648" s="189" t="s">
        <v>3953</v>
      </c>
      <c r="G648" s="14"/>
      <c r="H648" s="190">
        <v>20</v>
      </c>
      <c r="I648" s="14"/>
      <c r="J648" s="14"/>
      <c r="K648" s="14"/>
      <c r="L648" s="187"/>
      <c r="M648" s="191"/>
      <c r="N648" s="192"/>
      <c r="O648" s="192"/>
      <c r="P648" s="192"/>
      <c r="Q648" s="192"/>
      <c r="R648" s="192"/>
      <c r="S648" s="192"/>
      <c r="T648" s="193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188" t="s">
        <v>204</v>
      </c>
      <c r="AU648" s="188" t="s">
        <v>78</v>
      </c>
      <c r="AV648" s="14" t="s">
        <v>78</v>
      </c>
      <c r="AW648" s="14" t="s">
        <v>31</v>
      </c>
      <c r="AX648" s="14" t="s">
        <v>69</v>
      </c>
      <c r="AY648" s="188" t="s">
        <v>195</v>
      </c>
    </row>
    <row r="649" spans="1:51" s="15" customFormat="1" ht="12">
      <c r="A649" s="15"/>
      <c r="B649" s="194"/>
      <c r="C649" s="15"/>
      <c r="D649" s="181" t="s">
        <v>204</v>
      </c>
      <c r="E649" s="195" t="s">
        <v>3</v>
      </c>
      <c r="F649" s="196" t="s">
        <v>209</v>
      </c>
      <c r="G649" s="15"/>
      <c r="H649" s="197">
        <v>494.25</v>
      </c>
      <c r="I649" s="15"/>
      <c r="J649" s="15"/>
      <c r="K649" s="15"/>
      <c r="L649" s="194"/>
      <c r="M649" s="198"/>
      <c r="N649" s="199"/>
      <c r="O649" s="199"/>
      <c r="P649" s="199"/>
      <c r="Q649" s="199"/>
      <c r="R649" s="199"/>
      <c r="S649" s="199"/>
      <c r="T649" s="200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195" t="s">
        <v>204</v>
      </c>
      <c r="AU649" s="195" t="s">
        <v>78</v>
      </c>
      <c r="AV649" s="15" t="s">
        <v>202</v>
      </c>
      <c r="AW649" s="15" t="s">
        <v>31</v>
      </c>
      <c r="AX649" s="15" t="s">
        <v>76</v>
      </c>
      <c r="AY649" s="195" t="s">
        <v>195</v>
      </c>
    </row>
    <row r="650" spans="1:65" s="2" customFormat="1" ht="16.5" customHeight="1">
      <c r="A650" s="33"/>
      <c r="B650" s="167"/>
      <c r="C650" s="208" t="s">
        <v>879</v>
      </c>
      <c r="D650" s="208" t="s">
        <v>263</v>
      </c>
      <c r="E650" s="209" t="s">
        <v>452</v>
      </c>
      <c r="F650" s="210" t="s">
        <v>453</v>
      </c>
      <c r="G650" s="211" t="s">
        <v>212</v>
      </c>
      <c r="H650" s="212">
        <v>106.523</v>
      </c>
      <c r="I650" s="213">
        <v>31.7</v>
      </c>
      <c r="J650" s="213">
        <f>ROUND(I650*H650,2)</f>
        <v>3376.78</v>
      </c>
      <c r="K650" s="210" t="s">
        <v>201</v>
      </c>
      <c r="L650" s="214"/>
      <c r="M650" s="215" t="s">
        <v>3</v>
      </c>
      <c r="N650" s="216" t="s">
        <v>40</v>
      </c>
      <c r="O650" s="176">
        <v>0</v>
      </c>
      <c r="P650" s="176">
        <f>O650*H650</f>
        <v>0</v>
      </c>
      <c r="Q650" s="176">
        <v>4E-05</v>
      </c>
      <c r="R650" s="176">
        <f>Q650*H650</f>
        <v>0.0042609200000000005</v>
      </c>
      <c r="S650" s="176">
        <v>0</v>
      </c>
      <c r="T650" s="177">
        <f>S650*H650</f>
        <v>0</v>
      </c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R650" s="178" t="s">
        <v>246</v>
      </c>
      <c r="AT650" s="178" t="s">
        <v>263</v>
      </c>
      <c r="AU650" s="178" t="s">
        <v>78</v>
      </c>
      <c r="AY650" s="20" t="s">
        <v>195</v>
      </c>
      <c r="BE650" s="179">
        <f>IF(N650="základní",J650,0)</f>
        <v>3376.78</v>
      </c>
      <c r="BF650" s="179">
        <f>IF(N650="snížená",J650,0)</f>
        <v>0</v>
      </c>
      <c r="BG650" s="179">
        <f>IF(N650="zákl. přenesená",J650,0)</f>
        <v>0</v>
      </c>
      <c r="BH650" s="179">
        <f>IF(N650="sníž. přenesená",J650,0)</f>
        <v>0</v>
      </c>
      <c r="BI650" s="179">
        <f>IF(N650="nulová",J650,0)</f>
        <v>0</v>
      </c>
      <c r="BJ650" s="20" t="s">
        <v>76</v>
      </c>
      <c r="BK650" s="179">
        <f>ROUND(I650*H650,2)</f>
        <v>3376.78</v>
      </c>
      <c r="BL650" s="20" t="s">
        <v>202</v>
      </c>
      <c r="BM650" s="178" t="s">
        <v>3954</v>
      </c>
    </row>
    <row r="651" spans="1:51" s="14" customFormat="1" ht="12">
      <c r="A651" s="14"/>
      <c r="B651" s="187"/>
      <c r="C651" s="14"/>
      <c r="D651" s="181" t="s">
        <v>204</v>
      </c>
      <c r="E651" s="14"/>
      <c r="F651" s="189" t="s">
        <v>3955</v>
      </c>
      <c r="G651" s="14"/>
      <c r="H651" s="190">
        <v>106.523</v>
      </c>
      <c r="I651" s="14"/>
      <c r="J651" s="14"/>
      <c r="K651" s="14"/>
      <c r="L651" s="187"/>
      <c r="M651" s="191"/>
      <c r="N651" s="192"/>
      <c r="O651" s="192"/>
      <c r="P651" s="192"/>
      <c r="Q651" s="192"/>
      <c r="R651" s="192"/>
      <c r="S651" s="192"/>
      <c r="T651" s="193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188" t="s">
        <v>204</v>
      </c>
      <c r="AU651" s="188" t="s">
        <v>78</v>
      </c>
      <c r="AV651" s="14" t="s">
        <v>78</v>
      </c>
      <c r="AW651" s="14" t="s">
        <v>4</v>
      </c>
      <c r="AX651" s="14" t="s">
        <v>76</v>
      </c>
      <c r="AY651" s="188" t="s">
        <v>195</v>
      </c>
    </row>
    <row r="652" spans="1:65" s="2" customFormat="1" ht="16.5" customHeight="1">
      <c r="A652" s="33"/>
      <c r="B652" s="167"/>
      <c r="C652" s="208" t="s">
        <v>885</v>
      </c>
      <c r="D652" s="208" t="s">
        <v>263</v>
      </c>
      <c r="E652" s="209" t="s">
        <v>462</v>
      </c>
      <c r="F652" s="210" t="s">
        <v>463</v>
      </c>
      <c r="G652" s="211" t="s">
        <v>212</v>
      </c>
      <c r="H652" s="212">
        <v>37.17</v>
      </c>
      <c r="I652" s="213">
        <v>40</v>
      </c>
      <c r="J652" s="213">
        <f>ROUND(I652*H652,2)</f>
        <v>1486.8</v>
      </c>
      <c r="K652" s="210" t="s">
        <v>201</v>
      </c>
      <c r="L652" s="214"/>
      <c r="M652" s="215" t="s">
        <v>3</v>
      </c>
      <c r="N652" s="216" t="s">
        <v>40</v>
      </c>
      <c r="O652" s="176">
        <v>0</v>
      </c>
      <c r="P652" s="176">
        <f>O652*H652</f>
        <v>0</v>
      </c>
      <c r="Q652" s="176">
        <v>0.0002</v>
      </c>
      <c r="R652" s="176">
        <f>Q652*H652</f>
        <v>0.0074340000000000005</v>
      </c>
      <c r="S652" s="176">
        <v>0</v>
      </c>
      <c r="T652" s="177">
        <f>S652*H652</f>
        <v>0</v>
      </c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R652" s="178" t="s">
        <v>246</v>
      </c>
      <c r="AT652" s="178" t="s">
        <v>263</v>
      </c>
      <c r="AU652" s="178" t="s">
        <v>78</v>
      </c>
      <c r="AY652" s="20" t="s">
        <v>195</v>
      </c>
      <c r="BE652" s="179">
        <f>IF(N652="základní",J652,0)</f>
        <v>1486.8</v>
      </c>
      <c r="BF652" s="179">
        <f>IF(N652="snížená",J652,0)</f>
        <v>0</v>
      </c>
      <c r="BG652" s="179">
        <f>IF(N652="zákl. přenesená",J652,0)</f>
        <v>0</v>
      </c>
      <c r="BH652" s="179">
        <f>IF(N652="sníž. přenesená",J652,0)</f>
        <v>0</v>
      </c>
      <c r="BI652" s="179">
        <f>IF(N652="nulová",J652,0)</f>
        <v>0</v>
      </c>
      <c r="BJ652" s="20" t="s">
        <v>76</v>
      </c>
      <c r="BK652" s="179">
        <f>ROUND(I652*H652,2)</f>
        <v>1486.8</v>
      </c>
      <c r="BL652" s="20" t="s">
        <v>202</v>
      </c>
      <c r="BM652" s="178" t="s">
        <v>3956</v>
      </c>
    </row>
    <row r="653" spans="1:51" s="14" customFormat="1" ht="12">
      <c r="A653" s="14"/>
      <c r="B653" s="187"/>
      <c r="C653" s="14"/>
      <c r="D653" s="181" t="s">
        <v>204</v>
      </c>
      <c r="E653" s="14"/>
      <c r="F653" s="189" t="s">
        <v>3957</v>
      </c>
      <c r="G653" s="14"/>
      <c r="H653" s="190">
        <v>37.17</v>
      </c>
      <c r="I653" s="14"/>
      <c r="J653" s="14"/>
      <c r="K653" s="14"/>
      <c r="L653" s="187"/>
      <c r="M653" s="191"/>
      <c r="N653" s="192"/>
      <c r="O653" s="192"/>
      <c r="P653" s="192"/>
      <c r="Q653" s="192"/>
      <c r="R653" s="192"/>
      <c r="S653" s="192"/>
      <c r="T653" s="193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188" t="s">
        <v>204</v>
      </c>
      <c r="AU653" s="188" t="s">
        <v>78</v>
      </c>
      <c r="AV653" s="14" t="s">
        <v>78</v>
      </c>
      <c r="AW653" s="14" t="s">
        <v>4</v>
      </c>
      <c r="AX653" s="14" t="s">
        <v>76</v>
      </c>
      <c r="AY653" s="188" t="s">
        <v>195</v>
      </c>
    </row>
    <row r="654" spans="1:65" s="2" customFormat="1" ht="16.5" customHeight="1">
      <c r="A654" s="33"/>
      <c r="B654" s="167"/>
      <c r="C654" s="208" t="s">
        <v>893</v>
      </c>
      <c r="D654" s="208" t="s">
        <v>263</v>
      </c>
      <c r="E654" s="209" t="s">
        <v>457</v>
      </c>
      <c r="F654" s="210" t="s">
        <v>458</v>
      </c>
      <c r="G654" s="211" t="s">
        <v>212</v>
      </c>
      <c r="H654" s="212">
        <v>301.193</v>
      </c>
      <c r="I654" s="213">
        <v>18.1</v>
      </c>
      <c r="J654" s="213">
        <f>ROUND(I654*H654,2)</f>
        <v>5451.59</v>
      </c>
      <c r="K654" s="210" t="s">
        <v>201</v>
      </c>
      <c r="L654" s="214"/>
      <c r="M654" s="215" t="s">
        <v>3</v>
      </c>
      <c r="N654" s="216" t="s">
        <v>40</v>
      </c>
      <c r="O654" s="176">
        <v>0</v>
      </c>
      <c r="P654" s="176">
        <f>O654*H654</f>
        <v>0</v>
      </c>
      <c r="Q654" s="176">
        <v>3E-05</v>
      </c>
      <c r="R654" s="176">
        <f>Q654*H654</f>
        <v>0.00903579</v>
      </c>
      <c r="S654" s="176">
        <v>0</v>
      </c>
      <c r="T654" s="177">
        <f>S654*H654</f>
        <v>0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178" t="s">
        <v>246</v>
      </c>
      <c r="AT654" s="178" t="s">
        <v>263</v>
      </c>
      <c r="AU654" s="178" t="s">
        <v>78</v>
      </c>
      <c r="AY654" s="20" t="s">
        <v>195</v>
      </c>
      <c r="BE654" s="179">
        <f>IF(N654="základní",J654,0)</f>
        <v>5451.59</v>
      </c>
      <c r="BF654" s="179">
        <f>IF(N654="snížená",J654,0)</f>
        <v>0</v>
      </c>
      <c r="BG654" s="179">
        <f>IF(N654="zákl. přenesená",J654,0)</f>
        <v>0</v>
      </c>
      <c r="BH654" s="179">
        <f>IF(N654="sníž. přenesená",J654,0)</f>
        <v>0</v>
      </c>
      <c r="BI654" s="179">
        <f>IF(N654="nulová",J654,0)</f>
        <v>0</v>
      </c>
      <c r="BJ654" s="20" t="s">
        <v>76</v>
      </c>
      <c r="BK654" s="179">
        <f>ROUND(I654*H654,2)</f>
        <v>5451.59</v>
      </c>
      <c r="BL654" s="20" t="s">
        <v>202</v>
      </c>
      <c r="BM654" s="178" t="s">
        <v>3958</v>
      </c>
    </row>
    <row r="655" spans="1:51" s="14" customFormat="1" ht="12">
      <c r="A655" s="14"/>
      <c r="B655" s="187"/>
      <c r="C655" s="14"/>
      <c r="D655" s="181" t="s">
        <v>204</v>
      </c>
      <c r="E655" s="14"/>
      <c r="F655" s="189" t="s">
        <v>3959</v>
      </c>
      <c r="G655" s="14"/>
      <c r="H655" s="190">
        <v>301.193</v>
      </c>
      <c r="I655" s="14"/>
      <c r="J655" s="14"/>
      <c r="K655" s="14"/>
      <c r="L655" s="187"/>
      <c r="M655" s="191"/>
      <c r="N655" s="192"/>
      <c r="O655" s="192"/>
      <c r="P655" s="192"/>
      <c r="Q655" s="192"/>
      <c r="R655" s="192"/>
      <c r="S655" s="192"/>
      <c r="T655" s="193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188" t="s">
        <v>204</v>
      </c>
      <c r="AU655" s="188" t="s">
        <v>78</v>
      </c>
      <c r="AV655" s="14" t="s">
        <v>78</v>
      </c>
      <c r="AW655" s="14" t="s">
        <v>4</v>
      </c>
      <c r="AX655" s="14" t="s">
        <v>76</v>
      </c>
      <c r="AY655" s="188" t="s">
        <v>195</v>
      </c>
    </row>
    <row r="656" spans="1:65" s="2" customFormat="1" ht="16.5" customHeight="1">
      <c r="A656" s="33"/>
      <c r="B656" s="167"/>
      <c r="C656" s="208" t="s">
        <v>899</v>
      </c>
      <c r="D656" s="208" t="s">
        <v>263</v>
      </c>
      <c r="E656" s="209" t="s">
        <v>467</v>
      </c>
      <c r="F656" s="210" t="s">
        <v>468</v>
      </c>
      <c r="G656" s="211" t="s">
        <v>212</v>
      </c>
      <c r="H656" s="212">
        <v>53.078</v>
      </c>
      <c r="I656" s="213">
        <v>29.8</v>
      </c>
      <c r="J656" s="213">
        <f>ROUND(I656*H656,2)</f>
        <v>1581.72</v>
      </c>
      <c r="K656" s="210" t="s">
        <v>201</v>
      </c>
      <c r="L656" s="214"/>
      <c r="M656" s="215" t="s">
        <v>3</v>
      </c>
      <c r="N656" s="216" t="s">
        <v>40</v>
      </c>
      <c r="O656" s="176">
        <v>0</v>
      </c>
      <c r="P656" s="176">
        <f>O656*H656</f>
        <v>0</v>
      </c>
      <c r="Q656" s="176">
        <v>0.0003</v>
      </c>
      <c r="R656" s="176">
        <f>Q656*H656</f>
        <v>0.0159234</v>
      </c>
      <c r="S656" s="176">
        <v>0</v>
      </c>
      <c r="T656" s="177">
        <f>S656*H656</f>
        <v>0</v>
      </c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R656" s="178" t="s">
        <v>246</v>
      </c>
      <c r="AT656" s="178" t="s">
        <v>263</v>
      </c>
      <c r="AU656" s="178" t="s">
        <v>78</v>
      </c>
      <c r="AY656" s="20" t="s">
        <v>195</v>
      </c>
      <c r="BE656" s="179">
        <f>IF(N656="základní",J656,0)</f>
        <v>1581.72</v>
      </c>
      <c r="BF656" s="179">
        <f>IF(N656="snížená",J656,0)</f>
        <v>0</v>
      </c>
      <c r="BG656" s="179">
        <f>IF(N656="zákl. přenesená",J656,0)</f>
        <v>0</v>
      </c>
      <c r="BH656" s="179">
        <f>IF(N656="sníž. přenesená",J656,0)</f>
        <v>0</v>
      </c>
      <c r="BI656" s="179">
        <f>IF(N656="nulová",J656,0)</f>
        <v>0</v>
      </c>
      <c r="BJ656" s="20" t="s">
        <v>76</v>
      </c>
      <c r="BK656" s="179">
        <f>ROUND(I656*H656,2)</f>
        <v>1581.72</v>
      </c>
      <c r="BL656" s="20" t="s">
        <v>202</v>
      </c>
      <c r="BM656" s="178" t="s">
        <v>3960</v>
      </c>
    </row>
    <row r="657" spans="1:51" s="14" customFormat="1" ht="12">
      <c r="A657" s="14"/>
      <c r="B657" s="187"/>
      <c r="C657" s="14"/>
      <c r="D657" s="181" t="s">
        <v>204</v>
      </c>
      <c r="E657" s="14"/>
      <c r="F657" s="189" t="s">
        <v>3961</v>
      </c>
      <c r="G657" s="14"/>
      <c r="H657" s="190">
        <v>53.078</v>
      </c>
      <c r="I657" s="14"/>
      <c r="J657" s="14"/>
      <c r="K657" s="14"/>
      <c r="L657" s="187"/>
      <c r="M657" s="191"/>
      <c r="N657" s="192"/>
      <c r="O657" s="192"/>
      <c r="P657" s="192"/>
      <c r="Q657" s="192"/>
      <c r="R657" s="192"/>
      <c r="S657" s="192"/>
      <c r="T657" s="193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188" t="s">
        <v>204</v>
      </c>
      <c r="AU657" s="188" t="s">
        <v>78</v>
      </c>
      <c r="AV657" s="14" t="s">
        <v>78</v>
      </c>
      <c r="AW657" s="14" t="s">
        <v>4</v>
      </c>
      <c r="AX657" s="14" t="s">
        <v>76</v>
      </c>
      <c r="AY657" s="188" t="s">
        <v>195</v>
      </c>
    </row>
    <row r="658" spans="1:65" s="2" customFormat="1" ht="16.5" customHeight="1">
      <c r="A658" s="33"/>
      <c r="B658" s="167"/>
      <c r="C658" s="208" t="s">
        <v>903</v>
      </c>
      <c r="D658" s="208" t="s">
        <v>263</v>
      </c>
      <c r="E658" s="209" t="s">
        <v>3962</v>
      </c>
      <c r="F658" s="210" t="s">
        <v>3963</v>
      </c>
      <c r="G658" s="211" t="s">
        <v>212</v>
      </c>
      <c r="H658" s="212">
        <v>21</v>
      </c>
      <c r="I658" s="213">
        <v>188</v>
      </c>
      <c r="J658" s="213">
        <f>ROUND(I658*H658,2)</f>
        <v>3948</v>
      </c>
      <c r="K658" s="210" t="s">
        <v>201</v>
      </c>
      <c r="L658" s="214"/>
      <c r="M658" s="215" t="s">
        <v>3</v>
      </c>
      <c r="N658" s="216" t="s">
        <v>40</v>
      </c>
      <c r="O658" s="176">
        <v>0</v>
      </c>
      <c r="P658" s="176">
        <f>O658*H658</f>
        <v>0</v>
      </c>
      <c r="Q658" s="176">
        <v>0.0005</v>
      </c>
      <c r="R658" s="176">
        <f>Q658*H658</f>
        <v>0.0105</v>
      </c>
      <c r="S658" s="176">
        <v>0</v>
      </c>
      <c r="T658" s="177">
        <f>S658*H658</f>
        <v>0</v>
      </c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R658" s="178" t="s">
        <v>246</v>
      </c>
      <c r="AT658" s="178" t="s">
        <v>263</v>
      </c>
      <c r="AU658" s="178" t="s">
        <v>78</v>
      </c>
      <c r="AY658" s="20" t="s">
        <v>195</v>
      </c>
      <c r="BE658" s="179">
        <f>IF(N658="základní",J658,0)</f>
        <v>3948</v>
      </c>
      <c r="BF658" s="179">
        <f>IF(N658="snížená",J658,0)</f>
        <v>0</v>
      </c>
      <c r="BG658" s="179">
        <f>IF(N658="zákl. přenesená",J658,0)</f>
        <v>0</v>
      </c>
      <c r="BH658" s="179">
        <f>IF(N658="sníž. přenesená",J658,0)</f>
        <v>0</v>
      </c>
      <c r="BI658" s="179">
        <f>IF(N658="nulová",J658,0)</f>
        <v>0</v>
      </c>
      <c r="BJ658" s="20" t="s">
        <v>76</v>
      </c>
      <c r="BK658" s="179">
        <f>ROUND(I658*H658,2)</f>
        <v>3948</v>
      </c>
      <c r="BL658" s="20" t="s">
        <v>202</v>
      </c>
      <c r="BM658" s="178" t="s">
        <v>3964</v>
      </c>
    </row>
    <row r="659" spans="1:51" s="14" customFormat="1" ht="12">
      <c r="A659" s="14"/>
      <c r="B659" s="187"/>
      <c r="C659" s="14"/>
      <c r="D659" s="181" t="s">
        <v>204</v>
      </c>
      <c r="E659" s="14"/>
      <c r="F659" s="189" t="s">
        <v>3965</v>
      </c>
      <c r="G659" s="14"/>
      <c r="H659" s="190">
        <v>21</v>
      </c>
      <c r="I659" s="14"/>
      <c r="J659" s="14"/>
      <c r="K659" s="14"/>
      <c r="L659" s="187"/>
      <c r="M659" s="191"/>
      <c r="N659" s="192"/>
      <c r="O659" s="192"/>
      <c r="P659" s="192"/>
      <c r="Q659" s="192"/>
      <c r="R659" s="192"/>
      <c r="S659" s="192"/>
      <c r="T659" s="193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188" t="s">
        <v>204</v>
      </c>
      <c r="AU659" s="188" t="s">
        <v>78</v>
      </c>
      <c r="AV659" s="14" t="s">
        <v>78</v>
      </c>
      <c r="AW659" s="14" t="s">
        <v>4</v>
      </c>
      <c r="AX659" s="14" t="s">
        <v>76</v>
      </c>
      <c r="AY659" s="188" t="s">
        <v>195</v>
      </c>
    </row>
    <row r="660" spans="1:65" s="2" customFormat="1" ht="24" customHeight="1">
      <c r="A660" s="33"/>
      <c r="B660" s="167"/>
      <c r="C660" s="168" t="s">
        <v>909</v>
      </c>
      <c r="D660" s="168" t="s">
        <v>197</v>
      </c>
      <c r="E660" s="169" t="s">
        <v>481</v>
      </c>
      <c r="F660" s="170" t="s">
        <v>482</v>
      </c>
      <c r="G660" s="171" t="s">
        <v>200</v>
      </c>
      <c r="H660" s="172">
        <v>486.637</v>
      </c>
      <c r="I660" s="173">
        <v>115</v>
      </c>
      <c r="J660" s="173">
        <f>ROUND(I660*H660,2)</f>
        <v>55963.26</v>
      </c>
      <c r="K660" s="170" t="s">
        <v>201</v>
      </c>
      <c r="L660" s="34"/>
      <c r="M660" s="174" t="s">
        <v>3</v>
      </c>
      <c r="N660" s="175" t="s">
        <v>40</v>
      </c>
      <c r="O660" s="176">
        <v>0.199</v>
      </c>
      <c r="P660" s="176">
        <f>O660*H660</f>
        <v>96.84076300000001</v>
      </c>
      <c r="Q660" s="176">
        <v>0.01146</v>
      </c>
      <c r="R660" s="176">
        <f>Q660*H660</f>
        <v>5.57686002</v>
      </c>
      <c r="S660" s="176">
        <v>0</v>
      </c>
      <c r="T660" s="177">
        <f>S660*H660</f>
        <v>0</v>
      </c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R660" s="178" t="s">
        <v>202</v>
      </c>
      <c r="AT660" s="178" t="s">
        <v>197</v>
      </c>
      <c r="AU660" s="178" t="s">
        <v>78</v>
      </c>
      <c r="AY660" s="20" t="s">
        <v>195</v>
      </c>
      <c r="BE660" s="179">
        <f>IF(N660="základní",J660,0)</f>
        <v>55963.26</v>
      </c>
      <c r="BF660" s="179">
        <f>IF(N660="snížená",J660,0)</f>
        <v>0</v>
      </c>
      <c r="BG660" s="179">
        <f>IF(N660="zákl. přenesená",J660,0)</f>
        <v>0</v>
      </c>
      <c r="BH660" s="179">
        <f>IF(N660="sníž. přenesená",J660,0)</f>
        <v>0</v>
      </c>
      <c r="BI660" s="179">
        <f>IF(N660="nulová",J660,0)</f>
        <v>0</v>
      </c>
      <c r="BJ660" s="20" t="s">
        <v>76</v>
      </c>
      <c r="BK660" s="179">
        <f>ROUND(I660*H660,2)</f>
        <v>55963.26</v>
      </c>
      <c r="BL660" s="20" t="s">
        <v>202</v>
      </c>
      <c r="BM660" s="178" t="s">
        <v>3966</v>
      </c>
    </row>
    <row r="661" spans="1:51" s="13" customFormat="1" ht="12">
      <c r="A661" s="13"/>
      <c r="B661" s="180"/>
      <c r="C661" s="13"/>
      <c r="D661" s="181" t="s">
        <v>204</v>
      </c>
      <c r="E661" s="182" t="s">
        <v>3</v>
      </c>
      <c r="F661" s="183" t="s">
        <v>3967</v>
      </c>
      <c r="G661" s="13"/>
      <c r="H661" s="182" t="s">
        <v>3</v>
      </c>
      <c r="I661" s="13"/>
      <c r="J661" s="13"/>
      <c r="K661" s="13"/>
      <c r="L661" s="180"/>
      <c r="M661" s="184"/>
      <c r="N661" s="185"/>
      <c r="O661" s="185"/>
      <c r="P661" s="185"/>
      <c r="Q661" s="185"/>
      <c r="R661" s="185"/>
      <c r="S661" s="185"/>
      <c r="T661" s="186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182" t="s">
        <v>204</v>
      </c>
      <c r="AU661" s="182" t="s">
        <v>78</v>
      </c>
      <c r="AV661" s="13" t="s">
        <v>76</v>
      </c>
      <c r="AW661" s="13" t="s">
        <v>31</v>
      </c>
      <c r="AX661" s="13" t="s">
        <v>69</v>
      </c>
      <c r="AY661" s="182" t="s">
        <v>195</v>
      </c>
    </row>
    <row r="662" spans="1:51" s="14" customFormat="1" ht="12">
      <c r="A662" s="14"/>
      <c r="B662" s="187"/>
      <c r="C662" s="14"/>
      <c r="D662" s="181" t="s">
        <v>204</v>
      </c>
      <c r="E662" s="188" t="s">
        <v>3</v>
      </c>
      <c r="F662" s="189" t="s">
        <v>3968</v>
      </c>
      <c r="G662" s="14"/>
      <c r="H662" s="190">
        <v>432.785</v>
      </c>
      <c r="I662" s="14"/>
      <c r="J662" s="14"/>
      <c r="K662" s="14"/>
      <c r="L662" s="187"/>
      <c r="M662" s="191"/>
      <c r="N662" s="192"/>
      <c r="O662" s="192"/>
      <c r="P662" s="192"/>
      <c r="Q662" s="192"/>
      <c r="R662" s="192"/>
      <c r="S662" s="192"/>
      <c r="T662" s="193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188" t="s">
        <v>204</v>
      </c>
      <c r="AU662" s="188" t="s">
        <v>78</v>
      </c>
      <c r="AV662" s="14" t="s">
        <v>78</v>
      </c>
      <c r="AW662" s="14" t="s">
        <v>31</v>
      </c>
      <c r="AX662" s="14" t="s">
        <v>69</v>
      </c>
      <c r="AY662" s="188" t="s">
        <v>195</v>
      </c>
    </row>
    <row r="663" spans="1:51" s="14" customFormat="1" ht="12">
      <c r="A663" s="14"/>
      <c r="B663" s="187"/>
      <c r="C663" s="14"/>
      <c r="D663" s="181" t="s">
        <v>204</v>
      </c>
      <c r="E663" s="188" t="s">
        <v>3</v>
      </c>
      <c r="F663" s="189" t="s">
        <v>3874</v>
      </c>
      <c r="G663" s="14"/>
      <c r="H663" s="190">
        <v>26.002</v>
      </c>
      <c r="I663" s="14"/>
      <c r="J663" s="14"/>
      <c r="K663" s="14"/>
      <c r="L663" s="187"/>
      <c r="M663" s="191"/>
      <c r="N663" s="192"/>
      <c r="O663" s="192"/>
      <c r="P663" s="192"/>
      <c r="Q663" s="192"/>
      <c r="R663" s="192"/>
      <c r="S663" s="192"/>
      <c r="T663" s="193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188" t="s">
        <v>204</v>
      </c>
      <c r="AU663" s="188" t="s">
        <v>78</v>
      </c>
      <c r="AV663" s="14" t="s">
        <v>78</v>
      </c>
      <c r="AW663" s="14" t="s">
        <v>31</v>
      </c>
      <c r="AX663" s="14" t="s">
        <v>69</v>
      </c>
      <c r="AY663" s="188" t="s">
        <v>195</v>
      </c>
    </row>
    <row r="664" spans="1:51" s="13" customFormat="1" ht="12">
      <c r="A664" s="13"/>
      <c r="B664" s="180"/>
      <c r="C664" s="13"/>
      <c r="D664" s="181" t="s">
        <v>204</v>
      </c>
      <c r="E664" s="182" t="s">
        <v>3</v>
      </c>
      <c r="F664" s="183" t="s">
        <v>3878</v>
      </c>
      <c r="G664" s="13"/>
      <c r="H664" s="182" t="s">
        <v>3</v>
      </c>
      <c r="I664" s="13"/>
      <c r="J664" s="13"/>
      <c r="K664" s="13"/>
      <c r="L664" s="180"/>
      <c r="M664" s="184"/>
      <c r="N664" s="185"/>
      <c r="O664" s="185"/>
      <c r="P664" s="185"/>
      <c r="Q664" s="185"/>
      <c r="R664" s="185"/>
      <c r="S664" s="185"/>
      <c r="T664" s="186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182" t="s">
        <v>204</v>
      </c>
      <c r="AU664" s="182" t="s">
        <v>78</v>
      </c>
      <c r="AV664" s="13" t="s">
        <v>76</v>
      </c>
      <c r="AW664" s="13" t="s">
        <v>31</v>
      </c>
      <c r="AX664" s="13" t="s">
        <v>69</v>
      </c>
      <c r="AY664" s="182" t="s">
        <v>195</v>
      </c>
    </row>
    <row r="665" spans="1:51" s="14" customFormat="1" ht="12">
      <c r="A665" s="14"/>
      <c r="B665" s="187"/>
      <c r="C665" s="14"/>
      <c r="D665" s="181" t="s">
        <v>204</v>
      </c>
      <c r="E665" s="188" t="s">
        <v>3</v>
      </c>
      <c r="F665" s="189" t="s">
        <v>3969</v>
      </c>
      <c r="G665" s="14"/>
      <c r="H665" s="190">
        <v>27.85</v>
      </c>
      <c r="I665" s="14"/>
      <c r="J665" s="14"/>
      <c r="K665" s="14"/>
      <c r="L665" s="187"/>
      <c r="M665" s="191"/>
      <c r="N665" s="192"/>
      <c r="O665" s="192"/>
      <c r="P665" s="192"/>
      <c r="Q665" s="192"/>
      <c r="R665" s="192"/>
      <c r="S665" s="192"/>
      <c r="T665" s="193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188" t="s">
        <v>204</v>
      </c>
      <c r="AU665" s="188" t="s">
        <v>78</v>
      </c>
      <c r="AV665" s="14" t="s">
        <v>78</v>
      </c>
      <c r="AW665" s="14" t="s">
        <v>31</v>
      </c>
      <c r="AX665" s="14" t="s">
        <v>69</v>
      </c>
      <c r="AY665" s="188" t="s">
        <v>195</v>
      </c>
    </row>
    <row r="666" spans="1:51" s="15" customFormat="1" ht="12">
      <c r="A666" s="15"/>
      <c r="B666" s="194"/>
      <c r="C666" s="15"/>
      <c r="D666" s="181" t="s">
        <v>204</v>
      </c>
      <c r="E666" s="195" t="s">
        <v>3</v>
      </c>
      <c r="F666" s="196" t="s">
        <v>209</v>
      </c>
      <c r="G666" s="15"/>
      <c r="H666" s="197">
        <v>486.637</v>
      </c>
      <c r="I666" s="15"/>
      <c r="J666" s="15"/>
      <c r="K666" s="15"/>
      <c r="L666" s="194"/>
      <c r="M666" s="198"/>
      <c r="N666" s="199"/>
      <c r="O666" s="199"/>
      <c r="P666" s="199"/>
      <c r="Q666" s="199"/>
      <c r="R666" s="199"/>
      <c r="S666" s="199"/>
      <c r="T666" s="200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195" t="s">
        <v>204</v>
      </c>
      <c r="AU666" s="195" t="s">
        <v>78</v>
      </c>
      <c r="AV666" s="15" t="s">
        <v>202</v>
      </c>
      <c r="AW666" s="15" t="s">
        <v>31</v>
      </c>
      <c r="AX666" s="15" t="s">
        <v>76</v>
      </c>
      <c r="AY666" s="195" t="s">
        <v>195</v>
      </c>
    </row>
    <row r="667" spans="1:65" s="2" customFormat="1" ht="24" customHeight="1">
      <c r="A667" s="33"/>
      <c r="B667" s="167"/>
      <c r="C667" s="168" t="s">
        <v>914</v>
      </c>
      <c r="D667" s="168" t="s">
        <v>197</v>
      </c>
      <c r="E667" s="169" t="s">
        <v>489</v>
      </c>
      <c r="F667" s="170" t="s">
        <v>490</v>
      </c>
      <c r="G667" s="171" t="s">
        <v>200</v>
      </c>
      <c r="H667" s="172">
        <v>24.024</v>
      </c>
      <c r="I667" s="173">
        <v>346</v>
      </c>
      <c r="J667" s="173">
        <f>ROUND(I667*H667,2)</f>
        <v>8312.3</v>
      </c>
      <c r="K667" s="170" t="s">
        <v>201</v>
      </c>
      <c r="L667" s="34"/>
      <c r="M667" s="174" t="s">
        <v>3</v>
      </c>
      <c r="N667" s="175" t="s">
        <v>40</v>
      </c>
      <c r="O667" s="176">
        <v>0.57</v>
      </c>
      <c r="P667" s="176">
        <f>O667*H667</f>
        <v>13.693679999999999</v>
      </c>
      <c r="Q667" s="176">
        <v>0.0352</v>
      </c>
      <c r="R667" s="176">
        <f>Q667*H667</f>
        <v>0.8456448000000001</v>
      </c>
      <c r="S667" s="176">
        <v>0</v>
      </c>
      <c r="T667" s="177">
        <f>S667*H667</f>
        <v>0</v>
      </c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R667" s="178" t="s">
        <v>202</v>
      </c>
      <c r="AT667" s="178" t="s">
        <v>197</v>
      </c>
      <c r="AU667" s="178" t="s">
        <v>78</v>
      </c>
      <c r="AY667" s="20" t="s">
        <v>195</v>
      </c>
      <c r="BE667" s="179">
        <f>IF(N667="základní",J667,0)</f>
        <v>8312.3</v>
      </c>
      <c r="BF667" s="179">
        <f>IF(N667="snížená",J667,0)</f>
        <v>0</v>
      </c>
      <c r="BG667" s="179">
        <f>IF(N667="zákl. přenesená",J667,0)</f>
        <v>0</v>
      </c>
      <c r="BH667" s="179">
        <f>IF(N667="sníž. přenesená",J667,0)</f>
        <v>0</v>
      </c>
      <c r="BI667" s="179">
        <f>IF(N667="nulová",J667,0)</f>
        <v>0</v>
      </c>
      <c r="BJ667" s="20" t="s">
        <v>76</v>
      </c>
      <c r="BK667" s="179">
        <f>ROUND(I667*H667,2)</f>
        <v>8312.3</v>
      </c>
      <c r="BL667" s="20" t="s">
        <v>202</v>
      </c>
      <c r="BM667" s="178" t="s">
        <v>3970</v>
      </c>
    </row>
    <row r="668" spans="1:51" s="13" customFormat="1" ht="12">
      <c r="A668" s="13"/>
      <c r="B668" s="180"/>
      <c r="C668" s="13"/>
      <c r="D668" s="181" t="s">
        <v>204</v>
      </c>
      <c r="E668" s="182" t="s">
        <v>3</v>
      </c>
      <c r="F668" s="183" t="s">
        <v>1785</v>
      </c>
      <c r="G668" s="13"/>
      <c r="H668" s="182" t="s">
        <v>3</v>
      </c>
      <c r="I668" s="13"/>
      <c r="J668" s="13"/>
      <c r="K668" s="13"/>
      <c r="L668" s="180"/>
      <c r="M668" s="184"/>
      <c r="N668" s="185"/>
      <c r="O668" s="185"/>
      <c r="P668" s="185"/>
      <c r="Q668" s="185"/>
      <c r="R668" s="185"/>
      <c r="S668" s="185"/>
      <c r="T668" s="186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182" t="s">
        <v>204</v>
      </c>
      <c r="AU668" s="182" t="s">
        <v>78</v>
      </c>
      <c r="AV668" s="13" t="s">
        <v>76</v>
      </c>
      <c r="AW668" s="13" t="s">
        <v>31</v>
      </c>
      <c r="AX668" s="13" t="s">
        <v>69</v>
      </c>
      <c r="AY668" s="182" t="s">
        <v>195</v>
      </c>
    </row>
    <row r="669" spans="1:51" s="14" customFormat="1" ht="12">
      <c r="A669" s="14"/>
      <c r="B669" s="187"/>
      <c r="C669" s="14"/>
      <c r="D669" s="181" t="s">
        <v>204</v>
      </c>
      <c r="E669" s="188" t="s">
        <v>3</v>
      </c>
      <c r="F669" s="189" t="s">
        <v>3870</v>
      </c>
      <c r="G669" s="14"/>
      <c r="H669" s="190">
        <v>17.03</v>
      </c>
      <c r="I669" s="14"/>
      <c r="J669" s="14"/>
      <c r="K669" s="14"/>
      <c r="L669" s="187"/>
      <c r="M669" s="191"/>
      <c r="N669" s="192"/>
      <c r="O669" s="192"/>
      <c r="P669" s="192"/>
      <c r="Q669" s="192"/>
      <c r="R669" s="192"/>
      <c r="S669" s="192"/>
      <c r="T669" s="193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188" t="s">
        <v>204</v>
      </c>
      <c r="AU669" s="188" t="s">
        <v>78</v>
      </c>
      <c r="AV669" s="14" t="s">
        <v>78</v>
      </c>
      <c r="AW669" s="14" t="s">
        <v>31</v>
      </c>
      <c r="AX669" s="14" t="s">
        <v>69</v>
      </c>
      <c r="AY669" s="188" t="s">
        <v>195</v>
      </c>
    </row>
    <row r="670" spans="1:51" s="14" customFormat="1" ht="12">
      <c r="A670" s="14"/>
      <c r="B670" s="187"/>
      <c r="C670" s="14"/>
      <c r="D670" s="181" t="s">
        <v>204</v>
      </c>
      <c r="E670" s="188" t="s">
        <v>3</v>
      </c>
      <c r="F670" s="189" t="s">
        <v>3871</v>
      </c>
      <c r="G670" s="14"/>
      <c r="H670" s="190">
        <v>6.994</v>
      </c>
      <c r="I670" s="14"/>
      <c r="J670" s="14"/>
      <c r="K670" s="14"/>
      <c r="L670" s="187"/>
      <c r="M670" s="191"/>
      <c r="N670" s="192"/>
      <c r="O670" s="192"/>
      <c r="P670" s="192"/>
      <c r="Q670" s="192"/>
      <c r="R670" s="192"/>
      <c r="S670" s="192"/>
      <c r="T670" s="193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188" t="s">
        <v>204</v>
      </c>
      <c r="AU670" s="188" t="s">
        <v>78</v>
      </c>
      <c r="AV670" s="14" t="s">
        <v>78</v>
      </c>
      <c r="AW670" s="14" t="s">
        <v>31</v>
      </c>
      <c r="AX670" s="14" t="s">
        <v>69</v>
      </c>
      <c r="AY670" s="188" t="s">
        <v>195</v>
      </c>
    </row>
    <row r="671" spans="1:51" s="15" customFormat="1" ht="12">
      <c r="A671" s="15"/>
      <c r="B671" s="194"/>
      <c r="C671" s="15"/>
      <c r="D671" s="181" t="s">
        <v>204</v>
      </c>
      <c r="E671" s="195" t="s">
        <v>3</v>
      </c>
      <c r="F671" s="196" t="s">
        <v>209</v>
      </c>
      <c r="G671" s="15"/>
      <c r="H671" s="197">
        <v>24.024</v>
      </c>
      <c r="I671" s="15"/>
      <c r="J671" s="15"/>
      <c r="K671" s="15"/>
      <c r="L671" s="194"/>
      <c r="M671" s="198"/>
      <c r="N671" s="199"/>
      <c r="O671" s="199"/>
      <c r="P671" s="199"/>
      <c r="Q671" s="199"/>
      <c r="R671" s="199"/>
      <c r="S671" s="199"/>
      <c r="T671" s="200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195" t="s">
        <v>204</v>
      </c>
      <c r="AU671" s="195" t="s">
        <v>78</v>
      </c>
      <c r="AV671" s="15" t="s">
        <v>202</v>
      </c>
      <c r="AW671" s="15" t="s">
        <v>31</v>
      </c>
      <c r="AX671" s="15" t="s">
        <v>76</v>
      </c>
      <c r="AY671" s="195" t="s">
        <v>195</v>
      </c>
    </row>
    <row r="672" spans="1:65" s="2" customFormat="1" ht="24" customHeight="1">
      <c r="A672" s="33"/>
      <c r="B672" s="167"/>
      <c r="C672" s="168" t="s">
        <v>919</v>
      </c>
      <c r="D672" s="168" t="s">
        <v>197</v>
      </c>
      <c r="E672" s="169" t="s">
        <v>499</v>
      </c>
      <c r="F672" s="170" t="s">
        <v>500</v>
      </c>
      <c r="G672" s="171" t="s">
        <v>200</v>
      </c>
      <c r="H672" s="172">
        <v>48.048</v>
      </c>
      <c r="I672" s="173">
        <v>76.8</v>
      </c>
      <c r="J672" s="173">
        <f>ROUND(I672*H672,2)</f>
        <v>3690.09</v>
      </c>
      <c r="K672" s="170" t="s">
        <v>201</v>
      </c>
      <c r="L672" s="34"/>
      <c r="M672" s="174" t="s">
        <v>3</v>
      </c>
      <c r="N672" s="175" t="s">
        <v>40</v>
      </c>
      <c r="O672" s="176">
        <v>0.11</v>
      </c>
      <c r="P672" s="176">
        <f>O672*H672</f>
        <v>5.28528</v>
      </c>
      <c r="Q672" s="176">
        <v>0.0105</v>
      </c>
      <c r="R672" s="176">
        <f>Q672*H672</f>
        <v>0.5045040000000001</v>
      </c>
      <c r="S672" s="176">
        <v>0</v>
      </c>
      <c r="T672" s="177">
        <f>S672*H672</f>
        <v>0</v>
      </c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R672" s="178" t="s">
        <v>202</v>
      </c>
      <c r="AT672" s="178" t="s">
        <v>197</v>
      </c>
      <c r="AU672" s="178" t="s">
        <v>78</v>
      </c>
      <c r="AY672" s="20" t="s">
        <v>195</v>
      </c>
      <c r="BE672" s="179">
        <f>IF(N672="základní",J672,0)</f>
        <v>3690.09</v>
      </c>
      <c r="BF672" s="179">
        <f>IF(N672="snížená",J672,0)</f>
        <v>0</v>
      </c>
      <c r="BG672" s="179">
        <f>IF(N672="zákl. přenesená",J672,0)</f>
        <v>0</v>
      </c>
      <c r="BH672" s="179">
        <f>IF(N672="sníž. přenesená",J672,0)</f>
        <v>0</v>
      </c>
      <c r="BI672" s="179">
        <f>IF(N672="nulová",J672,0)</f>
        <v>0</v>
      </c>
      <c r="BJ672" s="20" t="s">
        <v>76</v>
      </c>
      <c r="BK672" s="179">
        <f>ROUND(I672*H672,2)</f>
        <v>3690.09</v>
      </c>
      <c r="BL672" s="20" t="s">
        <v>202</v>
      </c>
      <c r="BM672" s="178" t="s">
        <v>3971</v>
      </c>
    </row>
    <row r="673" spans="1:51" s="14" customFormat="1" ht="12">
      <c r="A673" s="14"/>
      <c r="B673" s="187"/>
      <c r="C673" s="14"/>
      <c r="D673" s="181" t="s">
        <v>204</v>
      </c>
      <c r="E673" s="188" t="s">
        <v>3</v>
      </c>
      <c r="F673" s="189" t="s">
        <v>3972</v>
      </c>
      <c r="G673" s="14"/>
      <c r="H673" s="190">
        <v>48.048</v>
      </c>
      <c r="I673" s="14"/>
      <c r="J673" s="14"/>
      <c r="K673" s="14"/>
      <c r="L673" s="187"/>
      <c r="M673" s="191"/>
      <c r="N673" s="192"/>
      <c r="O673" s="192"/>
      <c r="P673" s="192"/>
      <c r="Q673" s="192"/>
      <c r="R673" s="192"/>
      <c r="S673" s="192"/>
      <c r="T673" s="193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188" t="s">
        <v>204</v>
      </c>
      <c r="AU673" s="188" t="s">
        <v>78</v>
      </c>
      <c r="AV673" s="14" t="s">
        <v>78</v>
      </c>
      <c r="AW673" s="14" t="s">
        <v>31</v>
      </c>
      <c r="AX673" s="14" t="s">
        <v>76</v>
      </c>
      <c r="AY673" s="188" t="s">
        <v>195</v>
      </c>
    </row>
    <row r="674" spans="1:65" s="2" customFormat="1" ht="24" customHeight="1">
      <c r="A674" s="33"/>
      <c r="B674" s="167"/>
      <c r="C674" s="168" t="s">
        <v>925</v>
      </c>
      <c r="D674" s="168" t="s">
        <v>197</v>
      </c>
      <c r="E674" s="169" t="s">
        <v>503</v>
      </c>
      <c r="F674" s="170" t="s">
        <v>504</v>
      </c>
      <c r="G674" s="171" t="s">
        <v>200</v>
      </c>
      <c r="H674" s="172">
        <v>496.143</v>
      </c>
      <c r="I674" s="173">
        <v>250</v>
      </c>
      <c r="J674" s="173">
        <f>ROUND(I674*H674,2)</f>
        <v>124035.75</v>
      </c>
      <c r="K674" s="170" t="s">
        <v>201</v>
      </c>
      <c r="L674" s="34"/>
      <c r="M674" s="174" t="s">
        <v>3</v>
      </c>
      <c r="N674" s="175" t="s">
        <v>40</v>
      </c>
      <c r="O674" s="176">
        <v>0.245</v>
      </c>
      <c r="P674" s="176">
        <f>O674*H674</f>
        <v>121.55503499999999</v>
      </c>
      <c r="Q674" s="176">
        <v>0.00268</v>
      </c>
      <c r="R674" s="176">
        <f>Q674*H674</f>
        <v>1.32966324</v>
      </c>
      <c r="S674" s="176">
        <v>0</v>
      </c>
      <c r="T674" s="177">
        <f>S674*H674</f>
        <v>0</v>
      </c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R674" s="178" t="s">
        <v>202</v>
      </c>
      <c r="AT674" s="178" t="s">
        <v>197</v>
      </c>
      <c r="AU674" s="178" t="s">
        <v>78</v>
      </c>
      <c r="AY674" s="20" t="s">
        <v>195</v>
      </c>
      <c r="BE674" s="179">
        <f>IF(N674="základní",J674,0)</f>
        <v>124035.75</v>
      </c>
      <c r="BF674" s="179">
        <f>IF(N674="snížená",J674,0)</f>
        <v>0</v>
      </c>
      <c r="BG674" s="179">
        <f>IF(N674="zákl. přenesená",J674,0)</f>
        <v>0</v>
      </c>
      <c r="BH674" s="179">
        <f>IF(N674="sníž. přenesená",J674,0)</f>
        <v>0</v>
      </c>
      <c r="BI674" s="179">
        <f>IF(N674="nulová",J674,0)</f>
        <v>0</v>
      </c>
      <c r="BJ674" s="20" t="s">
        <v>76</v>
      </c>
      <c r="BK674" s="179">
        <f>ROUND(I674*H674,2)</f>
        <v>124035.75</v>
      </c>
      <c r="BL674" s="20" t="s">
        <v>202</v>
      </c>
      <c r="BM674" s="178" t="s">
        <v>3973</v>
      </c>
    </row>
    <row r="675" spans="1:51" s="13" customFormat="1" ht="12">
      <c r="A675" s="13"/>
      <c r="B675" s="180"/>
      <c r="C675" s="13"/>
      <c r="D675" s="181" t="s">
        <v>204</v>
      </c>
      <c r="E675" s="182" t="s">
        <v>3</v>
      </c>
      <c r="F675" s="183" t="s">
        <v>3974</v>
      </c>
      <c r="G675" s="13"/>
      <c r="H675" s="182" t="s">
        <v>3</v>
      </c>
      <c r="I675" s="13"/>
      <c r="J675" s="13"/>
      <c r="K675" s="13"/>
      <c r="L675" s="180"/>
      <c r="M675" s="184"/>
      <c r="N675" s="185"/>
      <c r="O675" s="185"/>
      <c r="P675" s="185"/>
      <c r="Q675" s="185"/>
      <c r="R675" s="185"/>
      <c r="S675" s="185"/>
      <c r="T675" s="186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182" t="s">
        <v>204</v>
      </c>
      <c r="AU675" s="182" t="s">
        <v>78</v>
      </c>
      <c r="AV675" s="13" t="s">
        <v>76</v>
      </c>
      <c r="AW675" s="13" t="s">
        <v>31</v>
      </c>
      <c r="AX675" s="13" t="s">
        <v>69</v>
      </c>
      <c r="AY675" s="182" t="s">
        <v>195</v>
      </c>
    </row>
    <row r="676" spans="1:51" s="14" customFormat="1" ht="12">
      <c r="A676" s="14"/>
      <c r="B676" s="187"/>
      <c r="C676" s="14"/>
      <c r="D676" s="181" t="s">
        <v>204</v>
      </c>
      <c r="E676" s="188" t="s">
        <v>3</v>
      </c>
      <c r="F676" s="189" t="s">
        <v>3968</v>
      </c>
      <c r="G676" s="14"/>
      <c r="H676" s="190">
        <v>432.785</v>
      </c>
      <c r="I676" s="14"/>
      <c r="J676" s="14"/>
      <c r="K676" s="14"/>
      <c r="L676" s="187"/>
      <c r="M676" s="191"/>
      <c r="N676" s="192"/>
      <c r="O676" s="192"/>
      <c r="P676" s="192"/>
      <c r="Q676" s="192"/>
      <c r="R676" s="192"/>
      <c r="S676" s="192"/>
      <c r="T676" s="193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188" t="s">
        <v>204</v>
      </c>
      <c r="AU676" s="188" t="s">
        <v>78</v>
      </c>
      <c r="AV676" s="14" t="s">
        <v>78</v>
      </c>
      <c r="AW676" s="14" t="s">
        <v>31</v>
      </c>
      <c r="AX676" s="14" t="s">
        <v>69</v>
      </c>
      <c r="AY676" s="188" t="s">
        <v>195</v>
      </c>
    </row>
    <row r="677" spans="1:51" s="13" customFormat="1" ht="12">
      <c r="A677" s="13"/>
      <c r="B677" s="180"/>
      <c r="C677" s="13"/>
      <c r="D677" s="181" t="s">
        <v>204</v>
      </c>
      <c r="E677" s="182" t="s">
        <v>3</v>
      </c>
      <c r="F677" s="183" t="s">
        <v>349</v>
      </c>
      <c r="G677" s="13"/>
      <c r="H677" s="182" t="s">
        <v>3</v>
      </c>
      <c r="I677" s="13"/>
      <c r="J677" s="13"/>
      <c r="K677" s="13"/>
      <c r="L677" s="180"/>
      <c r="M677" s="184"/>
      <c r="N677" s="185"/>
      <c r="O677" s="185"/>
      <c r="P677" s="185"/>
      <c r="Q677" s="185"/>
      <c r="R677" s="185"/>
      <c r="S677" s="185"/>
      <c r="T677" s="186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182" t="s">
        <v>204</v>
      </c>
      <c r="AU677" s="182" t="s">
        <v>78</v>
      </c>
      <c r="AV677" s="13" t="s">
        <v>76</v>
      </c>
      <c r="AW677" s="13" t="s">
        <v>31</v>
      </c>
      <c r="AX677" s="13" t="s">
        <v>69</v>
      </c>
      <c r="AY677" s="182" t="s">
        <v>195</v>
      </c>
    </row>
    <row r="678" spans="1:51" s="14" customFormat="1" ht="12">
      <c r="A678" s="14"/>
      <c r="B678" s="187"/>
      <c r="C678" s="14"/>
      <c r="D678" s="181" t="s">
        <v>204</v>
      </c>
      <c r="E678" s="188" t="s">
        <v>3</v>
      </c>
      <c r="F678" s="189" t="s">
        <v>3975</v>
      </c>
      <c r="G678" s="14"/>
      <c r="H678" s="190">
        <v>35.508</v>
      </c>
      <c r="I678" s="14"/>
      <c r="J678" s="14"/>
      <c r="K678" s="14"/>
      <c r="L678" s="187"/>
      <c r="M678" s="191"/>
      <c r="N678" s="192"/>
      <c r="O678" s="192"/>
      <c r="P678" s="192"/>
      <c r="Q678" s="192"/>
      <c r="R678" s="192"/>
      <c r="S678" s="192"/>
      <c r="T678" s="193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188" t="s">
        <v>204</v>
      </c>
      <c r="AU678" s="188" t="s">
        <v>78</v>
      </c>
      <c r="AV678" s="14" t="s">
        <v>78</v>
      </c>
      <c r="AW678" s="14" t="s">
        <v>31</v>
      </c>
      <c r="AX678" s="14" t="s">
        <v>69</v>
      </c>
      <c r="AY678" s="188" t="s">
        <v>195</v>
      </c>
    </row>
    <row r="679" spans="1:51" s="13" customFormat="1" ht="12">
      <c r="A679" s="13"/>
      <c r="B679" s="180"/>
      <c r="C679" s="13"/>
      <c r="D679" s="181" t="s">
        <v>204</v>
      </c>
      <c r="E679" s="182" t="s">
        <v>3</v>
      </c>
      <c r="F679" s="183" t="s">
        <v>3878</v>
      </c>
      <c r="G679" s="13"/>
      <c r="H679" s="182" t="s">
        <v>3</v>
      </c>
      <c r="I679" s="13"/>
      <c r="J679" s="13"/>
      <c r="K679" s="13"/>
      <c r="L679" s="180"/>
      <c r="M679" s="184"/>
      <c r="N679" s="185"/>
      <c r="O679" s="185"/>
      <c r="P679" s="185"/>
      <c r="Q679" s="185"/>
      <c r="R679" s="185"/>
      <c r="S679" s="185"/>
      <c r="T679" s="186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182" t="s">
        <v>204</v>
      </c>
      <c r="AU679" s="182" t="s">
        <v>78</v>
      </c>
      <c r="AV679" s="13" t="s">
        <v>76</v>
      </c>
      <c r="AW679" s="13" t="s">
        <v>31</v>
      </c>
      <c r="AX679" s="13" t="s">
        <v>69</v>
      </c>
      <c r="AY679" s="182" t="s">
        <v>195</v>
      </c>
    </row>
    <row r="680" spans="1:51" s="14" customFormat="1" ht="12">
      <c r="A680" s="14"/>
      <c r="B680" s="187"/>
      <c r="C680" s="14"/>
      <c r="D680" s="181" t="s">
        <v>204</v>
      </c>
      <c r="E680" s="188" t="s">
        <v>3</v>
      </c>
      <c r="F680" s="189" t="s">
        <v>3969</v>
      </c>
      <c r="G680" s="14"/>
      <c r="H680" s="190">
        <v>27.85</v>
      </c>
      <c r="I680" s="14"/>
      <c r="J680" s="14"/>
      <c r="K680" s="14"/>
      <c r="L680" s="187"/>
      <c r="M680" s="191"/>
      <c r="N680" s="192"/>
      <c r="O680" s="192"/>
      <c r="P680" s="192"/>
      <c r="Q680" s="192"/>
      <c r="R680" s="192"/>
      <c r="S680" s="192"/>
      <c r="T680" s="193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188" t="s">
        <v>204</v>
      </c>
      <c r="AU680" s="188" t="s">
        <v>78</v>
      </c>
      <c r="AV680" s="14" t="s">
        <v>78</v>
      </c>
      <c r="AW680" s="14" t="s">
        <v>31</v>
      </c>
      <c r="AX680" s="14" t="s">
        <v>69</v>
      </c>
      <c r="AY680" s="188" t="s">
        <v>195</v>
      </c>
    </row>
    <row r="681" spans="1:51" s="15" customFormat="1" ht="12">
      <c r="A681" s="15"/>
      <c r="B681" s="194"/>
      <c r="C681" s="15"/>
      <c r="D681" s="181" t="s">
        <v>204</v>
      </c>
      <c r="E681" s="195" t="s">
        <v>3</v>
      </c>
      <c r="F681" s="196" t="s">
        <v>209</v>
      </c>
      <c r="G681" s="15"/>
      <c r="H681" s="197">
        <v>496.143</v>
      </c>
      <c r="I681" s="15"/>
      <c r="J681" s="15"/>
      <c r="K681" s="15"/>
      <c r="L681" s="194"/>
      <c r="M681" s="198"/>
      <c r="N681" s="199"/>
      <c r="O681" s="199"/>
      <c r="P681" s="199"/>
      <c r="Q681" s="199"/>
      <c r="R681" s="199"/>
      <c r="S681" s="199"/>
      <c r="T681" s="200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195" t="s">
        <v>204</v>
      </c>
      <c r="AU681" s="195" t="s">
        <v>78</v>
      </c>
      <c r="AV681" s="15" t="s">
        <v>202</v>
      </c>
      <c r="AW681" s="15" t="s">
        <v>31</v>
      </c>
      <c r="AX681" s="15" t="s">
        <v>76</v>
      </c>
      <c r="AY681" s="195" t="s">
        <v>195</v>
      </c>
    </row>
    <row r="682" spans="1:65" s="2" customFormat="1" ht="24" customHeight="1">
      <c r="A682" s="33"/>
      <c r="B682" s="167"/>
      <c r="C682" s="168" t="s">
        <v>929</v>
      </c>
      <c r="D682" s="168" t="s">
        <v>197</v>
      </c>
      <c r="E682" s="169" t="s">
        <v>516</v>
      </c>
      <c r="F682" s="170" t="s">
        <v>517</v>
      </c>
      <c r="G682" s="171" t="s">
        <v>200</v>
      </c>
      <c r="H682" s="172">
        <v>108.477</v>
      </c>
      <c r="I682" s="173">
        <v>16</v>
      </c>
      <c r="J682" s="173">
        <f>ROUND(I682*H682,2)</f>
        <v>1735.63</v>
      </c>
      <c r="K682" s="170" t="s">
        <v>201</v>
      </c>
      <c r="L682" s="34"/>
      <c r="M682" s="174" t="s">
        <v>3</v>
      </c>
      <c r="N682" s="175" t="s">
        <v>40</v>
      </c>
      <c r="O682" s="176">
        <v>0.04</v>
      </c>
      <c r="P682" s="176">
        <f>O682*H682</f>
        <v>4.33908</v>
      </c>
      <c r="Q682" s="176">
        <v>0</v>
      </c>
      <c r="R682" s="176">
        <f>Q682*H682</f>
        <v>0</v>
      </c>
      <c r="S682" s="176">
        <v>0</v>
      </c>
      <c r="T682" s="177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78" t="s">
        <v>202</v>
      </c>
      <c r="AT682" s="178" t="s">
        <v>197</v>
      </c>
      <c r="AU682" s="178" t="s">
        <v>78</v>
      </c>
      <c r="AY682" s="20" t="s">
        <v>195</v>
      </c>
      <c r="BE682" s="179">
        <f>IF(N682="základní",J682,0)</f>
        <v>1735.63</v>
      </c>
      <c r="BF682" s="179">
        <f>IF(N682="snížená",J682,0)</f>
        <v>0</v>
      </c>
      <c r="BG682" s="179">
        <f>IF(N682="zákl. přenesená",J682,0)</f>
        <v>0</v>
      </c>
      <c r="BH682" s="179">
        <f>IF(N682="sníž. přenesená",J682,0)</f>
        <v>0</v>
      </c>
      <c r="BI682" s="179">
        <f>IF(N682="nulová",J682,0)</f>
        <v>0</v>
      </c>
      <c r="BJ682" s="20" t="s">
        <v>76</v>
      </c>
      <c r="BK682" s="179">
        <f>ROUND(I682*H682,2)</f>
        <v>1735.63</v>
      </c>
      <c r="BL682" s="20" t="s">
        <v>202</v>
      </c>
      <c r="BM682" s="178" t="s">
        <v>3976</v>
      </c>
    </row>
    <row r="683" spans="1:51" s="14" customFormat="1" ht="12">
      <c r="A683" s="14"/>
      <c r="B683" s="187"/>
      <c r="C683" s="14"/>
      <c r="D683" s="181" t="s">
        <v>204</v>
      </c>
      <c r="E683" s="188" t="s">
        <v>3</v>
      </c>
      <c r="F683" s="189" t="s">
        <v>3977</v>
      </c>
      <c r="G683" s="14"/>
      <c r="H683" s="190">
        <v>1.908</v>
      </c>
      <c r="I683" s="14"/>
      <c r="J683" s="14"/>
      <c r="K683" s="14"/>
      <c r="L683" s="187"/>
      <c r="M683" s="191"/>
      <c r="N683" s="192"/>
      <c r="O683" s="192"/>
      <c r="P683" s="192"/>
      <c r="Q683" s="192"/>
      <c r="R683" s="192"/>
      <c r="S683" s="192"/>
      <c r="T683" s="193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188" t="s">
        <v>204</v>
      </c>
      <c r="AU683" s="188" t="s">
        <v>78</v>
      </c>
      <c r="AV683" s="14" t="s">
        <v>78</v>
      </c>
      <c r="AW683" s="14" t="s">
        <v>31</v>
      </c>
      <c r="AX683" s="14" t="s">
        <v>69</v>
      </c>
      <c r="AY683" s="188" t="s">
        <v>195</v>
      </c>
    </row>
    <row r="684" spans="1:51" s="14" customFormat="1" ht="12">
      <c r="A684" s="14"/>
      <c r="B684" s="187"/>
      <c r="C684" s="14"/>
      <c r="D684" s="181" t="s">
        <v>204</v>
      </c>
      <c r="E684" s="188" t="s">
        <v>3</v>
      </c>
      <c r="F684" s="189" t="s">
        <v>3978</v>
      </c>
      <c r="G684" s="14"/>
      <c r="H684" s="190">
        <v>1.08</v>
      </c>
      <c r="I684" s="14"/>
      <c r="J684" s="14"/>
      <c r="K684" s="14"/>
      <c r="L684" s="187"/>
      <c r="M684" s="191"/>
      <c r="N684" s="192"/>
      <c r="O684" s="192"/>
      <c r="P684" s="192"/>
      <c r="Q684" s="192"/>
      <c r="R684" s="192"/>
      <c r="S684" s="192"/>
      <c r="T684" s="193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188" t="s">
        <v>204</v>
      </c>
      <c r="AU684" s="188" t="s">
        <v>78</v>
      </c>
      <c r="AV684" s="14" t="s">
        <v>78</v>
      </c>
      <c r="AW684" s="14" t="s">
        <v>31</v>
      </c>
      <c r="AX684" s="14" t="s">
        <v>69</v>
      </c>
      <c r="AY684" s="188" t="s">
        <v>195</v>
      </c>
    </row>
    <row r="685" spans="1:51" s="14" customFormat="1" ht="12">
      <c r="A685" s="14"/>
      <c r="B685" s="187"/>
      <c r="C685" s="14"/>
      <c r="D685" s="181" t="s">
        <v>204</v>
      </c>
      <c r="E685" s="188" t="s">
        <v>3</v>
      </c>
      <c r="F685" s="189" t="s">
        <v>3979</v>
      </c>
      <c r="G685" s="14"/>
      <c r="H685" s="190">
        <v>2.88</v>
      </c>
      <c r="I685" s="14"/>
      <c r="J685" s="14"/>
      <c r="K685" s="14"/>
      <c r="L685" s="187"/>
      <c r="M685" s="191"/>
      <c r="N685" s="192"/>
      <c r="O685" s="192"/>
      <c r="P685" s="192"/>
      <c r="Q685" s="192"/>
      <c r="R685" s="192"/>
      <c r="S685" s="192"/>
      <c r="T685" s="193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188" t="s">
        <v>204</v>
      </c>
      <c r="AU685" s="188" t="s">
        <v>78</v>
      </c>
      <c r="AV685" s="14" t="s">
        <v>78</v>
      </c>
      <c r="AW685" s="14" t="s">
        <v>31</v>
      </c>
      <c r="AX685" s="14" t="s">
        <v>69</v>
      </c>
      <c r="AY685" s="188" t="s">
        <v>195</v>
      </c>
    </row>
    <row r="686" spans="1:51" s="14" customFormat="1" ht="12">
      <c r="A686" s="14"/>
      <c r="B686" s="187"/>
      <c r="C686" s="14"/>
      <c r="D686" s="181" t="s">
        <v>204</v>
      </c>
      <c r="E686" s="188" t="s">
        <v>3</v>
      </c>
      <c r="F686" s="189" t="s">
        <v>3980</v>
      </c>
      <c r="G686" s="14"/>
      <c r="H686" s="190">
        <v>3.6</v>
      </c>
      <c r="I686" s="14"/>
      <c r="J686" s="14"/>
      <c r="K686" s="14"/>
      <c r="L686" s="187"/>
      <c r="M686" s="191"/>
      <c r="N686" s="192"/>
      <c r="O686" s="192"/>
      <c r="P686" s="192"/>
      <c r="Q686" s="192"/>
      <c r="R686" s="192"/>
      <c r="S686" s="192"/>
      <c r="T686" s="193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188" t="s">
        <v>204</v>
      </c>
      <c r="AU686" s="188" t="s">
        <v>78</v>
      </c>
      <c r="AV686" s="14" t="s">
        <v>78</v>
      </c>
      <c r="AW686" s="14" t="s">
        <v>31</v>
      </c>
      <c r="AX686" s="14" t="s">
        <v>69</v>
      </c>
      <c r="AY686" s="188" t="s">
        <v>195</v>
      </c>
    </row>
    <row r="687" spans="1:51" s="14" customFormat="1" ht="12">
      <c r="A687" s="14"/>
      <c r="B687" s="187"/>
      <c r="C687" s="14"/>
      <c r="D687" s="181" t="s">
        <v>204</v>
      </c>
      <c r="E687" s="188" t="s">
        <v>3</v>
      </c>
      <c r="F687" s="189" t="s">
        <v>1005</v>
      </c>
      <c r="G687" s="14"/>
      <c r="H687" s="190">
        <v>4.5</v>
      </c>
      <c r="I687" s="14"/>
      <c r="J687" s="14"/>
      <c r="K687" s="14"/>
      <c r="L687" s="187"/>
      <c r="M687" s="191"/>
      <c r="N687" s="192"/>
      <c r="O687" s="192"/>
      <c r="P687" s="192"/>
      <c r="Q687" s="192"/>
      <c r="R687" s="192"/>
      <c r="S687" s="192"/>
      <c r="T687" s="193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188" t="s">
        <v>204</v>
      </c>
      <c r="AU687" s="188" t="s">
        <v>78</v>
      </c>
      <c r="AV687" s="14" t="s">
        <v>78</v>
      </c>
      <c r="AW687" s="14" t="s">
        <v>31</v>
      </c>
      <c r="AX687" s="14" t="s">
        <v>69</v>
      </c>
      <c r="AY687" s="188" t="s">
        <v>195</v>
      </c>
    </row>
    <row r="688" spans="1:51" s="14" customFormat="1" ht="12">
      <c r="A688" s="14"/>
      <c r="B688" s="187"/>
      <c r="C688" s="14"/>
      <c r="D688" s="181" t="s">
        <v>204</v>
      </c>
      <c r="E688" s="188" t="s">
        <v>3</v>
      </c>
      <c r="F688" s="189" t="s">
        <v>3981</v>
      </c>
      <c r="G688" s="14"/>
      <c r="H688" s="190">
        <v>60.258</v>
      </c>
      <c r="I688" s="14"/>
      <c r="J688" s="14"/>
      <c r="K688" s="14"/>
      <c r="L688" s="187"/>
      <c r="M688" s="191"/>
      <c r="N688" s="192"/>
      <c r="O688" s="192"/>
      <c r="P688" s="192"/>
      <c r="Q688" s="192"/>
      <c r="R688" s="192"/>
      <c r="S688" s="192"/>
      <c r="T688" s="193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188" t="s">
        <v>204</v>
      </c>
      <c r="AU688" s="188" t="s">
        <v>78</v>
      </c>
      <c r="AV688" s="14" t="s">
        <v>78</v>
      </c>
      <c r="AW688" s="14" t="s">
        <v>31</v>
      </c>
      <c r="AX688" s="14" t="s">
        <v>69</v>
      </c>
      <c r="AY688" s="188" t="s">
        <v>195</v>
      </c>
    </row>
    <row r="689" spans="1:51" s="16" customFormat="1" ht="12">
      <c r="A689" s="16"/>
      <c r="B689" s="201"/>
      <c r="C689" s="16"/>
      <c r="D689" s="181" t="s">
        <v>204</v>
      </c>
      <c r="E689" s="202" t="s">
        <v>3</v>
      </c>
      <c r="F689" s="203" t="s">
        <v>232</v>
      </c>
      <c r="G689" s="16"/>
      <c r="H689" s="204">
        <v>74.226</v>
      </c>
      <c r="I689" s="16"/>
      <c r="J689" s="16"/>
      <c r="K689" s="16"/>
      <c r="L689" s="201"/>
      <c r="M689" s="205"/>
      <c r="N689" s="206"/>
      <c r="O689" s="206"/>
      <c r="P689" s="206"/>
      <c r="Q689" s="206"/>
      <c r="R689" s="206"/>
      <c r="S689" s="206"/>
      <c r="T689" s="207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T689" s="202" t="s">
        <v>204</v>
      </c>
      <c r="AU689" s="202" t="s">
        <v>78</v>
      </c>
      <c r="AV689" s="16" t="s">
        <v>119</v>
      </c>
      <c r="AW689" s="16" t="s">
        <v>31</v>
      </c>
      <c r="AX689" s="16" t="s">
        <v>69</v>
      </c>
      <c r="AY689" s="202" t="s">
        <v>195</v>
      </c>
    </row>
    <row r="690" spans="1:51" s="14" customFormat="1" ht="12">
      <c r="A690" s="14"/>
      <c r="B690" s="187"/>
      <c r="C690" s="14"/>
      <c r="D690" s="181" t="s">
        <v>204</v>
      </c>
      <c r="E690" s="188" t="s">
        <v>3</v>
      </c>
      <c r="F690" s="189" t="s">
        <v>3982</v>
      </c>
      <c r="G690" s="14"/>
      <c r="H690" s="190">
        <v>12.6</v>
      </c>
      <c r="I690" s="14"/>
      <c r="J690" s="14"/>
      <c r="K690" s="14"/>
      <c r="L690" s="187"/>
      <c r="M690" s="191"/>
      <c r="N690" s="192"/>
      <c r="O690" s="192"/>
      <c r="P690" s="192"/>
      <c r="Q690" s="192"/>
      <c r="R690" s="192"/>
      <c r="S690" s="192"/>
      <c r="T690" s="193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188" t="s">
        <v>204</v>
      </c>
      <c r="AU690" s="188" t="s">
        <v>78</v>
      </c>
      <c r="AV690" s="14" t="s">
        <v>78</v>
      </c>
      <c r="AW690" s="14" t="s">
        <v>31</v>
      </c>
      <c r="AX690" s="14" t="s">
        <v>69</v>
      </c>
      <c r="AY690" s="188" t="s">
        <v>195</v>
      </c>
    </row>
    <row r="691" spans="1:51" s="14" customFormat="1" ht="12">
      <c r="A691" s="14"/>
      <c r="B691" s="187"/>
      <c r="C691" s="14"/>
      <c r="D691" s="181" t="s">
        <v>204</v>
      </c>
      <c r="E691" s="188" t="s">
        <v>3</v>
      </c>
      <c r="F691" s="189" t="s">
        <v>3983</v>
      </c>
      <c r="G691" s="14"/>
      <c r="H691" s="190">
        <v>4.23</v>
      </c>
      <c r="I691" s="14"/>
      <c r="J691" s="14"/>
      <c r="K691" s="14"/>
      <c r="L691" s="187"/>
      <c r="M691" s="191"/>
      <c r="N691" s="192"/>
      <c r="O691" s="192"/>
      <c r="P691" s="192"/>
      <c r="Q691" s="192"/>
      <c r="R691" s="192"/>
      <c r="S691" s="192"/>
      <c r="T691" s="193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188" t="s">
        <v>204</v>
      </c>
      <c r="AU691" s="188" t="s">
        <v>78</v>
      </c>
      <c r="AV691" s="14" t="s">
        <v>78</v>
      </c>
      <c r="AW691" s="14" t="s">
        <v>31</v>
      </c>
      <c r="AX691" s="14" t="s">
        <v>69</v>
      </c>
      <c r="AY691" s="188" t="s">
        <v>195</v>
      </c>
    </row>
    <row r="692" spans="1:51" s="14" customFormat="1" ht="12">
      <c r="A692" s="14"/>
      <c r="B692" s="187"/>
      <c r="C692" s="14"/>
      <c r="D692" s="181" t="s">
        <v>204</v>
      </c>
      <c r="E692" s="188" t="s">
        <v>3</v>
      </c>
      <c r="F692" s="189" t="s">
        <v>3984</v>
      </c>
      <c r="G692" s="14"/>
      <c r="H692" s="190">
        <v>5.261</v>
      </c>
      <c r="I692" s="14"/>
      <c r="J692" s="14"/>
      <c r="K692" s="14"/>
      <c r="L692" s="187"/>
      <c r="M692" s="191"/>
      <c r="N692" s="192"/>
      <c r="O692" s="192"/>
      <c r="P692" s="192"/>
      <c r="Q692" s="192"/>
      <c r="R692" s="192"/>
      <c r="S692" s="192"/>
      <c r="T692" s="193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188" t="s">
        <v>204</v>
      </c>
      <c r="AU692" s="188" t="s">
        <v>78</v>
      </c>
      <c r="AV692" s="14" t="s">
        <v>78</v>
      </c>
      <c r="AW692" s="14" t="s">
        <v>31</v>
      </c>
      <c r="AX692" s="14" t="s">
        <v>69</v>
      </c>
      <c r="AY692" s="188" t="s">
        <v>195</v>
      </c>
    </row>
    <row r="693" spans="1:51" s="14" customFormat="1" ht="12">
      <c r="A693" s="14"/>
      <c r="B693" s="187"/>
      <c r="C693" s="14"/>
      <c r="D693" s="181" t="s">
        <v>204</v>
      </c>
      <c r="E693" s="188" t="s">
        <v>3</v>
      </c>
      <c r="F693" s="189" t="s">
        <v>3985</v>
      </c>
      <c r="G693" s="14"/>
      <c r="H693" s="190">
        <v>12.16</v>
      </c>
      <c r="I693" s="14"/>
      <c r="J693" s="14"/>
      <c r="K693" s="14"/>
      <c r="L693" s="187"/>
      <c r="M693" s="191"/>
      <c r="N693" s="192"/>
      <c r="O693" s="192"/>
      <c r="P693" s="192"/>
      <c r="Q693" s="192"/>
      <c r="R693" s="192"/>
      <c r="S693" s="192"/>
      <c r="T693" s="193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188" t="s">
        <v>204</v>
      </c>
      <c r="AU693" s="188" t="s">
        <v>78</v>
      </c>
      <c r="AV693" s="14" t="s">
        <v>78</v>
      </c>
      <c r="AW693" s="14" t="s">
        <v>31</v>
      </c>
      <c r="AX693" s="14" t="s">
        <v>69</v>
      </c>
      <c r="AY693" s="188" t="s">
        <v>195</v>
      </c>
    </row>
    <row r="694" spans="1:51" s="16" customFormat="1" ht="12">
      <c r="A694" s="16"/>
      <c r="B694" s="201"/>
      <c r="C694" s="16"/>
      <c r="D694" s="181" t="s">
        <v>204</v>
      </c>
      <c r="E694" s="202" t="s">
        <v>3</v>
      </c>
      <c r="F694" s="203" t="s">
        <v>232</v>
      </c>
      <c r="G694" s="16"/>
      <c r="H694" s="204">
        <v>34.251</v>
      </c>
      <c r="I694" s="16"/>
      <c r="J694" s="16"/>
      <c r="K694" s="16"/>
      <c r="L694" s="201"/>
      <c r="M694" s="205"/>
      <c r="N694" s="206"/>
      <c r="O694" s="206"/>
      <c r="P694" s="206"/>
      <c r="Q694" s="206"/>
      <c r="R694" s="206"/>
      <c r="S694" s="206"/>
      <c r="T694" s="207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T694" s="202" t="s">
        <v>204</v>
      </c>
      <c r="AU694" s="202" t="s">
        <v>78</v>
      </c>
      <c r="AV694" s="16" t="s">
        <v>119</v>
      </c>
      <c r="AW694" s="16" t="s">
        <v>31</v>
      </c>
      <c r="AX694" s="16" t="s">
        <v>69</v>
      </c>
      <c r="AY694" s="202" t="s">
        <v>195</v>
      </c>
    </row>
    <row r="695" spans="1:51" s="15" customFormat="1" ht="12">
      <c r="A695" s="15"/>
      <c r="B695" s="194"/>
      <c r="C695" s="15"/>
      <c r="D695" s="181" t="s">
        <v>204</v>
      </c>
      <c r="E695" s="195" t="s">
        <v>3</v>
      </c>
      <c r="F695" s="196" t="s">
        <v>209</v>
      </c>
      <c r="G695" s="15"/>
      <c r="H695" s="197">
        <v>108.477</v>
      </c>
      <c r="I695" s="15"/>
      <c r="J695" s="15"/>
      <c r="K695" s="15"/>
      <c r="L695" s="194"/>
      <c r="M695" s="198"/>
      <c r="N695" s="199"/>
      <c r="O695" s="199"/>
      <c r="P695" s="199"/>
      <c r="Q695" s="199"/>
      <c r="R695" s="199"/>
      <c r="S695" s="199"/>
      <c r="T695" s="200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195" t="s">
        <v>204</v>
      </c>
      <c r="AU695" s="195" t="s">
        <v>78</v>
      </c>
      <c r="AV695" s="15" t="s">
        <v>202</v>
      </c>
      <c r="AW695" s="15" t="s">
        <v>31</v>
      </c>
      <c r="AX695" s="15" t="s">
        <v>76</v>
      </c>
      <c r="AY695" s="195" t="s">
        <v>195</v>
      </c>
    </row>
    <row r="696" spans="1:65" s="2" customFormat="1" ht="16.5" customHeight="1">
      <c r="A696" s="33"/>
      <c r="B696" s="167"/>
      <c r="C696" s="168" t="s">
        <v>934</v>
      </c>
      <c r="D696" s="168" t="s">
        <v>197</v>
      </c>
      <c r="E696" s="169" t="s">
        <v>528</v>
      </c>
      <c r="F696" s="170" t="s">
        <v>529</v>
      </c>
      <c r="G696" s="171" t="s">
        <v>200</v>
      </c>
      <c r="H696" s="172">
        <v>510.661</v>
      </c>
      <c r="I696" s="173">
        <v>51</v>
      </c>
      <c r="J696" s="173">
        <f>ROUND(I696*H696,2)</f>
        <v>26043.71</v>
      </c>
      <c r="K696" s="170" t="s">
        <v>201</v>
      </c>
      <c r="L696" s="34"/>
      <c r="M696" s="174" t="s">
        <v>3</v>
      </c>
      <c r="N696" s="175" t="s">
        <v>40</v>
      </c>
      <c r="O696" s="176">
        <v>0.14</v>
      </c>
      <c r="P696" s="176">
        <f>O696*H696</f>
        <v>71.49254</v>
      </c>
      <c r="Q696" s="176">
        <v>0</v>
      </c>
      <c r="R696" s="176">
        <f>Q696*H696</f>
        <v>0</v>
      </c>
      <c r="S696" s="176">
        <v>0</v>
      </c>
      <c r="T696" s="177">
        <f>S696*H696</f>
        <v>0</v>
      </c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R696" s="178" t="s">
        <v>202</v>
      </c>
      <c r="AT696" s="178" t="s">
        <v>197</v>
      </c>
      <c r="AU696" s="178" t="s">
        <v>78</v>
      </c>
      <c r="AY696" s="20" t="s">
        <v>195</v>
      </c>
      <c r="BE696" s="179">
        <f>IF(N696="základní",J696,0)</f>
        <v>26043.71</v>
      </c>
      <c r="BF696" s="179">
        <f>IF(N696="snížená",J696,0)</f>
        <v>0</v>
      </c>
      <c r="BG696" s="179">
        <f>IF(N696="zákl. přenesená",J696,0)</f>
        <v>0</v>
      </c>
      <c r="BH696" s="179">
        <f>IF(N696="sníž. přenesená",J696,0)</f>
        <v>0</v>
      </c>
      <c r="BI696" s="179">
        <f>IF(N696="nulová",J696,0)</f>
        <v>0</v>
      </c>
      <c r="BJ696" s="20" t="s">
        <v>76</v>
      </c>
      <c r="BK696" s="179">
        <f>ROUND(I696*H696,2)</f>
        <v>26043.71</v>
      </c>
      <c r="BL696" s="20" t="s">
        <v>202</v>
      </c>
      <c r="BM696" s="178" t="s">
        <v>3986</v>
      </c>
    </row>
    <row r="697" spans="1:51" s="13" customFormat="1" ht="12">
      <c r="A697" s="13"/>
      <c r="B697" s="180"/>
      <c r="C697" s="13"/>
      <c r="D697" s="181" t="s">
        <v>204</v>
      </c>
      <c r="E697" s="182" t="s">
        <v>3</v>
      </c>
      <c r="F697" s="183" t="s">
        <v>373</v>
      </c>
      <c r="G697" s="13"/>
      <c r="H697" s="182" t="s">
        <v>3</v>
      </c>
      <c r="I697" s="13"/>
      <c r="J697" s="13"/>
      <c r="K697" s="13"/>
      <c r="L697" s="180"/>
      <c r="M697" s="184"/>
      <c r="N697" s="185"/>
      <c r="O697" s="185"/>
      <c r="P697" s="185"/>
      <c r="Q697" s="185"/>
      <c r="R697" s="185"/>
      <c r="S697" s="185"/>
      <c r="T697" s="186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182" t="s">
        <v>204</v>
      </c>
      <c r="AU697" s="182" t="s">
        <v>78</v>
      </c>
      <c r="AV697" s="13" t="s">
        <v>76</v>
      </c>
      <c r="AW697" s="13" t="s">
        <v>31</v>
      </c>
      <c r="AX697" s="13" t="s">
        <v>69</v>
      </c>
      <c r="AY697" s="182" t="s">
        <v>195</v>
      </c>
    </row>
    <row r="698" spans="1:51" s="14" customFormat="1" ht="12">
      <c r="A698" s="14"/>
      <c r="B698" s="187"/>
      <c r="C698" s="14"/>
      <c r="D698" s="181" t="s">
        <v>204</v>
      </c>
      <c r="E698" s="188" t="s">
        <v>3</v>
      </c>
      <c r="F698" s="189" t="s">
        <v>3968</v>
      </c>
      <c r="G698" s="14"/>
      <c r="H698" s="190">
        <v>432.785</v>
      </c>
      <c r="I698" s="14"/>
      <c r="J698" s="14"/>
      <c r="K698" s="14"/>
      <c r="L698" s="187"/>
      <c r="M698" s="191"/>
      <c r="N698" s="192"/>
      <c r="O698" s="192"/>
      <c r="P698" s="192"/>
      <c r="Q698" s="192"/>
      <c r="R698" s="192"/>
      <c r="S698" s="192"/>
      <c r="T698" s="193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188" t="s">
        <v>204</v>
      </c>
      <c r="AU698" s="188" t="s">
        <v>78</v>
      </c>
      <c r="AV698" s="14" t="s">
        <v>78</v>
      </c>
      <c r="AW698" s="14" t="s">
        <v>31</v>
      </c>
      <c r="AX698" s="14" t="s">
        <v>69</v>
      </c>
      <c r="AY698" s="188" t="s">
        <v>195</v>
      </c>
    </row>
    <row r="699" spans="1:51" s="14" customFormat="1" ht="12">
      <c r="A699" s="14"/>
      <c r="B699" s="187"/>
      <c r="C699" s="14"/>
      <c r="D699" s="181" t="s">
        <v>204</v>
      </c>
      <c r="E699" s="188" t="s">
        <v>3</v>
      </c>
      <c r="F699" s="189" t="s">
        <v>3874</v>
      </c>
      <c r="G699" s="14"/>
      <c r="H699" s="190">
        <v>26.002</v>
      </c>
      <c r="I699" s="14"/>
      <c r="J699" s="14"/>
      <c r="K699" s="14"/>
      <c r="L699" s="187"/>
      <c r="M699" s="191"/>
      <c r="N699" s="192"/>
      <c r="O699" s="192"/>
      <c r="P699" s="192"/>
      <c r="Q699" s="192"/>
      <c r="R699" s="192"/>
      <c r="S699" s="192"/>
      <c r="T699" s="193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188" t="s">
        <v>204</v>
      </c>
      <c r="AU699" s="188" t="s">
        <v>78</v>
      </c>
      <c r="AV699" s="14" t="s">
        <v>78</v>
      </c>
      <c r="AW699" s="14" t="s">
        <v>31</v>
      </c>
      <c r="AX699" s="14" t="s">
        <v>69</v>
      </c>
      <c r="AY699" s="188" t="s">
        <v>195</v>
      </c>
    </row>
    <row r="700" spans="1:51" s="13" customFormat="1" ht="12">
      <c r="A700" s="13"/>
      <c r="B700" s="180"/>
      <c r="C700" s="13"/>
      <c r="D700" s="181" t="s">
        <v>204</v>
      </c>
      <c r="E700" s="182" t="s">
        <v>3</v>
      </c>
      <c r="F700" s="183" t="s">
        <v>1785</v>
      </c>
      <c r="G700" s="13"/>
      <c r="H700" s="182" t="s">
        <v>3</v>
      </c>
      <c r="I700" s="13"/>
      <c r="J700" s="13"/>
      <c r="K700" s="13"/>
      <c r="L700" s="180"/>
      <c r="M700" s="184"/>
      <c r="N700" s="185"/>
      <c r="O700" s="185"/>
      <c r="P700" s="185"/>
      <c r="Q700" s="185"/>
      <c r="R700" s="185"/>
      <c r="S700" s="185"/>
      <c r="T700" s="186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182" t="s">
        <v>204</v>
      </c>
      <c r="AU700" s="182" t="s">
        <v>78</v>
      </c>
      <c r="AV700" s="13" t="s">
        <v>76</v>
      </c>
      <c r="AW700" s="13" t="s">
        <v>31</v>
      </c>
      <c r="AX700" s="13" t="s">
        <v>69</v>
      </c>
      <c r="AY700" s="182" t="s">
        <v>195</v>
      </c>
    </row>
    <row r="701" spans="1:51" s="14" customFormat="1" ht="12">
      <c r="A701" s="14"/>
      <c r="B701" s="187"/>
      <c r="C701" s="14"/>
      <c r="D701" s="181" t="s">
        <v>204</v>
      </c>
      <c r="E701" s="188" t="s">
        <v>3</v>
      </c>
      <c r="F701" s="189" t="s">
        <v>3987</v>
      </c>
      <c r="G701" s="14"/>
      <c r="H701" s="190">
        <v>24.024</v>
      </c>
      <c r="I701" s="14"/>
      <c r="J701" s="14"/>
      <c r="K701" s="14"/>
      <c r="L701" s="187"/>
      <c r="M701" s="191"/>
      <c r="N701" s="192"/>
      <c r="O701" s="192"/>
      <c r="P701" s="192"/>
      <c r="Q701" s="192"/>
      <c r="R701" s="192"/>
      <c r="S701" s="192"/>
      <c r="T701" s="193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188" t="s">
        <v>204</v>
      </c>
      <c r="AU701" s="188" t="s">
        <v>78</v>
      </c>
      <c r="AV701" s="14" t="s">
        <v>78</v>
      </c>
      <c r="AW701" s="14" t="s">
        <v>31</v>
      </c>
      <c r="AX701" s="14" t="s">
        <v>69</v>
      </c>
      <c r="AY701" s="188" t="s">
        <v>195</v>
      </c>
    </row>
    <row r="702" spans="1:51" s="13" customFormat="1" ht="12">
      <c r="A702" s="13"/>
      <c r="B702" s="180"/>
      <c r="C702" s="13"/>
      <c r="D702" s="181" t="s">
        <v>204</v>
      </c>
      <c r="E702" s="182" t="s">
        <v>3</v>
      </c>
      <c r="F702" s="183" t="s">
        <v>3878</v>
      </c>
      <c r="G702" s="13"/>
      <c r="H702" s="182" t="s">
        <v>3</v>
      </c>
      <c r="I702" s="13"/>
      <c r="J702" s="13"/>
      <c r="K702" s="13"/>
      <c r="L702" s="180"/>
      <c r="M702" s="184"/>
      <c r="N702" s="185"/>
      <c r="O702" s="185"/>
      <c r="P702" s="185"/>
      <c r="Q702" s="185"/>
      <c r="R702" s="185"/>
      <c r="S702" s="185"/>
      <c r="T702" s="186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182" t="s">
        <v>204</v>
      </c>
      <c r="AU702" s="182" t="s">
        <v>78</v>
      </c>
      <c r="AV702" s="13" t="s">
        <v>76</v>
      </c>
      <c r="AW702" s="13" t="s">
        <v>31</v>
      </c>
      <c r="AX702" s="13" t="s">
        <v>69</v>
      </c>
      <c r="AY702" s="182" t="s">
        <v>195</v>
      </c>
    </row>
    <row r="703" spans="1:51" s="14" customFormat="1" ht="12">
      <c r="A703" s="14"/>
      <c r="B703" s="187"/>
      <c r="C703" s="14"/>
      <c r="D703" s="181" t="s">
        <v>204</v>
      </c>
      <c r="E703" s="188" t="s">
        <v>3</v>
      </c>
      <c r="F703" s="189" t="s">
        <v>3969</v>
      </c>
      <c r="G703" s="14"/>
      <c r="H703" s="190">
        <v>27.85</v>
      </c>
      <c r="I703" s="14"/>
      <c r="J703" s="14"/>
      <c r="K703" s="14"/>
      <c r="L703" s="187"/>
      <c r="M703" s="191"/>
      <c r="N703" s="192"/>
      <c r="O703" s="192"/>
      <c r="P703" s="192"/>
      <c r="Q703" s="192"/>
      <c r="R703" s="192"/>
      <c r="S703" s="192"/>
      <c r="T703" s="193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188" t="s">
        <v>204</v>
      </c>
      <c r="AU703" s="188" t="s">
        <v>78</v>
      </c>
      <c r="AV703" s="14" t="s">
        <v>78</v>
      </c>
      <c r="AW703" s="14" t="s">
        <v>31</v>
      </c>
      <c r="AX703" s="14" t="s">
        <v>69</v>
      </c>
      <c r="AY703" s="188" t="s">
        <v>195</v>
      </c>
    </row>
    <row r="704" spans="1:51" s="15" customFormat="1" ht="12">
      <c r="A704" s="15"/>
      <c r="B704" s="194"/>
      <c r="C704" s="15"/>
      <c r="D704" s="181" t="s">
        <v>204</v>
      </c>
      <c r="E704" s="195" t="s">
        <v>3</v>
      </c>
      <c r="F704" s="196" t="s">
        <v>209</v>
      </c>
      <c r="G704" s="15"/>
      <c r="H704" s="197">
        <v>510.661</v>
      </c>
      <c r="I704" s="15"/>
      <c r="J704" s="15"/>
      <c r="K704" s="15"/>
      <c r="L704" s="194"/>
      <c r="M704" s="198"/>
      <c r="N704" s="199"/>
      <c r="O704" s="199"/>
      <c r="P704" s="199"/>
      <c r="Q704" s="199"/>
      <c r="R704" s="199"/>
      <c r="S704" s="199"/>
      <c r="T704" s="200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195" t="s">
        <v>204</v>
      </c>
      <c r="AU704" s="195" t="s">
        <v>78</v>
      </c>
      <c r="AV704" s="15" t="s">
        <v>202</v>
      </c>
      <c r="AW704" s="15" t="s">
        <v>31</v>
      </c>
      <c r="AX704" s="15" t="s">
        <v>76</v>
      </c>
      <c r="AY704" s="195" t="s">
        <v>195</v>
      </c>
    </row>
    <row r="705" spans="1:65" s="2" customFormat="1" ht="16.5" customHeight="1">
      <c r="A705" s="33"/>
      <c r="B705" s="167"/>
      <c r="C705" s="168" t="s">
        <v>939</v>
      </c>
      <c r="D705" s="168" t="s">
        <v>197</v>
      </c>
      <c r="E705" s="169" t="s">
        <v>3988</v>
      </c>
      <c r="F705" s="170" t="s">
        <v>3989</v>
      </c>
      <c r="G705" s="171" t="s">
        <v>216</v>
      </c>
      <c r="H705" s="172">
        <v>5.032</v>
      </c>
      <c r="I705" s="173">
        <v>3240</v>
      </c>
      <c r="J705" s="173">
        <f>ROUND(I705*H705,2)</f>
        <v>16303.68</v>
      </c>
      <c r="K705" s="170" t="s">
        <v>201</v>
      </c>
      <c r="L705" s="34"/>
      <c r="M705" s="174" t="s">
        <v>3</v>
      </c>
      <c r="N705" s="175" t="s">
        <v>40</v>
      </c>
      <c r="O705" s="176">
        <v>2.58</v>
      </c>
      <c r="P705" s="176">
        <f>O705*H705</f>
        <v>12.982560000000001</v>
      </c>
      <c r="Q705" s="176">
        <v>2.25634</v>
      </c>
      <c r="R705" s="176">
        <f>Q705*H705</f>
        <v>11.35390288</v>
      </c>
      <c r="S705" s="176">
        <v>0</v>
      </c>
      <c r="T705" s="177">
        <f>S705*H705</f>
        <v>0</v>
      </c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R705" s="178" t="s">
        <v>202</v>
      </c>
      <c r="AT705" s="178" t="s">
        <v>197</v>
      </c>
      <c r="AU705" s="178" t="s">
        <v>78</v>
      </c>
      <c r="AY705" s="20" t="s">
        <v>195</v>
      </c>
      <c r="BE705" s="179">
        <f>IF(N705="základní",J705,0)</f>
        <v>16303.68</v>
      </c>
      <c r="BF705" s="179">
        <f>IF(N705="snížená",J705,0)</f>
        <v>0</v>
      </c>
      <c r="BG705" s="179">
        <f>IF(N705="zákl. přenesená",J705,0)</f>
        <v>0</v>
      </c>
      <c r="BH705" s="179">
        <f>IF(N705="sníž. přenesená",J705,0)</f>
        <v>0</v>
      </c>
      <c r="BI705" s="179">
        <f>IF(N705="nulová",J705,0)</f>
        <v>0</v>
      </c>
      <c r="BJ705" s="20" t="s">
        <v>76</v>
      </c>
      <c r="BK705" s="179">
        <f>ROUND(I705*H705,2)</f>
        <v>16303.68</v>
      </c>
      <c r="BL705" s="20" t="s">
        <v>202</v>
      </c>
      <c r="BM705" s="178" t="s">
        <v>3990</v>
      </c>
    </row>
    <row r="706" spans="1:51" s="13" customFormat="1" ht="12">
      <c r="A706" s="13"/>
      <c r="B706" s="180"/>
      <c r="C706" s="13"/>
      <c r="D706" s="181" t="s">
        <v>204</v>
      </c>
      <c r="E706" s="182" t="s">
        <v>3</v>
      </c>
      <c r="F706" s="183" t="s">
        <v>3991</v>
      </c>
      <c r="G706" s="13"/>
      <c r="H706" s="182" t="s">
        <v>3</v>
      </c>
      <c r="I706" s="13"/>
      <c r="J706" s="13"/>
      <c r="K706" s="13"/>
      <c r="L706" s="180"/>
      <c r="M706" s="184"/>
      <c r="N706" s="185"/>
      <c r="O706" s="185"/>
      <c r="P706" s="185"/>
      <c r="Q706" s="185"/>
      <c r="R706" s="185"/>
      <c r="S706" s="185"/>
      <c r="T706" s="186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182" t="s">
        <v>204</v>
      </c>
      <c r="AU706" s="182" t="s">
        <v>78</v>
      </c>
      <c r="AV706" s="13" t="s">
        <v>76</v>
      </c>
      <c r="AW706" s="13" t="s">
        <v>31</v>
      </c>
      <c r="AX706" s="13" t="s">
        <v>69</v>
      </c>
      <c r="AY706" s="182" t="s">
        <v>195</v>
      </c>
    </row>
    <row r="707" spans="1:51" s="14" customFormat="1" ht="12">
      <c r="A707" s="14"/>
      <c r="B707" s="187"/>
      <c r="C707" s="14"/>
      <c r="D707" s="181" t="s">
        <v>204</v>
      </c>
      <c r="E707" s="188" t="s">
        <v>3</v>
      </c>
      <c r="F707" s="189" t="s">
        <v>3992</v>
      </c>
      <c r="G707" s="14"/>
      <c r="H707" s="190">
        <v>5.032</v>
      </c>
      <c r="I707" s="14"/>
      <c r="J707" s="14"/>
      <c r="K707" s="14"/>
      <c r="L707" s="187"/>
      <c r="M707" s="191"/>
      <c r="N707" s="192"/>
      <c r="O707" s="192"/>
      <c r="P707" s="192"/>
      <c r="Q707" s="192"/>
      <c r="R707" s="192"/>
      <c r="S707" s="192"/>
      <c r="T707" s="193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188" t="s">
        <v>204</v>
      </c>
      <c r="AU707" s="188" t="s">
        <v>78</v>
      </c>
      <c r="AV707" s="14" t="s">
        <v>78</v>
      </c>
      <c r="AW707" s="14" t="s">
        <v>31</v>
      </c>
      <c r="AX707" s="14" t="s">
        <v>76</v>
      </c>
      <c r="AY707" s="188" t="s">
        <v>195</v>
      </c>
    </row>
    <row r="708" spans="1:65" s="2" customFormat="1" ht="24" customHeight="1">
      <c r="A708" s="33"/>
      <c r="B708" s="167"/>
      <c r="C708" s="168" t="s">
        <v>944</v>
      </c>
      <c r="D708" s="168" t="s">
        <v>197</v>
      </c>
      <c r="E708" s="169" t="s">
        <v>1883</v>
      </c>
      <c r="F708" s="170" t="s">
        <v>1884</v>
      </c>
      <c r="G708" s="171" t="s">
        <v>216</v>
      </c>
      <c r="H708" s="172">
        <v>0.688</v>
      </c>
      <c r="I708" s="173">
        <v>3800</v>
      </c>
      <c r="J708" s="173">
        <f>ROUND(I708*H708,2)</f>
        <v>2614.4</v>
      </c>
      <c r="K708" s="170" t="s">
        <v>201</v>
      </c>
      <c r="L708" s="34"/>
      <c r="M708" s="174" t="s">
        <v>3</v>
      </c>
      <c r="N708" s="175" t="s">
        <v>40</v>
      </c>
      <c r="O708" s="176">
        <v>4.4</v>
      </c>
      <c r="P708" s="176">
        <f>O708*H708</f>
        <v>3.0272</v>
      </c>
      <c r="Q708" s="176">
        <v>2.25634</v>
      </c>
      <c r="R708" s="176">
        <f>Q708*H708</f>
        <v>1.5523619199999998</v>
      </c>
      <c r="S708" s="176">
        <v>0</v>
      </c>
      <c r="T708" s="177">
        <f>S708*H708</f>
        <v>0</v>
      </c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R708" s="178" t="s">
        <v>202</v>
      </c>
      <c r="AT708" s="178" t="s">
        <v>197</v>
      </c>
      <c r="AU708" s="178" t="s">
        <v>78</v>
      </c>
      <c r="AY708" s="20" t="s">
        <v>195</v>
      </c>
      <c r="BE708" s="179">
        <f>IF(N708="základní",J708,0)</f>
        <v>2614.4</v>
      </c>
      <c r="BF708" s="179">
        <f>IF(N708="snížená",J708,0)</f>
        <v>0</v>
      </c>
      <c r="BG708" s="179">
        <f>IF(N708="zákl. přenesená",J708,0)</f>
        <v>0</v>
      </c>
      <c r="BH708" s="179">
        <f>IF(N708="sníž. přenesená",J708,0)</f>
        <v>0</v>
      </c>
      <c r="BI708" s="179">
        <f>IF(N708="nulová",J708,0)</f>
        <v>0</v>
      </c>
      <c r="BJ708" s="20" t="s">
        <v>76</v>
      </c>
      <c r="BK708" s="179">
        <f>ROUND(I708*H708,2)</f>
        <v>2614.4</v>
      </c>
      <c r="BL708" s="20" t="s">
        <v>202</v>
      </c>
      <c r="BM708" s="178" t="s">
        <v>3993</v>
      </c>
    </row>
    <row r="709" spans="1:51" s="13" customFormat="1" ht="12">
      <c r="A709" s="13"/>
      <c r="B709" s="180"/>
      <c r="C709" s="13"/>
      <c r="D709" s="181" t="s">
        <v>204</v>
      </c>
      <c r="E709" s="182" t="s">
        <v>3</v>
      </c>
      <c r="F709" s="183" t="s">
        <v>3994</v>
      </c>
      <c r="G709" s="13"/>
      <c r="H709" s="182" t="s">
        <v>3</v>
      </c>
      <c r="I709" s="13"/>
      <c r="J709" s="13"/>
      <c r="K709" s="13"/>
      <c r="L709" s="180"/>
      <c r="M709" s="184"/>
      <c r="N709" s="185"/>
      <c r="O709" s="185"/>
      <c r="P709" s="185"/>
      <c r="Q709" s="185"/>
      <c r="R709" s="185"/>
      <c r="S709" s="185"/>
      <c r="T709" s="186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182" t="s">
        <v>204</v>
      </c>
      <c r="AU709" s="182" t="s">
        <v>78</v>
      </c>
      <c r="AV709" s="13" t="s">
        <v>76</v>
      </c>
      <c r="AW709" s="13" t="s">
        <v>31</v>
      </c>
      <c r="AX709" s="13" t="s">
        <v>69</v>
      </c>
      <c r="AY709" s="182" t="s">
        <v>195</v>
      </c>
    </row>
    <row r="710" spans="1:51" s="13" customFormat="1" ht="12">
      <c r="A710" s="13"/>
      <c r="B710" s="180"/>
      <c r="C710" s="13"/>
      <c r="D710" s="181" t="s">
        <v>204</v>
      </c>
      <c r="E710" s="182" t="s">
        <v>3</v>
      </c>
      <c r="F710" s="183" t="s">
        <v>3444</v>
      </c>
      <c r="G710" s="13"/>
      <c r="H710" s="182" t="s">
        <v>3</v>
      </c>
      <c r="I710" s="13"/>
      <c r="J710" s="13"/>
      <c r="K710" s="13"/>
      <c r="L710" s="180"/>
      <c r="M710" s="184"/>
      <c r="N710" s="185"/>
      <c r="O710" s="185"/>
      <c r="P710" s="185"/>
      <c r="Q710" s="185"/>
      <c r="R710" s="185"/>
      <c r="S710" s="185"/>
      <c r="T710" s="186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182" t="s">
        <v>204</v>
      </c>
      <c r="AU710" s="182" t="s">
        <v>78</v>
      </c>
      <c r="AV710" s="13" t="s">
        <v>76</v>
      </c>
      <c r="AW710" s="13" t="s">
        <v>31</v>
      </c>
      <c r="AX710" s="13" t="s">
        <v>69</v>
      </c>
      <c r="AY710" s="182" t="s">
        <v>195</v>
      </c>
    </row>
    <row r="711" spans="1:51" s="14" customFormat="1" ht="12">
      <c r="A711" s="14"/>
      <c r="B711" s="187"/>
      <c r="C711" s="14"/>
      <c r="D711" s="181" t="s">
        <v>204</v>
      </c>
      <c r="E711" s="188" t="s">
        <v>3</v>
      </c>
      <c r="F711" s="189" t="s">
        <v>3995</v>
      </c>
      <c r="G711" s="14"/>
      <c r="H711" s="190">
        <v>0.688</v>
      </c>
      <c r="I711" s="14"/>
      <c r="J711" s="14"/>
      <c r="K711" s="14"/>
      <c r="L711" s="187"/>
      <c r="M711" s="191"/>
      <c r="N711" s="192"/>
      <c r="O711" s="192"/>
      <c r="P711" s="192"/>
      <c r="Q711" s="192"/>
      <c r="R711" s="192"/>
      <c r="S711" s="192"/>
      <c r="T711" s="193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188" t="s">
        <v>204</v>
      </c>
      <c r="AU711" s="188" t="s">
        <v>78</v>
      </c>
      <c r="AV711" s="14" t="s">
        <v>78</v>
      </c>
      <c r="AW711" s="14" t="s">
        <v>31</v>
      </c>
      <c r="AX711" s="14" t="s">
        <v>76</v>
      </c>
      <c r="AY711" s="188" t="s">
        <v>195</v>
      </c>
    </row>
    <row r="712" spans="1:65" s="2" customFormat="1" ht="16.5" customHeight="1">
      <c r="A712" s="33"/>
      <c r="B712" s="167"/>
      <c r="C712" s="168" t="s">
        <v>953</v>
      </c>
      <c r="D712" s="168" t="s">
        <v>197</v>
      </c>
      <c r="E712" s="169" t="s">
        <v>3996</v>
      </c>
      <c r="F712" s="170" t="s">
        <v>3997</v>
      </c>
      <c r="G712" s="171" t="s">
        <v>216</v>
      </c>
      <c r="H712" s="172">
        <v>58.208</v>
      </c>
      <c r="I712" s="173">
        <v>3700</v>
      </c>
      <c r="J712" s="173">
        <f>ROUND(I712*H712,2)</f>
        <v>215369.6</v>
      </c>
      <c r="K712" s="170" t="s">
        <v>201</v>
      </c>
      <c r="L712" s="34"/>
      <c r="M712" s="174" t="s">
        <v>3</v>
      </c>
      <c r="N712" s="175" t="s">
        <v>40</v>
      </c>
      <c r="O712" s="176">
        <v>2.317</v>
      </c>
      <c r="P712" s="176">
        <f>O712*H712</f>
        <v>134.86793600000001</v>
      </c>
      <c r="Q712" s="176">
        <v>2.45329</v>
      </c>
      <c r="R712" s="176">
        <f>Q712*H712</f>
        <v>142.80110432</v>
      </c>
      <c r="S712" s="176">
        <v>0</v>
      </c>
      <c r="T712" s="177">
        <f>S712*H712</f>
        <v>0</v>
      </c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R712" s="178" t="s">
        <v>202</v>
      </c>
      <c r="AT712" s="178" t="s">
        <v>197</v>
      </c>
      <c r="AU712" s="178" t="s">
        <v>78</v>
      </c>
      <c r="AY712" s="20" t="s">
        <v>195</v>
      </c>
      <c r="BE712" s="179">
        <f>IF(N712="základní",J712,0)</f>
        <v>215369.6</v>
      </c>
      <c r="BF712" s="179">
        <f>IF(N712="snížená",J712,0)</f>
        <v>0</v>
      </c>
      <c r="BG712" s="179">
        <f>IF(N712="zákl. přenesená",J712,0)</f>
        <v>0</v>
      </c>
      <c r="BH712" s="179">
        <f>IF(N712="sníž. přenesená",J712,0)</f>
        <v>0</v>
      </c>
      <c r="BI712" s="179">
        <f>IF(N712="nulová",J712,0)</f>
        <v>0</v>
      </c>
      <c r="BJ712" s="20" t="s">
        <v>76</v>
      </c>
      <c r="BK712" s="179">
        <f>ROUND(I712*H712,2)</f>
        <v>215369.6</v>
      </c>
      <c r="BL712" s="20" t="s">
        <v>202</v>
      </c>
      <c r="BM712" s="178" t="s">
        <v>3998</v>
      </c>
    </row>
    <row r="713" spans="1:51" s="13" customFormat="1" ht="12">
      <c r="A713" s="13"/>
      <c r="B713" s="180"/>
      <c r="C713" s="13"/>
      <c r="D713" s="181" t="s">
        <v>204</v>
      </c>
      <c r="E713" s="182" t="s">
        <v>3</v>
      </c>
      <c r="F713" s="183" t="s">
        <v>3999</v>
      </c>
      <c r="G713" s="13"/>
      <c r="H713" s="182" t="s">
        <v>3</v>
      </c>
      <c r="I713" s="13"/>
      <c r="J713" s="13"/>
      <c r="K713" s="13"/>
      <c r="L713" s="180"/>
      <c r="M713" s="184"/>
      <c r="N713" s="185"/>
      <c r="O713" s="185"/>
      <c r="P713" s="185"/>
      <c r="Q713" s="185"/>
      <c r="R713" s="185"/>
      <c r="S713" s="185"/>
      <c r="T713" s="186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182" t="s">
        <v>204</v>
      </c>
      <c r="AU713" s="182" t="s">
        <v>78</v>
      </c>
      <c r="AV713" s="13" t="s">
        <v>76</v>
      </c>
      <c r="AW713" s="13" t="s">
        <v>31</v>
      </c>
      <c r="AX713" s="13" t="s">
        <v>69</v>
      </c>
      <c r="AY713" s="182" t="s">
        <v>195</v>
      </c>
    </row>
    <row r="714" spans="1:51" s="14" customFormat="1" ht="12">
      <c r="A714" s="14"/>
      <c r="B714" s="187"/>
      <c r="C714" s="14"/>
      <c r="D714" s="181" t="s">
        <v>204</v>
      </c>
      <c r="E714" s="188" t="s">
        <v>3</v>
      </c>
      <c r="F714" s="189" t="s">
        <v>4000</v>
      </c>
      <c r="G714" s="14"/>
      <c r="H714" s="190">
        <v>58.208</v>
      </c>
      <c r="I714" s="14"/>
      <c r="J714" s="14"/>
      <c r="K714" s="14"/>
      <c r="L714" s="187"/>
      <c r="M714" s="191"/>
      <c r="N714" s="192"/>
      <c r="O714" s="192"/>
      <c r="P714" s="192"/>
      <c r="Q714" s="192"/>
      <c r="R714" s="192"/>
      <c r="S714" s="192"/>
      <c r="T714" s="193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188" t="s">
        <v>204</v>
      </c>
      <c r="AU714" s="188" t="s">
        <v>78</v>
      </c>
      <c r="AV714" s="14" t="s">
        <v>78</v>
      </c>
      <c r="AW714" s="14" t="s">
        <v>31</v>
      </c>
      <c r="AX714" s="14" t="s">
        <v>76</v>
      </c>
      <c r="AY714" s="188" t="s">
        <v>195</v>
      </c>
    </row>
    <row r="715" spans="1:65" s="2" customFormat="1" ht="24" customHeight="1">
      <c r="A715" s="33"/>
      <c r="B715" s="167"/>
      <c r="C715" s="168" t="s">
        <v>958</v>
      </c>
      <c r="D715" s="168" t="s">
        <v>197</v>
      </c>
      <c r="E715" s="169" t="s">
        <v>1890</v>
      </c>
      <c r="F715" s="170" t="s">
        <v>1891</v>
      </c>
      <c r="G715" s="171" t="s">
        <v>216</v>
      </c>
      <c r="H715" s="172">
        <v>0.15</v>
      </c>
      <c r="I715" s="173">
        <v>4080</v>
      </c>
      <c r="J715" s="173">
        <f>ROUND(I715*H715,2)</f>
        <v>612</v>
      </c>
      <c r="K715" s="170" t="s">
        <v>201</v>
      </c>
      <c r="L715" s="34"/>
      <c r="M715" s="174" t="s">
        <v>3</v>
      </c>
      <c r="N715" s="175" t="s">
        <v>40</v>
      </c>
      <c r="O715" s="176">
        <v>5.33</v>
      </c>
      <c r="P715" s="176">
        <f>O715*H715</f>
        <v>0.7995</v>
      </c>
      <c r="Q715" s="176">
        <v>2.25634</v>
      </c>
      <c r="R715" s="176">
        <f>Q715*H715</f>
        <v>0.33845099999999995</v>
      </c>
      <c r="S715" s="176">
        <v>0</v>
      </c>
      <c r="T715" s="177">
        <f>S715*H715</f>
        <v>0</v>
      </c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R715" s="178" t="s">
        <v>202</v>
      </c>
      <c r="AT715" s="178" t="s">
        <v>197</v>
      </c>
      <c r="AU715" s="178" t="s">
        <v>78</v>
      </c>
      <c r="AY715" s="20" t="s">
        <v>195</v>
      </c>
      <c r="BE715" s="179">
        <f>IF(N715="základní",J715,0)</f>
        <v>612</v>
      </c>
      <c r="BF715" s="179">
        <f>IF(N715="snížená",J715,0)</f>
        <v>0</v>
      </c>
      <c r="BG715" s="179">
        <f>IF(N715="zákl. přenesená",J715,0)</f>
        <v>0</v>
      </c>
      <c r="BH715" s="179">
        <f>IF(N715="sníž. přenesená",J715,0)</f>
        <v>0</v>
      </c>
      <c r="BI715" s="179">
        <f>IF(N715="nulová",J715,0)</f>
        <v>0</v>
      </c>
      <c r="BJ715" s="20" t="s">
        <v>76</v>
      </c>
      <c r="BK715" s="179">
        <f>ROUND(I715*H715,2)</f>
        <v>612</v>
      </c>
      <c r="BL715" s="20" t="s">
        <v>202</v>
      </c>
      <c r="BM715" s="178" t="s">
        <v>4001</v>
      </c>
    </row>
    <row r="716" spans="1:51" s="13" customFormat="1" ht="12">
      <c r="A716" s="13"/>
      <c r="B716" s="180"/>
      <c r="C716" s="13"/>
      <c r="D716" s="181" t="s">
        <v>204</v>
      </c>
      <c r="E716" s="182" t="s">
        <v>3</v>
      </c>
      <c r="F716" s="183" t="s">
        <v>4002</v>
      </c>
      <c r="G716" s="13"/>
      <c r="H716" s="182" t="s">
        <v>3</v>
      </c>
      <c r="I716" s="13"/>
      <c r="J716" s="13"/>
      <c r="K716" s="13"/>
      <c r="L716" s="180"/>
      <c r="M716" s="184"/>
      <c r="N716" s="185"/>
      <c r="O716" s="185"/>
      <c r="P716" s="185"/>
      <c r="Q716" s="185"/>
      <c r="R716" s="185"/>
      <c r="S716" s="185"/>
      <c r="T716" s="186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182" t="s">
        <v>204</v>
      </c>
      <c r="AU716" s="182" t="s">
        <v>78</v>
      </c>
      <c r="AV716" s="13" t="s">
        <v>76</v>
      </c>
      <c r="AW716" s="13" t="s">
        <v>31</v>
      </c>
      <c r="AX716" s="13" t="s">
        <v>69</v>
      </c>
      <c r="AY716" s="182" t="s">
        <v>195</v>
      </c>
    </row>
    <row r="717" spans="1:51" s="14" customFormat="1" ht="12">
      <c r="A717" s="14"/>
      <c r="B717" s="187"/>
      <c r="C717" s="14"/>
      <c r="D717" s="181" t="s">
        <v>204</v>
      </c>
      <c r="E717" s="188" t="s">
        <v>3</v>
      </c>
      <c r="F717" s="189" t="s">
        <v>4003</v>
      </c>
      <c r="G717" s="14"/>
      <c r="H717" s="190">
        <v>0.15</v>
      </c>
      <c r="I717" s="14"/>
      <c r="J717" s="14"/>
      <c r="K717" s="14"/>
      <c r="L717" s="187"/>
      <c r="M717" s="191"/>
      <c r="N717" s="192"/>
      <c r="O717" s="192"/>
      <c r="P717" s="192"/>
      <c r="Q717" s="192"/>
      <c r="R717" s="192"/>
      <c r="S717" s="192"/>
      <c r="T717" s="193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188" t="s">
        <v>204</v>
      </c>
      <c r="AU717" s="188" t="s">
        <v>78</v>
      </c>
      <c r="AV717" s="14" t="s">
        <v>78</v>
      </c>
      <c r="AW717" s="14" t="s">
        <v>31</v>
      </c>
      <c r="AX717" s="14" t="s">
        <v>76</v>
      </c>
      <c r="AY717" s="188" t="s">
        <v>195</v>
      </c>
    </row>
    <row r="718" spans="1:65" s="2" customFormat="1" ht="24" customHeight="1">
      <c r="A718" s="33"/>
      <c r="B718" s="167"/>
      <c r="C718" s="168" t="s">
        <v>963</v>
      </c>
      <c r="D718" s="168" t="s">
        <v>197</v>
      </c>
      <c r="E718" s="169" t="s">
        <v>4004</v>
      </c>
      <c r="F718" s="170" t="s">
        <v>4005</v>
      </c>
      <c r="G718" s="171" t="s">
        <v>216</v>
      </c>
      <c r="H718" s="172">
        <v>5.032</v>
      </c>
      <c r="I718" s="173">
        <v>124</v>
      </c>
      <c r="J718" s="173">
        <f>ROUND(I718*H718,2)</f>
        <v>623.97</v>
      </c>
      <c r="K718" s="170" t="s">
        <v>201</v>
      </c>
      <c r="L718" s="34"/>
      <c r="M718" s="174" t="s">
        <v>3</v>
      </c>
      <c r="N718" s="175" t="s">
        <v>40</v>
      </c>
      <c r="O718" s="176">
        <v>0.41</v>
      </c>
      <c r="P718" s="176">
        <f>O718*H718</f>
        <v>2.06312</v>
      </c>
      <c r="Q718" s="176">
        <v>0</v>
      </c>
      <c r="R718" s="176">
        <f>Q718*H718</f>
        <v>0</v>
      </c>
      <c r="S718" s="176">
        <v>0</v>
      </c>
      <c r="T718" s="177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78" t="s">
        <v>202</v>
      </c>
      <c r="AT718" s="178" t="s">
        <v>197</v>
      </c>
      <c r="AU718" s="178" t="s">
        <v>78</v>
      </c>
      <c r="AY718" s="20" t="s">
        <v>195</v>
      </c>
      <c r="BE718" s="179">
        <f>IF(N718="základní",J718,0)</f>
        <v>623.97</v>
      </c>
      <c r="BF718" s="179">
        <f>IF(N718="snížená",J718,0)</f>
        <v>0</v>
      </c>
      <c r="BG718" s="179">
        <f>IF(N718="zákl. přenesená",J718,0)</f>
        <v>0</v>
      </c>
      <c r="BH718" s="179">
        <f>IF(N718="sníž. přenesená",J718,0)</f>
        <v>0</v>
      </c>
      <c r="BI718" s="179">
        <f>IF(N718="nulová",J718,0)</f>
        <v>0</v>
      </c>
      <c r="BJ718" s="20" t="s">
        <v>76</v>
      </c>
      <c r="BK718" s="179">
        <f>ROUND(I718*H718,2)</f>
        <v>623.97</v>
      </c>
      <c r="BL718" s="20" t="s">
        <v>202</v>
      </c>
      <c r="BM718" s="178" t="s">
        <v>4006</v>
      </c>
    </row>
    <row r="719" spans="1:65" s="2" customFormat="1" ht="24" customHeight="1">
      <c r="A719" s="33"/>
      <c r="B719" s="167"/>
      <c r="C719" s="168" t="s">
        <v>967</v>
      </c>
      <c r="D719" s="168" t="s">
        <v>197</v>
      </c>
      <c r="E719" s="169" t="s">
        <v>4007</v>
      </c>
      <c r="F719" s="170" t="s">
        <v>4008</v>
      </c>
      <c r="G719" s="171" t="s">
        <v>216</v>
      </c>
      <c r="H719" s="172">
        <v>58.208</v>
      </c>
      <c r="I719" s="173">
        <v>61.8</v>
      </c>
      <c r="J719" s="173">
        <f>ROUND(I719*H719,2)</f>
        <v>3597.25</v>
      </c>
      <c r="K719" s="170" t="s">
        <v>201</v>
      </c>
      <c r="L719" s="34"/>
      <c r="M719" s="174" t="s">
        <v>3</v>
      </c>
      <c r="N719" s="175" t="s">
        <v>40</v>
      </c>
      <c r="O719" s="176">
        <v>0.205</v>
      </c>
      <c r="P719" s="176">
        <f>O719*H719</f>
        <v>11.93264</v>
      </c>
      <c r="Q719" s="176">
        <v>0</v>
      </c>
      <c r="R719" s="176">
        <f>Q719*H719</f>
        <v>0</v>
      </c>
      <c r="S719" s="176">
        <v>0</v>
      </c>
      <c r="T719" s="177">
        <f>S719*H719</f>
        <v>0</v>
      </c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R719" s="178" t="s">
        <v>202</v>
      </c>
      <c r="AT719" s="178" t="s">
        <v>197</v>
      </c>
      <c r="AU719" s="178" t="s">
        <v>78</v>
      </c>
      <c r="AY719" s="20" t="s">
        <v>195</v>
      </c>
      <c r="BE719" s="179">
        <f>IF(N719="základní",J719,0)</f>
        <v>3597.25</v>
      </c>
      <c r="BF719" s="179">
        <f>IF(N719="snížená",J719,0)</f>
        <v>0</v>
      </c>
      <c r="BG719" s="179">
        <f>IF(N719="zákl. přenesená",J719,0)</f>
        <v>0</v>
      </c>
      <c r="BH719" s="179">
        <f>IF(N719="sníž. přenesená",J719,0)</f>
        <v>0</v>
      </c>
      <c r="BI719" s="179">
        <f>IF(N719="nulová",J719,0)</f>
        <v>0</v>
      </c>
      <c r="BJ719" s="20" t="s">
        <v>76</v>
      </c>
      <c r="BK719" s="179">
        <f>ROUND(I719*H719,2)</f>
        <v>3597.25</v>
      </c>
      <c r="BL719" s="20" t="s">
        <v>202</v>
      </c>
      <c r="BM719" s="178" t="s">
        <v>4009</v>
      </c>
    </row>
    <row r="720" spans="1:65" s="2" customFormat="1" ht="24" customHeight="1">
      <c r="A720" s="33"/>
      <c r="B720" s="167"/>
      <c r="C720" s="168" t="s">
        <v>971</v>
      </c>
      <c r="D720" s="168" t="s">
        <v>197</v>
      </c>
      <c r="E720" s="169" t="s">
        <v>4010</v>
      </c>
      <c r="F720" s="170" t="s">
        <v>4011</v>
      </c>
      <c r="G720" s="171" t="s">
        <v>216</v>
      </c>
      <c r="H720" s="172">
        <v>58.208</v>
      </c>
      <c r="I720" s="173">
        <v>1100</v>
      </c>
      <c r="J720" s="173">
        <f>ROUND(I720*H720,2)</f>
        <v>64028.8</v>
      </c>
      <c r="K720" s="170" t="s">
        <v>201</v>
      </c>
      <c r="L720" s="34"/>
      <c r="M720" s="174" t="s">
        <v>3</v>
      </c>
      <c r="N720" s="175" t="s">
        <v>40</v>
      </c>
      <c r="O720" s="176">
        <v>0.075</v>
      </c>
      <c r="P720" s="176">
        <f>O720*H720</f>
        <v>4.3656</v>
      </c>
      <c r="Q720" s="176">
        <v>0.0303</v>
      </c>
      <c r="R720" s="176">
        <f>Q720*H720</f>
        <v>1.7637024</v>
      </c>
      <c r="S720" s="176">
        <v>0</v>
      </c>
      <c r="T720" s="177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78" t="s">
        <v>202</v>
      </c>
      <c r="AT720" s="178" t="s">
        <v>197</v>
      </c>
      <c r="AU720" s="178" t="s">
        <v>78</v>
      </c>
      <c r="AY720" s="20" t="s">
        <v>195</v>
      </c>
      <c r="BE720" s="179">
        <f>IF(N720="základní",J720,0)</f>
        <v>64028.8</v>
      </c>
      <c r="BF720" s="179">
        <f>IF(N720="snížená",J720,0)</f>
        <v>0</v>
      </c>
      <c r="BG720" s="179">
        <f>IF(N720="zákl. přenesená",J720,0)</f>
        <v>0</v>
      </c>
      <c r="BH720" s="179">
        <f>IF(N720="sníž. přenesená",J720,0)</f>
        <v>0</v>
      </c>
      <c r="BI720" s="179">
        <f>IF(N720="nulová",J720,0)</f>
        <v>0</v>
      </c>
      <c r="BJ720" s="20" t="s">
        <v>76</v>
      </c>
      <c r="BK720" s="179">
        <f>ROUND(I720*H720,2)</f>
        <v>64028.8</v>
      </c>
      <c r="BL720" s="20" t="s">
        <v>202</v>
      </c>
      <c r="BM720" s="178" t="s">
        <v>4012</v>
      </c>
    </row>
    <row r="721" spans="1:65" s="2" customFormat="1" ht="16.5" customHeight="1">
      <c r="A721" s="33"/>
      <c r="B721" s="167"/>
      <c r="C721" s="168" t="s">
        <v>976</v>
      </c>
      <c r="D721" s="168" t="s">
        <v>197</v>
      </c>
      <c r="E721" s="169" t="s">
        <v>4013</v>
      </c>
      <c r="F721" s="170" t="s">
        <v>4014</v>
      </c>
      <c r="G721" s="171" t="s">
        <v>826</v>
      </c>
      <c r="H721" s="172">
        <v>3.997</v>
      </c>
      <c r="I721" s="173">
        <v>31400</v>
      </c>
      <c r="J721" s="173">
        <f>ROUND(I721*H721,2)</f>
        <v>125505.8</v>
      </c>
      <c r="K721" s="170" t="s">
        <v>201</v>
      </c>
      <c r="L721" s="34"/>
      <c r="M721" s="174" t="s">
        <v>3</v>
      </c>
      <c r="N721" s="175" t="s">
        <v>40</v>
      </c>
      <c r="O721" s="176">
        <v>15.231</v>
      </c>
      <c r="P721" s="176">
        <f>O721*H721</f>
        <v>60.878307</v>
      </c>
      <c r="Q721" s="176">
        <v>1.06277</v>
      </c>
      <c r="R721" s="176">
        <f>Q721*H721</f>
        <v>4.247891689999999</v>
      </c>
      <c r="S721" s="176">
        <v>0</v>
      </c>
      <c r="T721" s="177">
        <f>S721*H721</f>
        <v>0</v>
      </c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R721" s="178" t="s">
        <v>202</v>
      </c>
      <c r="AT721" s="178" t="s">
        <v>197</v>
      </c>
      <c r="AU721" s="178" t="s">
        <v>78</v>
      </c>
      <c r="AY721" s="20" t="s">
        <v>195</v>
      </c>
      <c r="BE721" s="179">
        <f>IF(N721="základní",J721,0)</f>
        <v>125505.8</v>
      </c>
      <c r="BF721" s="179">
        <f>IF(N721="snížená",J721,0)</f>
        <v>0</v>
      </c>
      <c r="BG721" s="179">
        <f>IF(N721="zákl. přenesená",J721,0)</f>
        <v>0</v>
      </c>
      <c r="BH721" s="179">
        <f>IF(N721="sníž. přenesená",J721,0)</f>
        <v>0</v>
      </c>
      <c r="BI721" s="179">
        <f>IF(N721="nulová",J721,0)</f>
        <v>0</v>
      </c>
      <c r="BJ721" s="20" t="s">
        <v>76</v>
      </c>
      <c r="BK721" s="179">
        <f>ROUND(I721*H721,2)</f>
        <v>125505.8</v>
      </c>
      <c r="BL721" s="20" t="s">
        <v>202</v>
      </c>
      <c r="BM721" s="178" t="s">
        <v>4015</v>
      </c>
    </row>
    <row r="722" spans="1:51" s="13" customFormat="1" ht="12">
      <c r="A722" s="13"/>
      <c r="B722" s="180"/>
      <c r="C722" s="13"/>
      <c r="D722" s="181" t="s">
        <v>204</v>
      </c>
      <c r="E722" s="182" t="s">
        <v>3</v>
      </c>
      <c r="F722" s="183" t="s">
        <v>3991</v>
      </c>
      <c r="G722" s="13"/>
      <c r="H722" s="182" t="s">
        <v>3</v>
      </c>
      <c r="I722" s="13"/>
      <c r="J722" s="13"/>
      <c r="K722" s="13"/>
      <c r="L722" s="180"/>
      <c r="M722" s="184"/>
      <c r="N722" s="185"/>
      <c r="O722" s="185"/>
      <c r="P722" s="185"/>
      <c r="Q722" s="185"/>
      <c r="R722" s="185"/>
      <c r="S722" s="185"/>
      <c r="T722" s="186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182" t="s">
        <v>204</v>
      </c>
      <c r="AU722" s="182" t="s">
        <v>78</v>
      </c>
      <c r="AV722" s="13" t="s">
        <v>76</v>
      </c>
      <c r="AW722" s="13" t="s">
        <v>31</v>
      </c>
      <c r="AX722" s="13" t="s">
        <v>69</v>
      </c>
      <c r="AY722" s="182" t="s">
        <v>195</v>
      </c>
    </row>
    <row r="723" spans="1:51" s="14" customFormat="1" ht="12">
      <c r="A723" s="14"/>
      <c r="B723" s="187"/>
      <c r="C723" s="14"/>
      <c r="D723" s="181" t="s">
        <v>204</v>
      </c>
      <c r="E723" s="188" t="s">
        <v>3</v>
      </c>
      <c r="F723" s="189" t="s">
        <v>4016</v>
      </c>
      <c r="G723" s="14"/>
      <c r="H723" s="190">
        <v>0.12</v>
      </c>
      <c r="I723" s="14"/>
      <c r="J723" s="14"/>
      <c r="K723" s="14"/>
      <c r="L723" s="187"/>
      <c r="M723" s="191"/>
      <c r="N723" s="192"/>
      <c r="O723" s="192"/>
      <c r="P723" s="192"/>
      <c r="Q723" s="192"/>
      <c r="R723" s="192"/>
      <c r="S723" s="192"/>
      <c r="T723" s="193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188" t="s">
        <v>204</v>
      </c>
      <c r="AU723" s="188" t="s">
        <v>78</v>
      </c>
      <c r="AV723" s="14" t="s">
        <v>78</v>
      </c>
      <c r="AW723" s="14" t="s">
        <v>31</v>
      </c>
      <c r="AX723" s="14" t="s">
        <v>69</v>
      </c>
      <c r="AY723" s="188" t="s">
        <v>195</v>
      </c>
    </row>
    <row r="724" spans="1:51" s="13" customFormat="1" ht="12">
      <c r="A724" s="13"/>
      <c r="B724" s="180"/>
      <c r="C724" s="13"/>
      <c r="D724" s="181" t="s">
        <v>204</v>
      </c>
      <c r="E724" s="182" t="s">
        <v>3</v>
      </c>
      <c r="F724" s="183" t="s">
        <v>4017</v>
      </c>
      <c r="G724" s="13"/>
      <c r="H724" s="182" t="s">
        <v>3</v>
      </c>
      <c r="I724" s="13"/>
      <c r="J724" s="13"/>
      <c r="K724" s="13"/>
      <c r="L724" s="180"/>
      <c r="M724" s="184"/>
      <c r="N724" s="185"/>
      <c r="O724" s="185"/>
      <c r="P724" s="185"/>
      <c r="Q724" s="185"/>
      <c r="R724" s="185"/>
      <c r="S724" s="185"/>
      <c r="T724" s="186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182" t="s">
        <v>204</v>
      </c>
      <c r="AU724" s="182" t="s">
        <v>78</v>
      </c>
      <c r="AV724" s="13" t="s">
        <v>76</v>
      </c>
      <c r="AW724" s="13" t="s">
        <v>31</v>
      </c>
      <c r="AX724" s="13" t="s">
        <v>69</v>
      </c>
      <c r="AY724" s="182" t="s">
        <v>195</v>
      </c>
    </row>
    <row r="725" spans="1:51" s="13" customFormat="1" ht="12">
      <c r="A725" s="13"/>
      <c r="B725" s="180"/>
      <c r="C725" s="13"/>
      <c r="D725" s="181" t="s">
        <v>204</v>
      </c>
      <c r="E725" s="182" t="s">
        <v>3</v>
      </c>
      <c r="F725" s="183" t="s">
        <v>3999</v>
      </c>
      <c r="G725" s="13"/>
      <c r="H725" s="182" t="s">
        <v>3</v>
      </c>
      <c r="I725" s="13"/>
      <c r="J725" s="13"/>
      <c r="K725" s="13"/>
      <c r="L725" s="180"/>
      <c r="M725" s="184"/>
      <c r="N725" s="185"/>
      <c r="O725" s="185"/>
      <c r="P725" s="185"/>
      <c r="Q725" s="185"/>
      <c r="R725" s="185"/>
      <c r="S725" s="185"/>
      <c r="T725" s="186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182" t="s">
        <v>204</v>
      </c>
      <c r="AU725" s="182" t="s">
        <v>78</v>
      </c>
      <c r="AV725" s="13" t="s">
        <v>76</v>
      </c>
      <c r="AW725" s="13" t="s">
        <v>31</v>
      </c>
      <c r="AX725" s="13" t="s">
        <v>69</v>
      </c>
      <c r="AY725" s="182" t="s">
        <v>195</v>
      </c>
    </row>
    <row r="726" spans="1:51" s="14" customFormat="1" ht="12">
      <c r="A726" s="14"/>
      <c r="B726" s="187"/>
      <c r="C726" s="14"/>
      <c r="D726" s="181" t="s">
        <v>204</v>
      </c>
      <c r="E726" s="188" t="s">
        <v>3</v>
      </c>
      <c r="F726" s="189" t="s">
        <v>4018</v>
      </c>
      <c r="G726" s="14"/>
      <c r="H726" s="190">
        <v>3.877</v>
      </c>
      <c r="I726" s="14"/>
      <c r="J726" s="14"/>
      <c r="K726" s="14"/>
      <c r="L726" s="187"/>
      <c r="M726" s="191"/>
      <c r="N726" s="192"/>
      <c r="O726" s="192"/>
      <c r="P726" s="192"/>
      <c r="Q726" s="192"/>
      <c r="R726" s="192"/>
      <c r="S726" s="192"/>
      <c r="T726" s="193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188" t="s">
        <v>204</v>
      </c>
      <c r="AU726" s="188" t="s">
        <v>78</v>
      </c>
      <c r="AV726" s="14" t="s">
        <v>78</v>
      </c>
      <c r="AW726" s="14" t="s">
        <v>31</v>
      </c>
      <c r="AX726" s="14" t="s">
        <v>69</v>
      </c>
      <c r="AY726" s="188" t="s">
        <v>195</v>
      </c>
    </row>
    <row r="727" spans="1:51" s="15" customFormat="1" ht="12">
      <c r="A727" s="15"/>
      <c r="B727" s="194"/>
      <c r="C727" s="15"/>
      <c r="D727" s="181" t="s">
        <v>204</v>
      </c>
      <c r="E727" s="195" t="s">
        <v>3</v>
      </c>
      <c r="F727" s="196" t="s">
        <v>209</v>
      </c>
      <c r="G727" s="15"/>
      <c r="H727" s="197">
        <v>3.997</v>
      </c>
      <c r="I727" s="15"/>
      <c r="J727" s="15"/>
      <c r="K727" s="15"/>
      <c r="L727" s="194"/>
      <c r="M727" s="198"/>
      <c r="N727" s="199"/>
      <c r="O727" s="199"/>
      <c r="P727" s="199"/>
      <c r="Q727" s="199"/>
      <c r="R727" s="199"/>
      <c r="S727" s="199"/>
      <c r="T727" s="200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195" t="s">
        <v>204</v>
      </c>
      <c r="AU727" s="195" t="s">
        <v>78</v>
      </c>
      <c r="AV727" s="15" t="s">
        <v>202</v>
      </c>
      <c r="AW727" s="15" t="s">
        <v>31</v>
      </c>
      <c r="AX727" s="15" t="s">
        <v>76</v>
      </c>
      <c r="AY727" s="195" t="s">
        <v>195</v>
      </c>
    </row>
    <row r="728" spans="1:65" s="2" customFormat="1" ht="16.5" customHeight="1">
      <c r="A728" s="33"/>
      <c r="B728" s="167"/>
      <c r="C728" s="168" t="s">
        <v>981</v>
      </c>
      <c r="D728" s="168" t="s">
        <v>197</v>
      </c>
      <c r="E728" s="169" t="s">
        <v>535</v>
      </c>
      <c r="F728" s="170" t="s">
        <v>536</v>
      </c>
      <c r="G728" s="171" t="s">
        <v>200</v>
      </c>
      <c r="H728" s="172">
        <v>2.19</v>
      </c>
      <c r="I728" s="173">
        <v>377</v>
      </c>
      <c r="J728" s="173">
        <f>ROUND(I728*H728,2)</f>
        <v>825.63</v>
      </c>
      <c r="K728" s="170" t="s">
        <v>201</v>
      </c>
      <c r="L728" s="34"/>
      <c r="M728" s="174" t="s">
        <v>3</v>
      </c>
      <c r="N728" s="175" t="s">
        <v>40</v>
      </c>
      <c r="O728" s="176">
        <v>0.481</v>
      </c>
      <c r="P728" s="176">
        <f>O728*H728</f>
        <v>1.0533899999999998</v>
      </c>
      <c r="Q728" s="176">
        <v>0.063</v>
      </c>
      <c r="R728" s="176">
        <f>Q728*H728</f>
        <v>0.13797</v>
      </c>
      <c r="S728" s="176">
        <v>0</v>
      </c>
      <c r="T728" s="177">
        <f>S728*H728</f>
        <v>0</v>
      </c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R728" s="178" t="s">
        <v>202</v>
      </c>
      <c r="AT728" s="178" t="s">
        <v>197</v>
      </c>
      <c r="AU728" s="178" t="s">
        <v>78</v>
      </c>
      <c r="AY728" s="20" t="s">
        <v>195</v>
      </c>
      <c r="BE728" s="179">
        <f>IF(N728="základní",J728,0)</f>
        <v>825.63</v>
      </c>
      <c r="BF728" s="179">
        <f>IF(N728="snížená",J728,0)</f>
        <v>0</v>
      </c>
      <c r="BG728" s="179">
        <f>IF(N728="zákl. přenesená",J728,0)</f>
        <v>0</v>
      </c>
      <c r="BH728" s="179">
        <f>IF(N728="sníž. přenesená",J728,0)</f>
        <v>0</v>
      </c>
      <c r="BI728" s="179">
        <f>IF(N728="nulová",J728,0)</f>
        <v>0</v>
      </c>
      <c r="BJ728" s="20" t="s">
        <v>76</v>
      </c>
      <c r="BK728" s="179">
        <f>ROUND(I728*H728,2)</f>
        <v>825.63</v>
      </c>
      <c r="BL728" s="20" t="s">
        <v>202</v>
      </c>
      <c r="BM728" s="178" t="s">
        <v>4019</v>
      </c>
    </row>
    <row r="729" spans="1:51" s="13" customFormat="1" ht="12">
      <c r="A729" s="13"/>
      <c r="B729" s="180"/>
      <c r="C729" s="13"/>
      <c r="D729" s="181" t="s">
        <v>204</v>
      </c>
      <c r="E729" s="182" t="s">
        <v>3</v>
      </c>
      <c r="F729" s="183" t="s">
        <v>4020</v>
      </c>
      <c r="G729" s="13"/>
      <c r="H729" s="182" t="s">
        <v>3</v>
      </c>
      <c r="I729" s="13"/>
      <c r="J729" s="13"/>
      <c r="K729" s="13"/>
      <c r="L729" s="180"/>
      <c r="M729" s="184"/>
      <c r="N729" s="185"/>
      <c r="O729" s="185"/>
      <c r="P729" s="185"/>
      <c r="Q729" s="185"/>
      <c r="R729" s="185"/>
      <c r="S729" s="185"/>
      <c r="T729" s="186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182" t="s">
        <v>204</v>
      </c>
      <c r="AU729" s="182" t="s">
        <v>78</v>
      </c>
      <c r="AV729" s="13" t="s">
        <v>76</v>
      </c>
      <c r="AW729" s="13" t="s">
        <v>31</v>
      </c>
      <c r="AX729" s="13" t="s">
        <v>69</v>
      </c>
      <c r="AY729" s="182" t="s">
        <v>195</v>
      </c>
    </row>
    <row r="730" spans="1:51" s="14" customFormat="1" ht="12">
      <c r="A730" s="14"/>
      <c r="B730" s="187"/>
      <c r="C730" s="14"/>
      <c r="D730" s="181" t="s">
        <v>204</v>
      </c>
      <c r="E730" s="188" t="s">
        <v>3</v>
      </c>
      <c r="F730" s="189" t="s">
        <v>4021</v>
      </c>
      <c r="G730" s="14"/>
      <c r="H730" s="190">
        <v>0.99</v>
      </c>
      <c r="I730" s="14"/>
      <c r="J730" s="14"/>
      <c r="K730" s="14"/>
      <c r="L730" s="187"/>
      <c r="M730" s="191"/>
      <c r="N730" s="192"/>
      <c r="O730" s="192"/>
      <c r="P730" s="192"/>
      <c r="Q730" s="192"/>
      <c r="R730" s="192"/>
      <c r="S730" s="192"/>
      <c r="T730" s="193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188" t="s">
        <v>204</v>
      </c>
      <c r="AU730" s="188" t="s">
        <v>78</v>
      </c>
      <c r="AV730" s="14" t="s">
        <v>78</v>
      </c>
      <c r="AW730" s="14" t="s">
        <v>31</v>
      </c>
      <c r="AX730" s="14" t="s">
        <v>69</v>
      </c>
      <c r="AY730" s="188" t="s">
        <v>195</v>
      </c>
    </row>
    <row r="731" spans="1:51" s="14" customFormat="1" ht="12">
      <c r="A731" s="14"/>
      <c r="B731" s="187"/>
      <c r="C731" s="14"/>
      <c r="D731" s="181" t="s">
        <v>204</v>
      </c>
      <c r="E731" s="188" t="s">
        <v>3</v>
      </c>
      <c r="F731" s="189" t="s">
        <v>4022</v>
      </c>
      <c r="G731" s="14"/>
      <c r="H731" s="190">
        <v>1.2</v>
      </c>
      <c r="I731" s="14"/>
      <c r="J731" s="14"/>
      <c r="K731" s="14"/>
      <c r="L731" s="187"/>
      <c r="M731" s="191"/>
      <c r="N731" s="192"/>
      <c r="O731" s="192"/>
      <c r="P731" s="192"/>
      <c r="Q731" s="192"/>
      <c r="R731" s="192"/>
      <c r="S731" s="192"/>
      <c r="T731" s="193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188" t="s">
        <v>204</v>
      </c>
      <c r="AU731" s="188" t="s">
        <v>78</v>
      </c>
      <c r="AV731" s="14" t="s">
        <v>78</v>
      </c>
      <c r="AW731" s="14" t="s">
        <v>31</v>
      </c>
      <c r="AX731" s="14" t="s">
        <v>69</v>
      </c>
      <c r="AY731" s="188" t="s">
        <v>195</v>
      </c>
    </row>
    <row r="732" spans="1:51" s="15" customFormat="1" ht="12">
      <c r="A732" s="15"/>
      <c r="B732" s="194"/>
      <c r="C732" s="15"/>
      <c r="D732" s="181" t="s">
        <v>204</v>
      </c>
      <c r="E732" s="195" t="s">
        <v>3</v>
      </c>
      <c r="F732" s="196" t="s">
        <v>209</v>
      </c>
      <c r="G732" s="15"/>
      <c r="H732" s="197">
        <v>2.19</v>
      </c>
      <c r="I732" s="15"/>
      <c r="J732" s="15"/>
      <c r="K732" s="15"/>
      <c r="L732" s="194"/>
      <c r="M732" s="198"/>
      <c r="N732" s="199"/>
      <c r="O732" s="199"/>
      <c r="P732" s="199"/>
      <c r="Q732" s="199"/>
      <c r="R732" s="199"/>
      <c r="S732" s="199"/>
      <c r="T732" s="200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195" t="s">
        <v>204</v>
      </c>
      <c r="AU732" s="195" t="s">
        <v>78</v>
      </c>
      <c r="AV732" s="15" t="s">
        <v>202</v>
      </c>
      <c r="AW732" s="15" t="s">
        <v>31</v>
      </c>
      <c r="AX732" s="15" t="s">
        <v>76</v>
      </c>
      <c r="AY732" s="195" t="s">
        <v>195</v>
      </c>
    </row>
    <row r="733" spans="1:65" s="2" customFormat="1" ht="16.5" customHeight="1">
      <c r="A733" s="33"/>
      <c r="B733" s="167"/>
      <c r="C733" s="168" t="s">
        <v>991</v>
      </c>
      <c r="D733" s="168" t="s">
        <v>197</v>
      </c>
      <c r="E733" s="169" t="s">
        <v>4023</v>
      </c>
      <c r="F733" s="170" t="s">
        <v>4024</v>
      </c>
      <c r="G733" s="171" t="s">
        <v>200</v>
      </c>
      <c r="H733" s="172">
        <v>1.8</v>
      </c>
      <c r="I733" s="173">
        <v>575</v>
      </c>
      <c r="J733" s="173">
        <f>ROUND(I733*H733,2)</f>
        <v>1035</v>
      </c>
      <c r="K733" s="170" t="s">
        <v>201</v>
      </c>
      <c r="L733" s="34"/>
      <c r="M733" s="174" t="s">
        <v>3</v>
      </c>
      <c r="N733" s="175" t="s">
        <v>40</v>
      </c>
      <c r="O733" s="176">
        <v>0.63</v>
      </c>
      <c r="P733" s="176">
        <f>O733*H733</f>
        <v>1.1340000000000001</v>
      </c>
      <c r="Q733" s="176">
        <v>0.105</v>
      </c>
      <c r="R733" s="176">
        <f>Q733*H733</f>
        <v>0.189</v>
      </c>
      <c r="S733" s="176">
        <v>0</v>
      </c>
      <c r="T733" s="177">
        <f>S733*H733</f>
        <v>0</v>
      </c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R733" s="178" t="s">
        <v>202</v>
      </c>
      <c r="AT733" s="178" t="s">
        <v>197</v>
      </c>
      <c r="AU733" s="178" t="s">
        <v>78</v>
      </c>
      <c r="AY733" s="20" t="s">
        <v>195</v>
      </c>
      <c r="BE733" s="179">
        <f>IF(N733="základní",J733,0)</f>
        <v>1035</v>
      </c>
      <c r="BF733" s="179">
        <f>IF(N733="snížená",J733,0)</f>
        <v>0</v>
      </c>
      <c r="BG733" s="179">
        <f>IF(N733="zákl. přenesená",J733,0)</f>
        <v>0</v>
      </c>
      <c r="BH733" s="179">
        <f>IF(N733="sníž. přenesená",J733,0)</f>
        <v>0</v>
      </c>
      <c r="BI733" s="179">
        <f>IF(N733="nulová",J733,0)</f>
        <v>0</v>
      </c>
      <c r="BJ733" s="20" t="s">
        <v>76</v>
      </c>
      <c r="BK733" s="179">
        <f>ROUND(I733*H733,2)</f>
        <v>1035</v>
      </c>
      <c r="BL733" s="20" t="s">
        <v>202</v>
      </c>
      <c r="BM733" s="178" t="s">
        <v>4025</v>
      </c>
    </row>
    <row r="734" spans="1:51" s="13" customFormat="1" ht="12">
      <c r="A734" s="13"/>
      <c r="B734" s="180"/>
      <c r="C734" s="13"/>
      <c r="D734" s="181" t="s">
        <v>204</v>
      </c>
      <c r="E734" s="182" t="s">
        <v>3</v>
      </c>
      <c r="F734" s="183" t="s">
        <v>4026</v>
      </c>
      <c r="G734" s="13"/>
      <c r="H734" s="182" t="s">
        <v>3</v>
      </c>
      <c r="I734" s="13"/>
      <c r="J734" s="13"/>
      <c r="K734" s="13"/>
      <c r="L734" s="180"/>
      <c r="M734" s="184"/>
      <c r="N734" s="185"/>
      <c r="O734" s="185"/>
      <c r="P734" s="185"/>
      <c r="Q734" s="185"/>
      <c r="R734" s="185"/>
      <c r="S734" s="185"/>
      <c r="T734" s="186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182" t="s">
        <v>204</v>
      </c>
      <c r="AU734" s="182" t="s">
        <v>78</v>
      </c>
      <c r="AV734" s="13" t="s">
        <v>76</v>
      </c>
      <c r="AW734" s="13" t="s">
        <v>31</v>
      </c>
      <c r="AX734" s="13" t="s">
        <v>69</v>
      </c>
      <c r="AY734" s="182" t="s">
        <v>195</v>
      </c>
    </row>
    <row r="735" spans="1:51" s="14" customFormat="1" ht="12">
      <c r="A735" s="14"/>
      <c r="B735" s="187"/>
      <c r="C735" s="14"/>
      <c r="D735" s="181" t="s">
        <v>204</v>
      </c>
      <c r="E735" s="188" t="s">
        <v>3</v>
      </c>
      <c r="F735" s="189" t="s">
        <v>4027</v>
      </c>
      <c r="G735" s="14"/>
      <c r="H735" s="190">
        <v>1.8</v>
      </c>
      <c r="I735" s="14"/>
      <c r="J735" s="14"/>
      <c r="K735" s="14"/>
      <c r="L735" s="187"/>
      <c r="M735" s="191"/>
      <c r="N735" s="192"/>
      <c r="O735" s="192"/>
      <c r="P735" s="192"/>
      <c r="Q735" s="192"/>
      <c r="R735" s="192"/>
      <c r="S735" s="192"/>
      <c r="T735" s="193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188" t="s">
        <v>204</v>
      </c>
      <c r="AU735" s="188" t="s">
        <v>78</v>
      </c>
      <c r="AV735" s="14" t="s">
        <v>78</v>
      </c>
      <c r="AW735" s="14" t="s">
        <v>31</v>
      </c>
      <c r="AX735" s="14" t="s">
        <v>76</v>
      </c>
      <c r="AY735" s="188" t="s">
        <v>195</v>
      </c>
    </row>
    <row r="736" spans="1:65" s="2" customFormat="1" ht="16.5" customHeight="1">
      <c r="A736" s="33"/>
      <c r="B736" s="167"/>
      <c r="C736" s="168" t="s">
        <v>1000</v>
      </c>
      <c r="D736" s="168" t="s">
        <v>197</v>
      </c>
      <c r="E736" s="169" t="s">
        <v>4028</v>
      </c>
      <c r="F736" s="170" t="s">
        <v>4029</v>
      </c>
      <c r="G736" s="171" t="s">
        <v>200</v>
      </c>
      <c r="H736" s="172">
        <v>414.12</v>
      </c>
      <c r="I736" s="173">
        <v>11.5</v>
      </c>
      <c r="J736" s="173">
        <f>ROUND(I736*H736,2)</f>
        <v>4762.38</v>
      </c>
      <c r="K736" s="170" t="s">
        <v>201</v>
      </c>
      <c r="L736" s="34"/>
      <c r="M736" s="174" t="s">
        <v>3</v>
      </c>
      <c r="N736" s="175" t="s">
        <v>40</v>
      </c>
      <c r="O736" s="176">
        <v>0.025</v>
      </c>
      <c r="P736" s="176">
        <f>O736*H736</f>
        <v>10.353000000000002</v>
      </c>
      <c r="Q736" s="176">
        <v>0.00013</v>
      </c>
      <c r="R736" s="176">
        <f>Q736*H736</f>
        <v>0.0538356</v>
      </c>
      <c r="S736" s="176">
        <v>0</v>
      </c>
      <c r="T736" s="177">
        <f>S736*H736</f>
        <v>0</v>
      </c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R736" s="178" t="s">
        <v>202</v>
      </c>
      <c r="AT736" s="178" t="s">
        <v>197</v>
      </c>
      <c r="AU736" s="178" t="s">
        <v>78</v>
      </c>
      <c r="AY736" s="20" t="s">
        <v>195</v>
      </c>
      <c r="BE736" s="179">
        <f>IF(N736="základní",J736,0)</f>
        <v>4762.38</v>
      </c>
      <c r="BF736" s="179">
        <f>IF(N736="snížená",J736,0)</f>
        <v>0</v>
      </c>
      <c r="BG736" s="179">
        <f>IF(N736="zákl. přenesená",J736,0)</f>
        <v>0</v>
      </c>
      <c r="BH736" s="179">
        <f>IF(N736="sníž. přenesená",J736,0)</f>
        <v>0</v>
      </c>
      <c r="BI736" s="179">
        <f>IF(N736="nulová",J736,0)</f>
        <v>0</v>
      </c>
      <c r="BJ736" s="20" t="s">
        <v>76</v>
      </c>
      <c r="BK736" s="179">
        <f>ROUND(I736*H736,2)</f>
        <v>4762.38</v>
      </c>
      <c r="BL736" s="20" t="s">
        <v>202</v>
      </c>
      <c r="BM736" s="178" t="s">
        <v>4030</v>
      </c>
    </row>
    <row r="737" spans="1:51" s="13" customFormat="1" ht="12">
      <c r="A737" s="13"/>
      <c r="B737" s="180"/>
      <c r="C737" s="13"/>
      <c r="D737" s="181" t="s">
        <v>204</v>
      </c>
      <c r="E737" s="182" t="s">
        <v>3</v>
      </c>
      <c r="F737" s="183" t="s">
        <v>3991</v>
      </c>
      <c r="G737" s="13"/>
      <c r="H737" s="182" t="s">
        <v>3</v>
      </c>
      <c r="I737" s="13"/>
      <c r="J737" s="13"/>
      <c r="K737" s="13"/>
      <c r="L737" s="180"/>
      <c r="M737" s="184"/>
      <c r="N737" s="185"/>
      <c r="O737" s="185"/>
      <c r="P737" s="185"/>
      <c r="Q737" s="185"/>
      <c r="R737" s="185"/>
      <c r="S737" s="185"/>
      <c r="T737" s="186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182" t="s">
        <v>204</v>
      </c>
      <c r="AU737" s="182" t="s">
        <v>78</v>
      </c>
      <c r="AV737" s="13" t="s">
        <v>76</v>
      </c>
      <c r="AW737" s="13" t="s">
        <v>31</v>
      </c>
      <c r="AX737" s="13" t="s">
        <v>69</v>
      </c>
      <c r="AY737" s="182" t="s">
        <v>195</v>
      </c>
    </row>
    <row r="738" spans="1:51" s="14" customFormat="1" ht="12">
      <c r="A738" s="14"/>
      <c r="B738" s="187"/>
      <c r="C738" s="14"/>
      <c r="D738" s="181" t="s">
        <v>204</v>
      </c>
      <c r="E738" s="188" t="s">
        <v>3</v>
      </c>
      <c r="F738" s="189" t="s">
        <v>4031</v>
      </c>
      <c r="G738" s="14"/>
      <c r="H738" s="190">
        <v>50.32</v>
      </c>
      <c r="I738" s="14"/>
      <c r="J738" s="14"/>
      <c r="K738" s="14"/>
      <c r="L738" s="187"/>
      <c r="M738" s="191"/>
      <c r="N738" s="192"/>
      <c r="O738" s="192"/>
      <c r="P738" s="192"/>
      <c r="Q738" s="192"/>
      <c r="R738" s="192"/>
      <c r="S738" s="192"/>
      <c r="T738" s="193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188" t="s">
        <v>204</v>
      </c>
      <c r="AU738" s="188" t="s">
        <v>78</v>
      </c>
      <c r="AV738" s="14" t="s">
        <v>78</v>
      </c>
      <c r="AW738" s="14" t="s">
        <v>31</v>
      </c>
      <c r="AX738" s="14" t="s">
        <v>69</v>
      </c>
      <c r="AY738" s="188" t="s">
        <v>195</v>
      </c>
    </row>
    <row r="739" spans="1:51" s="13" customFormat="1" ht="12">
      <c r="A739" s="13"/>
      <c r="B739" s="180"/>
      <c r="C739" s="13"/>
      <c r="D739" s="181" t="s">
        <v>204</v>
      </c>
      <c r="E739" s="182" t="s">
        <v>3</v>
      </c>
      <c r="F739" s="183" t="s">
        <v>3999</v>
      </c>
      <c r="G739" s="13"/>
      <c r="H739" s="182" t="s">
        <v>3</v>
      </c>
      <c r="I739" s="13"/>
      <c r="J739" s="13"/>
      <c r="K739" s="13"/>
      <c r="L739" s="180"/>
      <c r="M739" s="184"/>
      <c r="N739" s="185"/>
      <c r="O739" s="185"/>
      <c r="P739" s="185"/>
      <c r="Q739" s="185"/>
      <c r="R739" s="185"/>
      <c r="S739" s="185"/>
      <c r="T739" s="186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182" t="s">
        <v>204</v>
      </c>
      <c r="AU739" s="182" t="s">
        <v>78</v>
      </c>
      <c r="AV739" s="13" t="s">
        <v>76</v>
      </c>
      <c r="AW739" s="13" t="s">
        <v>31</v>
      </c>
      <c r="AX739" s="13" t="s">
        <v>69</v>
      </c>
      <c r="AY739" s="182" t="s">
        <v>195</v>
      </c>
    </row>
    <row r="740" spans="1:51" s="14" customFormat="1" ht="12">
      <c r="A740" s="14"/>
      <c r="B740" s="187"/>
      <c r="C740" s="14"/>
      <c r="D740" s="181" t="s">
        <v>204</v>
      </c>
      <c r="E740" s="188" t="s">
        <v>3</v>
      </c>
      <c r="F740" s="189" t="s">
        <v>4032</v>
      </c>
      <c r="G740" s="14"/>
      <c r="H740" s="190">
        <v>363.8</v>
      </c>
      <c r="I740" s="14"/>
      <c r="J740" s="14"/>
      <c r="K740" s="14"/>
      <c r="L740" s="187"/>
      <c r="M740" s="191"/>
      <c r="N740" s="192"/>
      <c r="O740" s="192"/>
      <c r="P740" s="192"/>
      <c r="Q740" s="192"/>
      <c r="R740" s="192"/>
      <c r="S740" s="192"/>
      <c r="T740" s="193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188" t="s">
        <v>204</v>
      </c>
      <c r="AU740" s="188" t="s">
        <v>78</v>
      </c>
      <c r="AV740" s="14" t="s">
        <v>78</v>
      </c>
      <c r="AW740" s="14" t="s">
        <v>31</v>
      </c>
      <c r="AX740" s="14" t="s">
        <v>69</v>
      </c>
      <c r="AY740" s="188" t="s">
        <v>195</v>
      </c>
    </row>
    <row r="741" spans="1:51" s="15" customFormat="1" ht="12">
      <c r="A741" s="15"/>
      <c r="B741" s="194"/>
      <c r="C741" s="15"/>
      <c r="D741" s="181" t="s">
        <v>204</v>
      </c>
      <c r="E741" s="195" t="s">
        <v>3</v>
      </c>
      <c r="F741" s="196" t="s">
        <v>209</v>
      </c>
      <c r="G741" s="15"/>
      <c r="H741" s="197">
        <v>414.12</v>
      </c>
      <c r="I741" s="15"/>
      <c r="J741" s="15"/>
      <c r="K741" s="15"/>
      <c r="L741" s="194"/>
      <c r="M741" s="198"/>
      <c r="N741" s="199"/>
      <c r="O741" s="199"/>
      <c r="P741" s="199"/>
      <c r="Q741" s="199"/>
      <c r="R741" s="199"/>
      <c r="S741" s="199"/>
      <c r="T741" s="200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195" t="s">
        <v>204</v>
      </c>
      <c r="AU741" s="195" t="s">
        <v>78</v>
      </c>
      <c r="AV741" s="15" t="s">
        <v>202</v>
      </c>
      <c r="AW741" s="15" t="s">
        <v>31</v>
      </c>
      <c r="AX741" s="15" t="s">
        <v>76</v>
      </c>
      <c r="AY741" s="195" t="s">
        <v>195</v>
      </c>
    </row>
    <row r="742" spans="1:65" s="2" customFormat="1" ht="24" customHeight="1">
      <c r="A742" s="33"/>
      <c r="B742" s="167"/>
      <c r="C742" s="168" t="s">
        <v>1009</v>
      </c>
      <c r="D742" s="168" t="s">
        <v>197</v>
      </c>
      <c r="E742" s="169" t="s">
        <v>4033</v>
      </c>
      <c r="F742" s="170" t="s">
        <v>4034</v>
      </c>
      <c r="G742" s="171" t="s">
        <v>200</v>
      </c>
      <c r="H742" s="172">
        <v>363.8</v>
      </c>
      <c r="I742" s="173">
        <v>161</v>
      </c>
      <c r="J742" s="173">
        <f>ROUND(I742*H742,2)</f>
        <v>58571.8</v>
      </c>
      <c r="K742" s="170" t="s">
        <v>201</v>
      </c>
      <c r="L742" s="34"/>
      <c r="M742" s="174" t="s">
        <v>3</v>
      </c>
      <c r="N742" s="175" t="s">
        <v>40</v>
      </c>
      <c r="O742" s="176">
        <v>0.299</v>
      </c>
      <c r="P742" s="176">
        <f>O742*H742</f>
        <v>108.7762</v>
      </c>
      <c r="Q742" s="176">
        <v>0.00524</v>
      </c>
      <c r="R742" s="176">
        <f>Q742*H742</f>
        <v>1.906312</v>
      </c>
      <c r="S742" s="176">
        <v>0</v>
      </c>
      <c r="T742" s="177">
        <f>S742*H742</f>
        <v>0</v>
      </c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R742" s="178" t="s">
        <v>202</v>
      </c>
      <c r="AT742" s="178" t="s">
        <v>197</v>
      </c>
      <c r="AU742" s="178" t="s">
        <v>78</v>
      </c>
      <c r="AY742" s="20" t="s">
        <v>195</v>
      </c>
      <c r="BE742" s="179">
        <f>IF(N742="základní",J742,0)</f>
        <v>58571.8</v>
      </c>
      <c r="BF742" s="179">
        <f>IF(N742="snížená",J742,0)</f>
        <v>0</v>
      </c>
      <c r="BG742" s="179">
        <f>IF(N742="zákl. přenesená",J742,0)</f>
        <v>0</v>
      </c>
      <c r="BH742" s="179">
        <f>IF(N742="sníž. přenesená",J742,0)</f>
        <v>0</v>
      </c>
      <c r="BI742" s="179">
        <f>IF(N742="nulová",J742,0)</f>
        <v>0</v>
      </c>
      <c r="BJ742" s="20" t="s">
        <v>76</v>
      </c>
      <c r="BK742" s="179">
        <f>ROUND(I742*H742,2)</f>
        <v>58571.8</v>
      </c>
      <c r="BL742" s="20" t="s">
        <v>202</v>
      </c>
      <c r="BM742" s="178" t="s">
        <v>4035</v>
      </c>
    </row>
    <row r="743" spans="1:51" s="13" customFormat="1" ht="12">
      <c r="A743" s="13"/>
      <c r="B743" s="180"/>
      <c r="C743" s="13"/>
      <c r="D743" s="181" t="s">
        <v>204</v>
      </c>
      <c r="E743" s="182" t="s">
        <v>3</v>
      </c>
      <c r="F743" s="183" t="s">
        <v>3999</v>
      </c>
      <c r="G743" s="13"/>
      <c r="H743" s="182" t="s">
        <v>3</v>
      </c>
      <c r="I743" s="13"/>
      <c r="J743" s="13"/>
      <c r="K743" s="13"/>
      <c r="L743" s="180"/>
      <c r="M743" s="184"/>
      <c r="N743" s="185"/>
      <c r="O743" s="185"/>
      <c r="P743" s="185"/>
      <c r="Q743" s="185"/>
      <c r="R743" s="185"/>
      <c r="S743" s="185"/>
      <c r="T743" s="186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182" t="s">
        <v>204</v>
      </c>
      <c r="AU743" s="182" t="s">
        <v>78</v>
      </c>
      <c r="AV743" s="13" t="s">
        <v>76</v>
      </c>
      <c r="AW743" s="13" t="s">
        <v>31</v>
      </c>
      <c r="AX743" s="13" t="s">
        <v>69</v>
      </c>
      <c r="AY743" s="182" t="s">
        <v>195</v>
      </c>
    </row>
    <row r="744" spans="1:51" s="14" customFormat="1" ht="12">
      <c r="A744" s="14"/>
      <c r="B744" s="187"/>
      <c r="C744" s="14"/>
      <c r="D744" s="181" t="s">
        <v>204</v>
      </c>
      <c r="E744" s="188" t="s">
        <v>3</v>
      </c>
      <c r="F744" s="189" t="s">
        <v>4032</v>
      </c>
      <c r="G744" s="14"/>
      <c r="H744" s="190">
        <v>363.8</v>
      </c>
      <c r="I744" s="14"/>
      <c r="J744" s="14"/>
      <c r="K744" s="14"/>
      <c r="L744" s="187"/>
      <c r="M744" s="191"/>
      <c r="N744" s="192"/>
      <c r="O744" s="192"/>
      <c r="P744" s="192"/>
      <c r="Q744" s="192"/>
      <c r="R744" s="192"/>
      <c r="S744" s="192"/>
      <c r="T744" s="193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188" t="s">
        <v>204</v>
      </c>
      <c r="AU744" s="188" t="s">
        <v>78</v>
      </c>
      <c r="AV744" s="14" t="s">
        <v>78</v>
      </c>
      <c r="AW744" s="14" t="s">
        <v>31</v>
      </c>
      <c r="AX744" s="14" t="s">
        <v>76</v>
      </c>
      <c r="AY744" s="188" t="s">
        <v>195</v>
      </c>
    </row>
    <row r="745" spans="1:65" s="2" customFormat="1" ht="16.5" customHeight="1">
      <c r="A745" s="33"/>
      <c r="B745" s="167"/>
      <c r="C745" s="168" t="s">
        <v>1014</v>
      </c>
      <c r="D745" s="168" t="s">
        <v>197</v>
      </c>
      <c r="E745" s="169" t="s">
        <v>4036</v>
      </c>
      <c r="F745" s="170" t="s">
        <v>4037</v>
      </c>
      <c r="G745" s="171" t="s">
        <v>212</v>
      </c>
      <c r="H745" s="172">
        <v>81.26</v>
      </c>
      <c r="I745" s="173">
        <v>62.3</v>
      </c>
      <c r="J745" s="173">
        <f>ROUND(I745*H745,2)</f>
        <v>5062.5</v>
      </c>
      <c r="K745" s="170" t="s">
        <v>201</v>
      </c>
      <c r="L745" s="34"/>
      <c r="M745" s="174" t="s">
        <v>3</v>
      </c>
      <c r="N745" s="175" t="s">
        <v>40</v>
      </c>
      <c r="O745" s="176">
        <v>0.037</v>
      </c>
      <c r="P745" s="176">
        <f>O745*H745</f>
        <v>3.00662</v>
      </c>
      <c r="Q745" s="176">
        <v>8E-05</v>
      </c>
      <c r="R745" s="176">
        <f>Q745*H745</f>
        <v>0.006500800000000001</v>
      </c>
      <c r="S745" s="176">
        <v>0</v>
      </c>
      <c r="T745" s="177">
        <f>S745*H745</f>
        <v>0</v>
      </c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R745" s="178" t="s">
        <v>202</v>
      </c>
      <c r="AT745" s="178" t="s">
        <v>197</v>
      </c>
      <c r="AU745" s="178" t="s">
        <v>78</v>
      </c>
      <c r="AY745" s="20" t="s">
        <v>195</v>
      </c>
      <c r="BE745" s="179">
        <f>IF(N745="základní",J745,0)</f>
        <v>5062.5</v>
      </c>
      <c r="BF745" s="179">
        <f>IF(N745="snížená",J745,0)</f>
        <v>0</v>
      </c>
      <c r="BG745" s="179">
        <f>IF(N745="zákl. přenesená",J745,0)</f>
        <v>0</v>
      </c>
      <c r="BH745" s="179">
        <f>IF(N745="sníž. přenesená",J745,0)</f>
        <v>0</v>
      </c>
      <c r="BI745" s="179">
        <f>IF(N745="nulová",J745,0)</f>
        <v>0</v>
      </c>
      <c r="BJ745" s="20" t="s">
        <v>76</v>
      </c>
      <c r="BK745" s="179">
        <f>ROUND(I745*H745,2)</f>
        <v>5062.5</v>
      </c>
      <c r="BL745" s="20" t="s">
        <v>202</v>
      </c>
      <c r="BM745" s="178" t="s">
        <v>4038</v>
      </c>
    </row>
    <row r="746" spans="1:51" s="14" customFormat="1" ht="12">
      <c r="A746" s="14"/>
      <c r="B746" s="187"/>
      <c r="C746" s="14"/>
      <c r="D746" s="181" t="s">
        <v>204</v>
      </c>
      <c r="E746" s="188" t="s">
        <v>3</v>
      </c>
      <c r="F746" s="189" t="s">
        <v>4039</v>
      </c>
      <c r="G746" s="14"/>
      <c r="H746" s="190">
        <v>16.06</v>
      </c>
      <c r="I746" s="14"/>
      <c r="J746" s="14"/>
      <c r="K746" s="14"/>
      <c r="L746" s="187"/>
      <c r="M746" s="191"/>
      <c r="N746" s="192"/>
      <c r="O746" s="192"/>
      <c r="P746" s="192"/>
      <c r="Q746" s="192"/>
      <c r="R746" s="192"/>
      <c r="S746" s="192"/>
      <c r="T746" s="193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188" t="s">
        <v>204</v>
      </c>
      <c r="AU746" s="188" t="s">
        <v>78</v>
      </c>
      <c r="AV746" s="14" t="s">
        <v>78</v>
      </c>
      <c r="AW746" s="14" t="s">
        <v>31</v>
      </c>
      <c r="AX746" s="14" t="s">
        <v>69</v>
      </c>
      <c r="AY746" s="188" t="s">
        <v>195</v>
      </c>
    </row>
    <row r="747" spans="1:51" s="14" customFormat="1" ht="12">
      <c r="A747" s="14"/>
      <c r="B747" s="187"/>
      <c r="C747" s="14"/>
      <c r="D747" s="181" t="s">
        <v>204</v>
      </c>
      <c r="E747" s="188" t="s">
        <v>3</v>
      </c>
      <c r="F747" s="189" t="s">
        <v>4040</v>
      </c>
      <c r="G747" s="14"/>
      <c r="H747" s="190">
        <v>6.86</v>
      </c>
      <c r="I747" s="14"/>
      <c r="J747" s="14"/>
      <c r="K747" s="14"/>
      <c r="L747" s="187"/>
      <c r="M747" s="191"/>
      <c r="N747" s="192"/>
      <c r="O747" s="192"/>
      <c r="P747" s="192"/>
      <c r="Q747" s="192"/>
      <c r="R747" s="192"/>
      <c r="S747" s="192"/>
      <c r="T747" s="193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188" t="s">
        <v>204</v>
      </c>
      <c r="AU747" s="188" t="s">
        <v>78</v>
      </c>
      <c r="AV747" s="14" t="s">
        <v>78</v>
      </c>
      <c r="AW747" s="14" t="s">
        <v>31</v>
      </c>
      <c r="AX747" s="14" t="s">
        <v>69</v>
      </c>
      <c r="AY747" s="188" t="s">
        <v>195</v>
      </c>
    </row>
    <row r="748" spans="1:51" s="14" customFormat="1" ht="12">
      <c r="A748" s="14"/>
      <c r="B748" s="187"/>
      <c r="C748" s="14"/>
      <c r="D748" s="181" t="s">
        <v>204</v>
      </c>
      <c r="E748" s="188" t="s">
        <v>3</v>
      </c>
      <c r="F748" s="189" t="s">
        <v>4041</v>
      </c>
      <c r="G748" s="14"/>
      <c r="H748" s="190">
        <v>15.54</v>
      </c>
      <c r="I748" s="14"/>
      <c r="J748" s="14"/>
      <c r="K748" s="14"/>
      <c r="L748" s="187"/>
      <c r="M748" s="191"/>
      <c r="N748" s="192"/>
      <c r="O748" s="192"/>
      <c r="P748" s="192"/>
      <c r="Q748" s="192"/>
      <c r="R748" s="192"/>
      <c r="S748" s="192"/>
      <c r="T748" s="193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188" t="s">
        <v>204</v>
      </c>
      <c r="AU748" s="188" t="s">
        <v>78</v>
      </c>
      <c r="AV748" s="14" t="s">
        <v>78</v>
      </c>
      <c r="AW748" s="14" t="s">
        <v>31</v>
      </c>
      <c r="AX748" s="14" t="s">
        <v>69</v>
      </c>
      <c r="AY748" s="188" t="s">
        <v>195</v>
      </c>
    </row>
    <row r="749" spans="1:51" s="14" customFormat="1" ht="12">
      <c r="A749" s="14"/>
      <c r="B749" s="187"/>
      <c r="C749" s="14"/>
      <c r="D749" s="181" t="s">
        <v>204</v>
      </c>
      <c r="E749" s="188" t="s">
        <v>3</v>
      </c>
      <c r="F749" s="189" t="s">
        <v>4042</v>
      </c>
      <c r="G749" s="14"/>
      <c r="H749" s="190">
        <v>6.68</v>
      </c>
      <c r="I749" s="14"/>
      <c r="J749" s="14"/>
      <c r="K749" s="14"/>
      <c r="L749" s="187"/>
      <c r="M749" s="191"/>
      <c r="N749" s="192"/>
      <c r="O749" s="192"/>
      <c r="P749" s="192"/>
      <c r="Q749" s="192"/>
      <c r="R749" s="192"/>
      <c r="S749" s="192"/>
      <c r="T749" s="193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188" t="s">
        <v>204</v>
      </c>
      <c r="AU749" s="188" t="s">
        <v>78</v>
      </c>
      <c r="AV749" s="14" t="s">
        <v>78</v>
      </c>
      <c r="AW749" s="14" t="s">
        <v>31</v>
      </c>
      <c r="AX749" s="14" t="s">
        <v>69</v>
      </c>
      <c r="AY749" s="188" t="s">
        <v>195</v>
      </c>
    </row>
    <row r="750" spans="1:51" s="14" customFormat="1" ht="12">
      <c r="A750" s="14"/>
      <c r="B750" s="187"/>
      <c r="C750" s="14"/>
      <c r="D750" s="181" t="s">
        <v>204</v>
      </c>
      <c r="E750" s="188" t="s">
        <v>3</v>
      </c>
      <c r="F750" s="189" t="s">
        <v>4043</v>
      </c>
      <c r="G750" s="14"/>
      <c r="H750" s="190">
        <v>7.28</v>
      </c>
      <c r="I750" s="14"/>
      <c r="J750" s="14"/>
      <c r="K750" s="14"/>
      <c r="L750" s="187"/>
      <c r="M750" s="191"/>
      <c r="N750" s="192"/>
      <c r="O750" s="192"/>
      <c r="P750" s="192"/>
      <c r="Q750" s="192"/>
      <c r="R750" s="192"/>
      <c r="S750" s="192"/>
      <c r="T750" s="193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188" t="s">
        <v>204</v>
      </c>
      <c r="AU750" s="188" t="s">
        <v>78</v>
      </c>
      <c r="AV750" s="14" t="s">
        <v>78</v>
      </c>
      <c r="AW750" s="14" t="s">
        <v>31</v>
      </c>
      <c r="AX750" s="14" t="s">
        <v>69</v>
      </c>
      <c r="AY750" s="188" t="s">
        <v>195</v>
      </c>
    </row>
    <row r="751" spans="1:51" s="14" customFormat="1" ht="12">
      <c r="A751" s="14"/>
      <c r="B751" s="187"/>
      <c r="C751" s="14"/>
      <c r="D751" s="181" t="s">
        <v>204</v>
      </c>
      <c r="E751" s="188" t="s">
        <v>3</v>
      </c>
      <c r="F751" s="189" t="s">
        <v>4044</v>
      </c>
      <c r="G751" s="14"/>
      <c r="H751" s="190">
        <v>8.6</v>
      </c>
      <c r="I751" s="14"/>
      <c r="J751" s="14"/>
      <c r="K751" s="14"/>
      <c r="L751" s="187"/>
      <c r="M751" s="191"/>
      <c r="N751" s="192"/>
      <c r="O751" s="192"/>
      <c r="P751" s="192"/>
      <c r="Q751" s="192"/>
      <c r="R751" s="192"/>
      <c r="S751" s="192"/>
      <c r="T751" s="193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188" t="s">
        <v>204</v>
      </c>
      <c r="AU751" s="188" t="s">
        <v>78</v>
      </c>
      <c r="AV751" s="14" t="s">
        <v>78</v>
      </c>
      <c r="AW751" s="14" t="s">
        <v>31</v>
      </c>
      <c r="AX751" s="14" t="s">
        <v>69</v>
      </c>
      <c r="AY751" s="188" t="s">
        <v>195</v>
      </c>
    </row>
    <row r="752" spans="1:51" s="14" customFormat="1" ht="12">
      <c r="A752" s="14"/>
      <c r="B752" s="187"/>
      <c r="C752" s="14"/>
      <c r="D752" s="181" t="s">
        <v>204</v>
      </c>
      <c r="E752" s="188" t="s">
        <v>3</v>
      </c>
      <c r="F752" s="189" t="s">
        <v>4045</v>
      </c>
      <c r="G752" s="14"/>
      <c r="H752" s="190">
        <v>8.16</v>
      </c>
      <c r="I752" s="14"/>
      <c r="J752" s="14"/>
      <c r="K752" s="14"/>
      <c r="L752" s="187"/>
      <c r="M752" s="191"/>
      <c r="N752" s="192"/>
      <c r="O752" s="192"/>
      <c r="P752" s="192"/>
      <c r="Q752" s="192"/>
      <c r="R752" s="192"/>
      <c r="S752" s="192"/>
      <c r="T752" s="193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188" t="s">
        <v>204</v>
      </c>
      <c r="AU752" s="188" t="s">
        <v>78</v>
      </c>
      <c r="AV752" s="14" t="s">
        <v>78</v>
      </c>
      <c r="AW752" s="14" t="s">
        <v>31</v>
      </c>
      <c r="AX752" s="14" t="s">
        <v>69</v>
      </c>
      <c r="AY752" s="188" t="s">
        <v>195</v>
      </c>
    </row>
    <row r="753" spans="1:51" s="14" customFormat="1" ht="12">
      <c r="A753" s="14"/>
      <c r="B753" s="187"/>
      <c r="C753" s="14"/>
      <c r="D753" s="181" t="s">
        <v>204</v>
      </c>
      <c r="E753" s="188" t="s">
        <v>3</v>
      </c>
      <c r="F753" s="189" t="s">
        <v>4043</v>
      </c>
      <c r="G753" s="14"/>
      <c r="H753" s="190">
        <v>7.28</v>
      </c>
      <c r="I753" s="14"/>
      <c r="J753" s="14"/>
      <c r="K753" s="14"/>
      <c r="L753" s="187"/>
      <c r="M753" s="191"/>
      <c r="N753" s="192"/>
      <c r="O753" s="192"/>
      <c r="P753" s="192"/>
      <c r="Q753" s="192"/>
      <c r="R753" s="192"/>
      <c r="S753" s="192"/>
      <c r="T753" s="193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188" t="s">
        <v>204</v>
      </c>
      <c r="AU753" s="188" t="s">
        <v>78</v>
      </c>
      <c r="AV753" s="14" t="s">
        <v>78</v>
      </c>
      <c r="AW753" s="14" t="s">
        <v>31</v>
      </c>
      <c r="AX753" s="14" t="s">
        <v>69</v>
      </c>
      <c r="AY753" s="188" t="s">
        <v>195</v>
      </c>
    </row>
    <row r="754" spans="1:51" s="14" customFormat="1" ht="12">
      <c r="A754" s="14"/>
      <c r="B754" s="187"/>
      <c r="C754" s="14"/>
      <c r="D754" s="181" t="s">
        <v>204</v>
      </c>
      <c r="E754" s="188" t="s">
        <v>3</v>
      </c>
      <c r="F754" s="189" t="s">
        <v>4046</v>
      </c>
      <c r="G754" s="14"/>
      <c r="H754" s="190">
        <v>4.8</v>
      </c>
      <c r="I754" s="14"/>
      <c r="J754" s="14"/>
      <c r="K754" s="14"/>
      <c r="L754" s="187"/>
      <c r="M754" s="191"/>
      <c r="N754" s="192"/>
      <c r="O754" s="192"/>
      <c r="P754" s="192"/>
      <c r="Q754" s="192"/>
      <c r="R754" s="192"/>
      <c r="S754" s="192"/>
      <c r="T754" s="193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188" t="s">
        <v>204</v>
      </c>
      <c r="AU754" s="188" t="s">
        <v>78</v>
      </c>
      <c r="AV754" s="14" t="s">
        <v>78</v>
      </c>
      <c r="AW754" s="14" t="s">
        <v>31</v>
      </c>
      <c r="AX754" s="14" t="s">
        <v>69</v>
      </c>
      <c r="AY754" s="188" t="s">
        <v>195</v>
      </c>
    </row>
    <row r="755" spans="1:51" s="15" customFormat="1" ht="12">
      <c r="A755" s="15"/>
      <c r="B755" s="194"/>
      <c r="C755" s="15"/>
      <c r="D755" s="181" t="s">
        <v>204</v>
      </c>
      <c r="E755" s="195" t="s">
        <v>3</v>
      </c>
      <c r="F755" s="196" t="s">
        <v>209</v>
      </c>
      <c r="G755" s="15"/>
      <c r="H755" s="197">
        <v>81.26</v>
      </c>
      <c r="I755" s="15"/>
      <c r="J755" s="15"/>
      <c r="K755" s="15"/>
      <c r="L755" s="194"/>
      <c r="M755" s="198"/>
      <c r="N755" s="199"/>
      <c r="O755" s="199"/>
      <c r="P755" s="199"/>
      <c r="Q755" s="199"/>
      <c r="R755" s="199"/>
      <c r="S755" s="199"/>
      <c r="T755" s="200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195" t="s">
        <v>204</v>
      </c>
      <c r="AU755" s="195" t="s">
        <v>78</v>
      </c>
      <c r="AV755" s="15" t="s">
        <v>202</v>
      </c>
      <c r="AW755" s="15" t="s">
        <v>31</v>
      </c>
      <c r="AX755" s="15" t="s">
        <v>76</v>
      </c>
      <c r="AY755" s="195" t="s">
        <v>195</v>
      </c>
    </row>
    <row r="756" spans="1:65" s="2" customFormat="1" ht="16.5" customHeight="1">
      <c r="A756" s="33"/>
      <c r="B756" s="167"/>
      <c r="C756" s="168" t="s">
        <v>1019</v>
      </c>
      <c r="D756" s="168" t="s">
        <v>197</v>
      </c>
      <c r="E756" s="169" t="s">
        <v>4047</v>
      </c>
      <c r="F756" s="170" t="s">
        <v>4048</v>
      </c>
      <c r="G756" s="171" t="s">
        <v>212</v>
      </c>
      <c r="H756" s="172">
        <v>177.974</v>
      </c>
      <c r="I756" s="173">
        <v>98.7</v>
      </c>
      <c r="J756" s="173">
        <f>ROUND(I756*H756,2)</f>
        <v>17566.03</v>
      </c>
      <c r="K756" s="170" t="s">
        <v>201</v>
      </c>
      <c r="L756" s="34"/>
      <c r="M756" s="174" t="s">
        <v>3</v>
      </c>
      <c r="N756" s="175" t="s">
        <v>40</v>
      </c>
      <c r="O756" s="176">
        <v>0.043</v>
      </c>
      <c r="P756" s="176">
        <f>O756*H756</f>
        <v>7.652881999999999</v>
      </c>
      <c r="Q756" s="176">
        <v>0.00012</v>
      </c>
      <c r="R756" s="176">
        <f>Q756*H756</f>
        <v>0.021356879999999998</v>
      </c>
      <c r="S756" s="176">
        <v>0</v>
      </c>
      <c r="T756" s="177">
        <f>S756*H756</f>
        <v>0</v>
      </c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R756" s="178" t="s">
        <v>202</v>
      </c>
      <c r="AT756" s="178" t="s">
        <v>197</v>
      </c>
      <c r="AU756" s="178" t="s">
        <v>78</v>
      </c>
      <c r="AY756" s="20" t="s">
        <v>195</v>
      </c>
      <c r="BE756" s="179">
        <f>IF(N756="základní",J756,0)</f>
        <v>17566.03</v>
      </c>
      <c r="BF756" s="179">
        <f>IF(N756="snížená",J756,0)</f>
        <v>0</v>
      </c>
      <c r="BG756" s="179">
        <f>IF(N756="zákl. přenesená",J756,0)</f>
        <v>0</v>
      </c>
      <c r="BH756" s="179">
        <f>IF(N756="sníž. přenesená",J756,0)</f>
        <v>0</v>
      </c>
      <c r="BI756" s="179">
        <f>IF(N756="nulová",J756,0)</f>
        <v>0</v>
      </c>
      <c r="BJ756" s="20" t="s">
        <v>76</v>
      </c>
      <c r="BK756" s="179">
        <f>ROUND(I756*H756,2)</f>
        <v>17566.03</v>
      </c>
      <c r="BL756" s="20" t="s">
        <v>202</v>
      </c>
      <c r="BM756" s="178" t="s">
        <v>4049</v>
      </c>
    </row>
    <row r="757" spans="1:51" s="14" customFormat="1" ht="12">
      <c r="A757" s="14"/>
      <c r="B757" s="187"/>
      <c r="C757" s="14"/>
      <c r="D757" s="181" t="s">
        <v>204</v>
      </c>
      <c r="E757" s="188" t="s">
        <v>3</v>
      </c>
      <c r="F757" s="189" t="s">
        <v>4050</v>
      </c>
      <c r="G757" s="14"/>
      <c r="H757" s="190">
        <v>60.474</v>
      </c>
      <c r="I757" s="14"/>
      <c r="J757" s="14"/>
      <c r="K757" s="14"/>
      <c r="L757" s="187"/>
      <c r="M757" s="191"/>
      <c r="N757" s="192"/>
      <c r="O757" s="192"/>
      <c r="P757" s="192"/>
      <c r="Q757" s="192"/>
      <c r="R757" s="192"/>
      <c r="S757" s="192"/>
      <c r="T757" s="193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188" t="s">
        <v>204</v>
      </c>
      <c r="AU757" s="188" t="s">
        <v>78</v>
      </c>
      <c r="AV757" s="14" t="s">
        <v>78</v>
      </c>
      <c r="AW757" s="14" t="s">
        <v>31</v>
      </c>
      <c r="AX757" s="14" t="s">
        <v>69</v>
      </c>
      <c r="AY757" s="188" t="s">
        <v>195</v>
      </c>
    </row>
    <row r="758" spans="1:51" s="14" customFormat="1" ht="12">
      <c r="A758" s="14"/>
      <c r="B758" s="187"/>
      <c r="C758" s="14"/>
      <c r="D758" s="181" t="s">
        <v>204</v>
      </c>
      <c r="E758" s="188" t="s">
        <v>3</v>
      </c>
      <c r="F758" s="189" t="s">
        <v>4051</v>
      </c>
      <c r="G758" s="14"/>
      <c r="H758" s="190">
        <v>54.6</v>
      </c>
      <c r="I758" s="14"/>
      <c r="J758" s="14"/>
      <c r="K758" s="14"/>
      <c r="L758" s="187"/>
      <c r="M758" s="191"/>
      <c r="N758" s="192"/>
      <c r="O758" s="192"/>
      <c r="P758" s="192"/>
      <c r="Q758" s="192"/>
      <c r="R758" s="192"/>
      <c r="S758" s="192"/>
      <c r="T758" s="193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188" t="s">
        <v>204</v>
      </c>
      <c r="AU758" s="188" t="s">
        <v>78</v>
      </c>
      <c r="AV758" s="14" t="s">
        <v>78</v>
      </c>
      <c r="AW758" s="14" t="s">
        <v>31</v>
      </c>
      <c r="AX758" s="14" t="s">
        <v>69</v>
      </c>
      <c r="AY758" s="188" t="s">
        <v>195</v>
      </c>
    </row>
    <row r="759" spans="1:51" s="14" customFormat="1" ht="12">
      <c r="A759" s="14"/>
      <c r="B759" s="187"/>
      <c r="C759" s="14"/>
      <c r="D759" s="181" t="s">
        <v>204</v>
      </c>
      <c r="E759" s="188" t="s">
        <v>3</v>
      </c>
      <c r="F759" s="189" t="s">
        <v>4052</v>
      </c>
      <c r="G759" s="14"/>
      <c r="H759" s="190">
        <v>21.1</v>
      </c>
      <c r="I759" s="14"/>
      <c r="J759" s="14"/>
      <c r="K759" s="14"/>
      <c r="L759" s="187"/>
      <c r="M759" s="191"/>
      <c r="N759" s="192"/>
      <c r="O759" s="192"/>
      <c r="P759" s="192"/>
      <c r="Q759" s="192"/>
      <c r="R759" s="192"/>
      <c r="S759" s="192"/>
      <c r="T759" s="193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188" t="s">
        <v>204</v>
      </c>
      <c r="AU759" s="188" t="s">
        <v>78</v>
      </c>
      <c r="AV759" s="14" t="s">
        <v>78</v>
      </c>
      <c r="AW759" s="14" t="s">
        <v>31</v>
      </c>
      <c r="AX759" s="14" t="s">
        <v>69</v>
      </c>
      <c r="AY759" s="188" t="s">
        <v>195</v>
      </c>
    </row>
    <row r="760" spans="1:51" s="14" customFormat="1" ht="12">
      <c r="A760" s="14"/>
      <c r="B760" s="187"/>
      <c r="C760" s="14"/>
      <c r="D760" s="181" t="s">
        <v>204</v>
      </c>
      <c r="E760" s="188" t="s">
        <v>3</v>
      </c>
      <c r="F760" s="189" t="s">
        <v>4053</v>
      </c>
      <c r="G760" s="14"/>
      <c r="H760" s="190">
        <v>14.8</v>
      </c>
      <c r="I760" s="14"/>
      <c r="J760" s="14"/>
      <c r="K760" s="14"/>
      <c r="L760" s="187"/>
      <c r="M760" s="191"/>
      <c r="N760" s="192"/>
      <c r="O760" s="192"/>
      <c r="P760" s="192"/>
      <c r="Q760" s="192"/>
      <c r="R760" s="192"/>
      <c r="S760" s="192"/>
      <c r="T760" s="193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188" t="s">
        <v>204</v>
      </c>
      <c r="AU760" s="188" t="s">
        <v>78</v>
      </c>
      <c r="AV760" s="14" t="s">
        <v>78</v>
      </c>
      <c r="AW760" s="14" t="s">
        <v>31</v>
      </c>
      <c r="AX760" s="14" t="s">
        <v>69</v>
      </c>
      <c r="AY760" s="188" t="s">
        <v>195</v>
      </c>
    </row>
    <row r="761" spans="1:51" s="14" customFormat="1" ht="12">
      <c r="A761" s="14"/>
      <c r="B761" s="187"/>
      <c r="C761" s="14"/>
      <c r="D761" s="181" t="s">
        <v>204</v>
      </c>
      <c r="E761" s="188" t="s">
        <v>3</v>
      </c>
      <c r="F761" s="189" t="s">
        <v>4054</v>
      </c>
      <c r="G761" s="14"/>
      <c r="H761" s="190">
        <v>15.9</v>
      </c>
      <c r="I761" s="14"/>
      <c r="J761" s="14"/>
      <c r="K761" s="14"/>
      <c r="L761" s="187"/>
      <c r="M761" s="191"/>
      <c r="N761" s="192"/>
      <c r="O761" s="192"/>
      <c r="P761" s="192"/>
      <c r="Q761" s="192"/>
      <c r="R761" s="192"/>
      <c r="S761" s="192"/>
      <c r="T761" s="193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188" t="s">
        <v>204</v>
      </c>
      <c r="AU761" s="188" t="s">
        <v>78</v>
      </c>
      <c r="AV761" s="14" t="s">
        <v>78</v>
      </c>
      <c r="AW761" s="14" t="s">
        <v>31</v>
      </c>
      <c r="AX761" s="14" t="s">
        <v>69</v>
      </c>
      <c r="AY761" s="188" t="s">
        <v>195</v>
      </c>
    </row>
    <row r="762" spans="1:51" s="14" customFormat="1" ht="12">
      <c r="A762" s="14"/>
      <c r="B762" s="187"/>
      <c r="C762" s="14"/>
      <c r="D762" s="181" t="s">
        <v>204</v>
      </c>
      <c r="E762" s="188" t="s">
        <v>3</v>
      </c>
      <c r="F762" s="189" t="s">
        <v>4055</v>
      </c>
      <c r="G762" s="14"/>
      <c r="H762" s="190">
        <v>11.1</v>
      </c>
      <c r="I762" s="14"/>
      <c r="J762" s="14"/>
      <c r="K762" s="14"/>
      <c r="L762" s="187"/>
      <c r="M762" s="191"/>
      <c r="N762" s="192"/>
      <c r="O762" s="192"/>
      <c r="P762" s="192"/>
      <c r="Q762" s="192"/>
      <c r="R762" s="192"/>
      <c r="S762" s="192"/>
      <c r="T762" s="193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188" t="s">
        <v>204</v>
      </c>
      <c r="AU762" s="188" t="s">
        <v>78</v>
      </c>
      <c r="AV762" s="14" t="s">
        <v>78</v>
      </c>
      <c r="AW762" s="14" t="s">
        <v>31</v>
      </c>
      <c r="AX762" s="14" t="s">
        <v>69</v>
      </c>
      <c r="AY762" s="188" t="s">
        <v>195</v>
      </c>
    </row>
    <row r="763" spans="1:51" s="15" customFormat="1" ht="12">
      <c r="A763" s="15"/>
      <c r="B763" s="194"/>
      <c r="C763" s="15"/>
      <c r="D763" s="181" t="s">
        <v>204</v>
      </c>
      <c r="E763" s="195" t="s">
        <v>3</v>
      </c>
      <c r="F763" s="196" t="s">
        <v>209</v>
      </c>
      <c r="G763" s="15"/>
      <c r="H763" s="197">
        <v>177.974</v>
      </c>
      <c r="I763" s="15"/>
      <c r="J763" s="15"/>
      <c r="K763" s="15"/>
      <c r="L763" s="194"/>
      <c r="M763" s="198"/>
      <c r="N763" s="199"/>
      <c r="O763" s="199"/>
      <c r="P763" s="199"/>
      <c r="Q763" s="199"/>
      <c r="R763" s="199"/>
      <c r="S763" s="199"/>
      <c r="T763" s="200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T763" s="195" t="s">
        <v>204</v>
      </c>
      <c r="AU763" s="195" t="s">
        <v>78</v>
      </c>
      <c r="AV763" s="15" t="s">
        <v>202</v>
      </c>
      <c r="AW763" s="15" t="s">
        <v>31</v>
      </c>
      <c r="AX763" s="15" t="s">
        <v>76</v>
      </c>
      <c r="AY763" s="195" t="s">
        <v>195</v>
      </c>
    </row>
    <row r="764" spans="1:65" s="2" customFormat="1" ht="16.5" customHeight="1">
      <c r="A764" s="33"/>
      <c r="B764" s="167"/>
      <c r="C764" s="168" t="s">
        <v>1024</v>
      </c>
      <c r="D764" s="168" t="s">
        <v>197</v>
      </c>
      <c r="E764" s="169" t="s">
        <v>4056</v>
      </c>
      <c r="F764" s="170" t="s">
        <v>4057</v>
      </c>
      <c r="G764" s="171" t="s">
        <v>212</v>
      </c>
      <c r="H764" s="172">
        <v>56.501</v>
      </c>
      <c r="I764" s="173">
        <v>73.8</v>
      </c>
      <c r="J764" s="173">
        <f>ROUND(I764*H764,2)</f>
        <v>4169.77</v>
      </c>
      <c r="K764" s="170" t="s">
        <v>201</v>
      </c>
      <c r="L764" s="34"/>
      <c r="M764" s="174" t="s">
        <v>3</v>
      </c>
      <c r="N764" s="175" t="s">
        <v>40</v>
      </c>
      <c r="O764" s="176">
        <v>0.09</v>
      </c>
      <c r="P764" s="176">
        <f>O764*H764</f>
        <v>5.085089999999999</v>
      </c>
      <c r="Q764" s="176">
        <v>8E-05</v>
      </c>
      <c r="R764" s="176">
        <f>Q764*H764</f>
        <v>0.00452008</v>
      </c>
      <c r="S764" s="176">
        <v>0</v>
      </c>
      <c r="T764" s="177">
        <f>S764*H764</f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78" t="s">
        <v>202</v>
      </c>
      <c r="AT764" s="178" t="s">
        <v>197</v>
      </c>
      <c r="AU764" s="178" t="s">
        <v>78</v>
      </c>
      <c r="AY764" s="20" t="s">
        <v>195</v>
      </c>
      <c r="BE764" s="179">
        <f>IF(N764="základní",J764,0)</f>
        <v>4169.77</v>
      </c>
      <c r="BF764" s="179">
        <f>IF(N764="snížená",J764,0)</f>
        <v>0</v>
      </c>
      <c r="BG764" s="179">
        <f>IF(N764="zákl. přenesená",J764,0)</f>
        <v>0</v>
      </c>
      <c r="BH764" s="179">
        <f>IF(N764="sníž. přenesená",J764,0)</f>
        <v>0</v>
      </c>
      <c r="BI764" s="179">
        <f>IF(N764="nulová",J764,0)</f>
        <v>0</v>
      </c>
      <c r="BJ764" s="20" t="s">
        <v>76</v>
      </c>
      <c r="BK764" s="179">
        <f>ROUND(I764*H764,2)</f>
        <v>4169.77</v>
      </c>
      <c r="BL764" s="20" t="s">
        <v>202</v>
      </c>
      <c r="BM764" s="178" t="s">
        <v>4058</v>
      </c>
    </row>
    <row r="765" spans="1:65" s="2" customFormat="1" ht="24" customHeight="1">
      <c r="A765" s="33"/>
      <c r="B765" s="167"/>
      <c r="C765" s="168" t="s">
        <v>1028</v>
      </c>
      <c r="D765" s="168" t="s">
        <v>197</v>
      </c>
      <c r="E765" s="169" t="s">
        <v>4059</v>
      </c>
      <c r="F765" s="170" t="s">
        <v>4060</v>
      </c>
      <c r="G765" s="171" t="s">
        <v>212</v>
      </c>
      <c r="H765" s="172">
        <v>56.501</v>
      </c>
      <c r="I765" s="173">
        <v>117</v>
      </c>
      <c r="J765" s="173">
        <f>ROUND(I765*H765,2)</f>
        <v>6610.62</v>
      </c>
      <c r="K765" s="170" t="s">
        <v>201</v>
      </c>
      <c r="L765" s="34"/>
      <c r="M765" s="174" t="s">
        <v>3</v>
      </c>
      <c r="N765" s="175" t="s">
        <v>40</v>
      </c>
      <c r="O765" s="176">
        <v>0.23</v>
      </c>
      <c r="P765" s="176">
        <f>O765*H765</f>
        <v>12.99523</v>
      </c>
      <c r="Q765" s="176">
        <v>1E-05</v>
      </c>
      <c r="R765" s="176">
        <f>Q765*H765</f>
        <v>0.00056501</v>
      </c>
      <c r="S765" s="176">
        <v>0</v>
      </c>
      <c r="T765" s="177">
        <f>S765*H765</f>
        <v>0</v>
      </c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R765" s="178" t="s">
        <v>202</v>
      </c>
      <c r="AT765" s="178" t="s">
        <v>197</v>
      </c>
      <c r="AU765" s="178" t="s">
        <v>78</v>
      </c>
      <c r="AY765" s="20" t="s">
        <v>195</v>
      </c>
      <c r="BE765" s="179">
        <f>IF(N765="základní",J765,0)</f>
        <v>6610.62</v>
      </c>
      <c r="BF765" s="179">
        <f>IF(N765="snížená",J765,0)</f>
        <v>0</v>
      </c>
      <c r="BG765" s="179">
        <f>IF(N765="zákl. přenesená",J765,0)</f>
        <v>0</v>
      </c>
      <c r="BH765" s="179">
        <f>IF(N765="sníž. přenesená",J765,0)</f>
        <v>0</v>
      </c>
      <c r="BI765" s="179">
        <f>IF(N765="nulová",J765,0)</f>
        <v>0</v>
      </c>
      <c r="BJ765" s="20" t="s">
        <v>76</v>
      </c>
      <c r="BK765" s="179">
        <f>ROUND(I765*H765,2)</f>
        <v>6610.62</v>
      </c>
      <c r="BL765" s="20" t="s">
        <v>202</v>
      </c>
      <c r="BM765" s="178" t="s">
        <v>4061</v>
      </c>
    </row>
    <row r="766" spans="1:51" s="14" customFormat="1" ht="12">
      <c r="A766" s="14"/>
      <c r="B766" s="187"/>
      <c r="C766" s="14"/>
      <c r="D766" s="181" t="s">
        <v>204</v>
      </c>
      <c r="E766" s="188" t="s">
        <v>3</v>
      </c>
      <c r="F766" s="189" t="s">
        <v>4062</v>
      </c>
      <c r="G766" s="14"/>
      <c r="H766" s="190">
        <v>56.501</v>
      </c>
      <c r="I766" s="14"/>
      <c r="J766" s="14"/>
      <c r="K766" s="14"/>
      <c r="L766" s="187"/>
      <c r="M766" s="191"/>
      <c r="N766" s="192"/>
      <c r="O766" s="192"/>
      <c r="P766" s="192"/>
      <c r="Q766" s="192"/>
      <c r="R766" s="192"/>
      <c r="S766" s="192"/>
      <c r="T766" s="193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188" t="s">
        <v>204</v>
      </c>
      <c r="AU766" s="188" t="s">
        <v>78</v>
      </c>
      <c r="AV766" s="14" t="s">
        <v>78</v>
      </c>
      <c r="AW766" s="14" t="s">
        <v>31</v>
      </c>
      <c r="AX766" s="14" t="s">
        <v>76</v>
      </c>
      <c r="AY766" s="188" t="s">
        <v>195</v>
      </c>
    </row>
    <row r="767" spans="1:65" s="2" customFormat="1" ht="24" customHeight="1">
      <c r="A767" s="33"/>
      <c r="B767" s="167"/>
      <c r="C767" s="168" t="s">
        <v>1033</v>
      </c>
      <c r="D767" s="168" t="s">
        <v>197</v>
      </c>
      <c r="E767" s="169" t="s">
        <v>4063</v>
      </c>
      <c r="F767" s="170" t="s">
        <v>4064</v>
      </c>
      <c r="G767" s="171" t="s">
        <v>200</v>
      </c>
      <c r="H767" s="172">
        <v>3</v>
      </c>
      <c r="I767" s="173">
        <v>629</v>
      </c>
      <c r="J767" s="173">
        <f>ROUND(I767*H767,2)</f>
        <v>1887</v>
      </c>
      <c r="K767" s="170" t="s">
        <v>201</v>
      </c>
      <c r="L767" s="34"/>
      <c r="M767" s="174" t="s">
        <v>3</v>
      </c>
      <c r="N767" s="175" t="s">
        <v>40</v>
      </c>
      <c r="O767" s="176">
        <v>0.62</v>
      </c>
      <c r="P767" s="176">
        <f>O767*H767</f>
        <v>1.8599999999999999</v>
      </c>
      <c r="Q767" s="176">
        <v>0.29312</v>
      </c>
      <c r="R767" s="176">
        <f>Q767*H767</f>
        <v>0.8793599999999999</v>
      </c>
      <c r="S767" s="176">
        <v>0</v>
      </c>
      <c r="T767" s="177">
        <f>S767*H767</f>
        <v>0</v>
      </c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R767" s="178" t="s">
        <v>202</v>
      </c>
      <c r="AT767" s="178" t="s">
        <v>197</v>
      </c>
      <c r="AU767" s="178" t="s">
        <v>78</v>
      </c>
      <c r="AY767" s="20" t="s">
        <v>195</v>
      </c>
      <c r="BE767" s="179">
        <f>IF(N767="základní",J767,0)</f>
        <v>1887</v>
      </c>
      <c r="BF767" s="179">
        <f>IF(N767="snížená",J767,0)</f>
        <v>0</v>
      </c>
      <c r="BG767" s="179">
        <f>IF(N767="zákl. přenesená",J767,0)</f>
        <v>0</v>
      </c>
      <c r="BH767" s="179">
        <f>IF(N767="sníž. přenesená",J767,0)</f>
        <v>0</v>
      </c>
      <c r="BI767" s="179">
        <f>IF(N767="nulová",J767,0)</f>
        <v>0</v>
      </c>
      <c r="BJ767" s="20" t="s">
        <v>76</v>
      </c>
      <c r="BK767" s="179">
        <f>ROUND(I767*H767,2)</f>
        <v>1887</v>
      </c>
      <c r="BL767" s="20" t="s">
        <v>202</v>
      </c>
      <c r="BM767" s="178" t="s">
        <v>4065</v>
      </c>
    </row>
    <row r="768" spans="1:51" s="13" customFormat="1" ht="12">
      <c r="A768" s="13"/>
      <c r="B768" s="180"/>
      <c r="C768" s="13"/>
      <c r="D768" s="181" t="s">
        <v>204</v>
      </c>
      <c r="E768" s="182" t="s">
        <v>3</v>
      </c>
      <c r="F768" s="183" t="s">
        <v>4066</v>
      </c>
      <c r="G768" s="13"/>
      <c r="H768" s="182" t="s">
        <v>3</v>
      </c>
      <c r="I768" s="13"/>
      <c r="J768" s="13"/>
      <c r="K768" s="13"/>
      <c r="L768" s="180"/>
      <c r="M768" s="184"/>
      <c r="N768" s="185"/>
      <c r="O768" s="185"/>
      <c r="P768" s="185"/>
      <c r="Q768" s="185"/>
      <c r="R768" s="185"/>
      <c r="S768" s="185"/>
      <c r="T768" s="186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182" t="s">
        <v>204</v>
      </c>
      <c r="AU768" s="182" t="s">
        <v>78</v>
      </c>
      <c r="AV768" s="13" t="s">
        <v>76</v>
      </c>
      <c r="AW768" s="13" t="s">
        <v>31</v>
      </c>
      <c r="AX768" s="13" t="s">
        <v>69</v>
      </c>
      <c r="AY768" s="182" t="s">
        <v>195</v>
      </c>
    </row>
    <row r="769" spans="1:51" s="14" customFormat="1" ht="12">
      <c r="A769" s="14"/>
      <c r="B769" s="187"/>
      <c r="C769" s="14"/>
      <c r="D769" s="181" t="s">
        <v>204</v>
      </c>
      <c r="E769" s="188" t="s">
        <v>3</v>
      </c>
      <c r="F769" s="189" t="s">
        <v>4067</v>
      </c>
      <c r="G769" s="14"/>
      <c r="H769" s="190">
        <v>3</v>
      </c>
      <c r="I769" s="14"/>
      <c r="J769" s="14"/>
      <c r="K769" s="14"/>
      <c r="L769" s="187"/>
      <c r="M769" s="191"/>
      <c r="N769" s="192"/>
      <c r="O769" s="192"/>
      <c r="P769" s="192"/>
      <c r="Q769" s="192"/>
      <c r="R769" s="192"/>
      <c r="S769" s="192"/>
      <c r="T769" s="193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188" t="s">
        <v>204</v>
      </c>
      <c r="AU769" s="188" t="s">
        <v>78</v>
      </c>
      <c r="AV769" s="14" t="s">
        <v>78</v>
      </c>
      <c r="AW769" s="14" t="s">
        <v>31</v>
      </c>
      <c r="AX769" s="14" t="s">
        <v>76</v>
      </c>
      <c r="AY769" s="188" t="s">
        <v>195</v>
      </c>
    </row>
    <row r="770" spans="1:65" s="2" customFormat="1" ht="24" customHeight="1">
      <c r="A770" s="33"/>
      <c r="B770" s="167"/>
      <c r="C770" s="168" t="s">
        <v>1038</v>
      </c>
      <c r="D770" s="168" t="s">
        <v>197</v>
      </c>
      <c r="E770" s="169" t="s">
        <v>4068</v>
      </c>
      <c r="F770" s="170" t="s">
        <v>4069</v>
      </c>
      <c r="G770" s="171" t="s">
        <v>334</v>
      </c>
      <c r="H770" s="172">
        <v>12</v>
      </c>
      <c r="I770" s="173">
        <v>334</v>
      </c>
      <c r="J770" s="173">
        <f>ROUND(I770*H770,2)</f>
        <v>4008</v>
      </c>
      <c r="K770" s="170" t="s">
        <v>201</v>
      </c>
      <c r="L770" s="34"/>
      <c r="M770" s="174" t="s">
        <v>3</v>
      </c>
      <c r="N770" s="175" t="s">
        <v>40</v>
      </c>
      <c r="O770" s="176">
        <v>0.84</v>
      </c>
      <c r="P770" s="176">
        <f>O770*H770</f>
        <v>10.08</v>
      </c>
      <c r="Q770" s="176">
        <v>0.00048</v>
      </c>
      <c r="R770" s="176">
        <f>Q770*H770</f>
        <v>0.00576</v>
      </c>
      <c r="S770" s="176">
        <v>0</v>
      </c>
      <c r="T770" s="177">
        <f>S770*H770</f>
        <v>0</v>
      </c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R770" s="178" t="s">
        <v>202</v>
      </c>
      <c r="AT770" s="178" t="s">
        <v>197</v>
      </c>
      <c r="AU770" s="178" t="s">
        <v>78</v>
      </c>
      <c r="AY770" s="20" t="s">
        <v>195</v>
      </c>
      <c r="BE770" s="179">
        <f>IF(N770="základní",J770,0)</f>
        <v>4008</v>
      </c>
      <c r="BF770" s="179">
        <f>IF(N770="snížená",J770,0)</f>
        <v>0</v>
      </c>
      <c r="BG770" s="179">
        <f>IF(N770="zákl. přenesená",J770,0)</f>
        <v>0</v>
      </c>
      <c r="BH770" s="179">
        <f>IF(N770="sníž. přenesená",J770,0)</f>
        <v>0</v>
      </c>
      <c r="BI770" s="179">
        <f>IF(N770="nulová",J770,0)</f>
        <v>0</v>
      </c>
      <c r="BJ770" s="20" t="s">
        <v>76</v>
      </c>
      <c r="BK770" s="179">
        <f>ROUND(I770*H770,2)</f>
        <v>4008</v>
      </c>
      <c r="BL770" s="20" t="s">
        <v>202</v>
      </c>
      <c r="BM770" s="178" t="s">
        <v>4070</v>
      </c>
    </row>
    <row r="771" spans="1:51" s="14" customFormat="1" ht="12">
      <c r="A771" s="14"/>
      <c r="B771" s="187"/>
      <c r="C771" s="14"/>
      <c r="D771" s="181" t="s">
        <v>204</v>
      </c>
      <c r="E771" s="188" t="s">
        <v>3</v>
      </c>
      <c r="F771" s="189" t="s">
        <v>4071</v>
      </c>
      <c r="G771" s="14"/>
      <c r="H771" s="190">
        <v>12</v>
      </c>
      <c r="I771" s="14"/>
      <c r="J771" s="14"/>
      <c r="K771" s="14"/>
      <c r="L771" s="187"/>
      <c r="M771" s="191"/>
      <c r="N771" s="192"/>
      <c r="O771" s="192"/>
      <c r="P771" s="192"/>
      <c r="Q771" s="192"/>
      <c r="R771" s="192"/>
      <c r="S771" s="192"/>
      <c r="T771" s="193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188" t="s">
        <v>204</v>
      </c>
      <c r="AU771" s="188" t="s">
        <v>78</v>
      </c>
      <c r="AV771" s="14" t="s">
        <v>78</v>
      </c>
      <c r="AW771" s="14" t="s">
        <v>31</v>
      </c>
      <c r="AX771" s="14" t="s">
        <v>76</v>
      </c>
      <c r="AY771" s="188" t="s">
        <v>195</v>
      </c>
    </row>
    <row r="772" spans="1:65" s="2" customFormat="1" ht="16.5" customHeight="1">
      <c r="A772" s="33"/>
      <c r="B772" s="167"/>
      <c r="C772" s="208" t="s">
        <v>1043</v>
      </c>
      <c r="D772" s="208" t="s">
        <v>263</v>
      </c>
      <c r="E772" s="209" t="s">
        <v>4072</v>
      </c>
      <c r="F772" s="210" t="s">
        <v>4073</v>
      </c>
      <c r="G772" s="211" t="s">
        <v>334</v>
      </c>
      <c r="H772" s="212">
        <v>8</v>
      </c>
      <c r="I772" s="213">
        <v>900</v>
      </c>
      <c r="J772" s="213">
        <f>ROUND(I772*H772,2)</f>
        <v>7200</v>
      </c>
      <c r="K772" s="210" t="s">
        <v>201</v>
      </c>
      <c r="L772" s="214"/>
      <c r="M772" s="215" t="s">
        <v>3</v>
      </c>
      <c r="N772" s="216" t="s">
        <v>40</v>
      </c>
      <c r="O772" s="176">
        <v>0</v>
      </c>
      <c r="P772" s="176">
        <f>O772*H772</f>
        <v>0</v>
      </c>
      <c r="Q772" s="176">
        <v>0.011</v>
      </c>
      <c r="R772" s="176">
        <f>Q772*H772</f>
        <v>0.088</v>
      </c>
      <c r="S772" s="176">
        <v>0</v>
      </c>
      <c r="T772" s="177">
        <f>S772*H772</f>
        <v>0</v>
      </c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R772" s="178" t="s">
        <v>246</v>
      </c>
      <c r="AT772" s="178" t="s">
        <v>263</v>
      </c>
      <c r="AU772" s="178" t="s">
        <v>78</v>
      </c>
      <c r="AY772" s="20" t="s">
        <v>195</v>
      </c>
      <c r="BE772" s="179">
        <f>IF(N772="základní",J772,0)</f>
        <v>7200</v>
      </c>
      <c r="BF772" s="179">
        <f>IF(N772="snížená",J772,0)</f>
        <v>0</v>
      </c>
      <c r="BG772" s="179">
        <f>IF(N772="zákl. přenesená",J772,0)</f>
        <v>0</v>
      </c>
      <c r="BH772" s="179">
        <f>IF(N772="sníž. přenesená",J772,0)</f>
        <v>0</v>
      </c>
      <c r="BI772" s="179">
        <f>IF(N772="nulová",J772,0)</f>
        <v>0</v>
      </c>
      <c r="BJ772" s="20" t="s">
        <v>76</v>
      </c>
      <c r="BK772" s="179">
        <f>ROUND(I772*H772,2)</f>
        <v>7200</v>
      </c>
      <c r="BL772" s="20" t="s">
        <v>202</v>
      </c>
      <c r="BM772" s="178" t="s">
        <v>4074</v>
      </c>
    </row>
    <row r="773" spans="1:65" s="2" customFormat="1" ht="16.5" customHeight="1">
      <c r="A773" s="33"/>
      <c r="B773" s="167"/>
      <c r="C773" s="208" t="s">
        <v>1049</v>
      </c>
      <c r="D773" s="208" t="s">
        <v>263</v>
      </c>
      <c r="E773" s="209" t="s">
        <v>4075</v>
      </c>
      <c r="F773" s="210" t="s">
        <v>4076</v>
      </c>
      <c r="G773" s="211" t="s">
        <v>334</v>
      </c>
      <c r="H773" s="212">
        <v>1</v>
      </c>
      <c r="I773" s="213">
        <v>918</v>
      </c>
      <c r="J773" s="213">
        <f>ROUND(I773*H773,2)</f>
        <v>918</v>
      </c>
      <c r="K773" s="210" t="s">
        <v>201</v>
      </c>
      <c r="L773" s="214"/>
      <c r="M773" s="215" t="s">
        <v>3</v>
      </c>
      <c r="N773" s="216" t="s">
        <v>40</v>
      </c>
      <c r="O773" s="176">
        <v>0</v>
      </c>
      <c r="P773" s="176">
        <f>O773*H773</f>
        <v>0</v>
      </c>
      <c r="Q773" s="176">
        <v>0.0112</v>
      </c>
      <c r="R773" s="176">
        <f>Q773*H773</f>
        <v>0.0112</v>
      </c>
      <c r="S773" s="176">
        <v>0</v>
      </c>
      <c r="T773" s="177">
        <f>S773*H773</f>
        <v>0</v>
      </c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R773" s="178" t="s">
        <v>246</v>
      </c>
      <c r="AT773" s="178" t="s">
        <v>263</v>
      </c>
      <c r="AU773" s="178" t="s">
        <v>78</v>
      </c>
      <c r="AY773" s="20" t="s">
        <v>195</v>
      </c>
      <c r="BE773" s="179">
        <f>IF(N773="základní",J773,0)</f>
        <v>918</v>
      </c>
      <c r="BF773" s="179">
        <f>IF(N773="snížená",J773,0)</f>
        <v>0</v>
      </c>
      <c r="BG773" s="179">
        <f>IF(N773="zákl. přenesená",J773,0)</f>
        <v>0</v>
      </c>
      <c r="BH773" s="179">
        <f>IF(N773="sníž. přenesená",J773,0)</f>
        <v>0</v>
      </c>
      <c r="BI773" s="179">
        <f>IF(N773="nulová",J773,0)</f>
        <v>0</v>
      </c>
      <c r="BJ773" s="20" t="s">
        <v>76</v>
      </c>
      <c r="BK773" s="179">
        <f>ROUND(I773*H773,2)</f>
        <v>918</v>
      </c>
      <c r="BL773" s="20" t="s">
        <v>202</v>
      </c>
      <c r="BM773" s="178" t="s">
        <v>4077</v>
      </c>
    </row>
    <row r="774" spans="1:65" s="2" customFormat="1" ht="16.5" customHeight="1">
      <c r="A774" s="33"/>
      <c r="B774" s="167"/>
      <c r="C774" s="208" t="s">
        <v>1055</v>
      </c>
      <c r="D774" s="208" t="s">
        <v>263</v>
      </c>
      <c r="E774" s="209" t="s">
        <v>4078</v>
      </c>
      <c r="F774" s="210" t="s">
        <v>4079</v>
      </c>
      <c r="G774" s="211" t="s">
        <v>334</v>
      </c>
      <c r="H774" s="212">
        <v>1</v>
      </c>
      <c r="I774" s="213">
        <v>1090</v>
      </c>
      <c r="J774" s="213">
        <f>ROUND(I774*H774,2)</f>
        <v>1090</v>
      </c>
      <c r="K774" s="210" t="s">
        <v>201</v>
      </c>
      <c r="L774" s="214"/>
      <c r="M774" s="215" t="s">
        <v>3</v>
      </c>
      <c r="N774" s="216" t="s">
        <v>40</v>
      </c>
      <c r="O774" s="176">
        <v>0</v>
      </c>
      <c r="P774" s="176">
        <f>O774*H774</f>
        <v>0</v>
      </c>
      <c r="Q774" s="176">
        <v>0.0121</v>
      </c>
      <c r="R774" s="176">
        <f>Q774*H774</f>
        <v>0.0121</v>
      </c>
      <c r="S774" s="176">
        <v>0</v>
      </c>
      <c r="T774" s="177">
        <f>S774*H774</f>
        <v>0</v>
      </c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R774" s="178" t="s">
        <v>246</v>
      </c>
      <c r="AT774" s="178" t="s">
        <v>263</v>
      </c>
      <c r="AU774" s="178" t="s">
        <v>78</v>
      </c>
      <c r="AY774" s="20" t="s">
        <v>195</v>
      </c>
      <c r="BE774" s="179">
        <f>IF(N774="základní",J774,0)</f>
        <v>1090</v>
      </c>
      <c r="BF774" s="179">
        <f>IF(N774="snížená",J774,0)</f>
        <v>0</v>
      </c>
      <c r="BG774" s="179">
        <f>IF(N774="zákl. přenesená",J774,0)</f>
        <v>0</v>
      </c>
      <c r="BH774" s="179">
        <f>IF(N774="sníž. přenesená",J774,0)</f>
        <v>0</v>
      </c>
      <c r="BI774" s="179">
        <f>IF(N774="nulová",J774,0)</f>
        <v>0</v>
      </c>
      <c r="BJ774" s="20" t="s">
        <v>76</v>
      </c>
      <c r="BK774" s="179">
        <f>ROUND(I774*H774,2)</f>
        <v>1090</v>
      </c>
      <c r="BL774" s="20" t="s">
        <v>202</v>
      </c>
      <c r="BM774" s="178" t="s">
        <v>4080</v>
      </c>
    </row>
    <row r="775" spans="1:65" s="2" customFormat="1" ht="16.5" customHeight="1">
      <c r="A775" s="33"/>
      <c r="B775" s="167"/>
      <c r="C775" s="208" t="s">
        <v>1060</v>
      </c>
      <c r="D775" s="208" t="s">
        <v>263</v>
      </c>
      <c r="E775" s="209" t="s">
        <v>4081</v>
      </c>
      <c r="F775" s="210" t="s">
        <v>4082</v>
      </c>
      <c r="G775" s="211" t="s">
        <v>334</v>
      </c>
      <c r="H775" s="212">
        <v>2</v>
      </c>
      <c r="I775" s="213">
        <v>1110</v>
      </c>
      <c r="J775" s="213">
        <f>ROUND(I775*H775,2)</f>
        <v>2220</v>
      </c>
      <c r="K775" s="210" t="s">
        <v>201</v>
      </c>
      <c r="L775" s="214"/>
      <c r="M775" s="215" t="s">
        <v>3</v>
      </c>
      <c r="N775" s="216" t="s">
        <v>40</v>
      </c>
      <c r="O775" s="176">
        <v>0</v>
      </c>
      <c r="P775" s="176">
        <f>O775*H775</f>
        <v>0</v>
      </c>
      <c r="Q775" s="176">
        <v>0.0123</v>
      </c>
      <c r="R775" s="176">
        <f>Q775*H775</f>
        <v>0.0246</v>
      </c>
      <c r="S775" s="176">
        <v>0</v>
      </c>
      <c r="T775" s="177">
        <f>S775*H775</f>
        <v>0</v>
      </c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R775" s="178" t="s">
        <v>246</v>
      </c>
      <c r="AT775" s="178" t="s">
        <v>263</v>
      </c>
      <c r="AU775" s="178" t="s">
        <v>78</v>
      </c>
      <c r="AY775" s="20" t="s">
        <v>195</v>
      </c>
      <c r="BE775" s="179">
        <f>IF(N775="základní",J775,0)</f>
        <v>2220</v>
      </c>
      <c r="BF775" s="179">
        <f>IF(N775="snížená",J775,0)</f>
        <v>0</v>
      </c>
      <c r="BG775" s="179">
        <f>IF(N775="zákl. přenesená",J775,0)</f>
        <v>0</v>
      </c>
      <c r="BH775" s="179">
        <f>IF(N775="sníž. přenesená",J775,0)</f>
        <v>0</v>
      </c>
      <c r="BI775" s="179">
        <f>IF(N775="nulová",J775,0)</f>
        <v>0</v>
      </c>
      <c r="BJ775" s="20" t="s">
        <v>76</v>
      </c>
      <c r="BK775" s="179">
        <f>ROUND(I775*H775,2)</f>
        <v>2220</v>
      </c>
      <c r="BL775" s="20" t="s">
        <v>202</v>
      </c>
      <c r="BM775" s="178" t="s">
        <v>4083</v>
      </c>
    </row>
    <row r="776" spans="1:65" s="2" customFormat="1" ht="24" customHeight="1">
      <c r="A776" s="33"/>
      <c r="B776" s="167"/>
      <c r="C776" s="168" t="s">
        <v>1065</v>
      </c>
      <c r="D776" s="168" t="s">
        <v>197</v>
      </c>
      <c r="E776" s="169" t="s">
        <v>4084</v>
      </c>
      <c r="F776" s="170" t="s">
        <v>4085</v>
      </c>
      <c r="G776" s="171" t="s">
        <v>334</v>
      </c>
      <c r="H776" s="172">
        <v>4</v>
      </c>
      <c r="I776" s="173">
        <v>525</v>
      </c>
      <c r="J776" s="173">
        <f>ROUND(I776*H776,2)</f>
        <v>2100</v>
      </c>
      <c r="K776" s="170" t="s">
        <v>201</v>
      </c>
      <c r="L776" s="34"/>
      <c r="M776" s="174" t="s">
        <v>3</v>
      </c>
      <c r="N776" s="175" t="s">
        <v>40</v>
      </c>
      <c r="O776" s="176">
        <v>1.607</v>
      </c>
      <c r="P776" s="176">
        <f>O776*H776</f>
        <v>6.428</v>
      </c>
      <c r="Q776" s="176">
        <v>0.04684</v>
      </c>
      <c r="R776" s="176">
        <f>Q776*H776</f>
        <v>0.18736</v>
      </c>
      <c r="S776" s="176">
        <v>0</v>
      </c>
      <c r="T776" s="177">
        <f>S776*H776</f>
        <v>0</v>
      </c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R776" s="178" t="s">
        <v>202</v>
      </c>
      <c r="AT776" s="178" t="s">
        <v>197</v>
      </c>
      <c r="AU776" s="178" t="s">
        <v>78</v>
      </c>
      <c r="AY776" s="20" t="s">
        <v>195</v>
      </c>
      <c r="BE776" s="179">
        <f>IF(N776="základní",J776,0)</f>
        <v>2100</v>
      </c>
      <c r="BF776" s="179">
        <f>IF(N776="snížená",J776,0)</f>
        <v>0</v>
      </c>
      <c r="BG776" s="179">
        <f>IF(N776="zákl. přenesená",J776,0)</f>
        <v>0</v>
      </c>
      <c r="BH776" s="179">
        <f>IF(N776="sníž. přenesená",J776,0)</f>
        <v>0</v>
      </c>
      <c r="BI776" s="179">
        <f>IF(N776="nulová",J776,0)</f>
        <v>0</v>
      </c>
      <c r="BJ776" s="20" t="s">
        <v>76</v>
      </c>
      <c r="BK776" s="179">
        <f>ROUND(I776*H776,2)</f>
        <v>2100</v>
      </c>
      <c r="BL776" s="20" t="s">
        <v>202</v>
      </c>
      <c r="BM776" s="178" t="s">
        <v>4086</v>
      </c>
    </row>
    <row r="777" spans="1:51" s="14" customFormat="1" ht="12">
      <c r="A777" s="14"/>
      <c r="B777" s="187"/>
      <c r="C777" s="14"/>
      <c r="D777" s="181" t="s">
        <v>204</v>
      </c>
      <c r="E777" s="188" t="s">
        <v>3</v>
      </c>
      <c r="F777" s="189" t="s">
        <v>4087</v>
      </c>
      <c r="G777" s="14"/>
      <c r="H777" s="190">
        <v>4</v>
      </c>
      <c r="I777" s="14"/>
      <c r="J777" s="14"/>
      <c r="K777" s="14"/>
      <c r="L777" s="187"/>
      <c r="M777" s="191"/>
      <c r="N777" s="192"/>
      <c r="O777" s="192"/>
      <c r="P777" s="192"/>
      <c r="Q777" s="192"/>
      <c r="R777" s="192"/>
      <c r="S777" s="192"/>
      <c r="T777" s="193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188" t="s">
        <v>204</v>
      </c>
      <c r="AU777" s="188" t="s">
        <v>78</v>
      </c>
      <c r="AV777" s="14" t="s">
        <v>78</v>
      </c>
      <c r="AW777" s="14" t="s">
        <v>31</v>
      </c>
      <c r="AX777" s="14" t="s">
        <v>76</v>
      </c>
      <c r="AY777" s="188" t="s">
        <v>195</v>
      </c>
    </row>
    <row r="778" spans="1:65" s="2" customFormat="1" ht="16.5" customHeight="1">
      <c r="A778" s="33"/>
      <c r="B778" s="167"/>
      <c r="C778" s="208" t="s">
        <v>1071</v>
      </c>
      <c r="D778" s="208" t="s">
        <v>263</v>
      </c>
      <c r="E778" s="209" t="s">
        <v>4081</v>
      </c>
      <c r="F778" s="210" t="s">
        <v>4082</v>
      </c>
      <c r="G778" s="211" t="s">
        <v>334</v>
      </c>
      <c r="H778" s="212">
        <v>4</v>
      </c>
      <c r="I778" s="213">
        <v>1110</v>
      </c>
      <c r="J778" s="213">
        <f>ROUND(I778*H778,2)</f>
        <v>4440</v>
      </c>
      <c r="K778" s="210" t="s">
        <v>201</v>
      </c>
      <c r="L778" s="214"/>
      <c r="M778" s="215" t="s">
        <v>3</v>
      </c>
      <c r="N778" s="216" t="s">
        <v>40</v>
      </c>
      <c r="O778" s="176">
        <v>0</v>
      </c>
      <c r="P778" s="176">
        <f>O778*H778</f>
        <v>0</v>
      </c>
      <c r="Q778" s="176">
        <v>0.0123</v>
      </c>
      <c r="R778" s="176">
        <f>Q778*H778</f>
        <v>0.0492</v>
      </c>
      <c r="S778" s="176">
        <v>0</v>
      </c>
      <c r="T778" s="177">
        <f>S778*H778</f>
        <v>0</v>
      </c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R778" s="178" t="s">
        <v>246</v>
      </c>
      <c r="AT778" s="178" t="s">
        <v>263</v>
      </c>
      <c r="AU778" s="178" t="s">
        <v>78</v>
      </c>
      <c r="AY778" s="20" t="s">
        <v>195</v>
      </c>
      <c r="BE778" s="179">
        <f>IF(N778="základní",J778,0)</f>
        <v>4440</v>
      </c>
      <c r="BF778" s="179">
        <f>IF(N778="snížená",J778,0)</f>
        <v>0</v>
      </c>
      <c r="BG778" s="179">
        <f>IF(N778="zákl. přenesená",J778,0)</f>
        <v>0</v>
      </c>
      <c r="BH778" s="179">
        <f>IF(N778="sníž. přenesená",J778,0)</f>
        <v>0</v>
      </c>
      <c r="BI778" s="179">
        <f>IF(N778="nulová",J778,0)</f>
        <v>0</v>
      </c>
      <c r="BJ778" s="20" t="s">
        <v>76</v>
      </c>
      <c r="BK778" s="179">
        <f>ROUND(I778*H778,2)</f>
        <v>4440</v>
      </c>
      <c r="BL778" s="20" t="s">
        <v>202</v>
      </c>
      <c r="BM778" s="178" t="s">
        <v>4088</v>
      </c>
    </row>
    <row r="779" spans="1:63" s="12" customFormat="1" ht="22.8" customHeight="1">
      <c r="A779" s="12"/>
      <c r="B779" s="155"/>
      <c r="C779" s="12"/>
      <c r="D779" s="156" t="s">
        <v>68</v>
      </c>
      <c r="E779" s="165" t="s">
        <v>246</v>
      </c>
      <c r="F779" s="165" t="s">
        <v>568</v>
      </c>
      <c r="G779" s="12"/>
      <c r="H779" s="12"/>
      <c r="I779" s="12"/>
      <c r="J779" s="166">
        <f>BK779</f>
        <v>48167.67999999999</v>
      </c>
      <c r="K779" s="12"/>
      <c r="L779" s="155"/>
      <c r="M779" s="159"/>
      <c r="N779" s="160"/>
      <c r="O779" s="160"/>
      <c r="P779" s="161">
        <f>SUM(P780:P811)</f>
        <v>42.733399999999996</v>
      </c>
      <c r="Q779" s="160"/>
      <c r="R779" s="161">
        <f>SUM(R780:R811)</f>
        <v>0.9496379999999999</v>
      </c>
      <c r="S779" s="160"/>
      <c r="T779" s="162">
        <f>SUM(T780:T811)</f>
        <v>0</v>
      </c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R779" s="156" t="s">
        <v>76</v>
      </c>
      <c r="AT779" s="163" t="s">
        <v>68</v>
      </c>
      <c r="AU779" s="163" t="s">
        <v>76</v>
      </c>
      <c r="AY779" s="156" t="s">
        <v>195</v>
      </c>
      <c r="BK779" s="164">
        <f>SUM(BK780:BK811)</f>
        <v>48167.67999999999</v>
      </c>
    </row>
    <row r="780" spans="1:65" s="2" customFormat="1" ht="24" customHeight="1">
      <c r="A780" s="33"/>
      <c r="B780" s="167"/>
      <c r="C780" s="168" t="s">
        <v>665</v>
      </c>
      <c r="D780" s="168" t="s">
        <v>197</v>
      </c>
      <c r="E780" s="169" t="s">
        <v>4089</v>
      </c>
      <c r="F780" s="170" t="s">
        <v>4090</v>
      </c>
      <c r="G780" s="171" t="s">
        <v>212</v>
      </c>
      <c r="H780" s="172">
        <v>7.7</v>
      </c>
      <c r="I780" s="173">
        <v>189</v>
      </c>
      <c r="J780" s="173">
        <f>ROUND(I780*H780,2)</f>
        <v>1455.3</v>
      </c>
      <c r="K780" s="170" t="s">
        <v>201</v>
      </c>
      <c r="L780" s="34"/>
      <c r="M780" s="174" t="s">
        <v>3</v>
      </c>
      <c r="N780" s="175" t="s">
        <v>40</v>
      </c>
      <c r="O780" s="176">
        <v>0.207</v>
      </c>
      <c r="P780" s="176">
        <f>O780*H780</f>
        <v>1.5938999999999999</v>
      </c>
      <c r="Q780" s="176">
        <v>0.00178</v>
      </c>
      <c r="R780" s="176">
        <f>Q780*H780</f>
        <v>0.013706</v>
      </c>
      <c r="S780" s="176">
        <v>0</v>
      </c>
      <c r="T780" s="177">
        <f>S780*H780</f>
        <v>0</v>
      </c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R780" s="178" t="s">
        <v>202</v>
      </c>
      <c r="AT780" s="178" t="s">
        <v>197</v>
      </c>
      <c r="AU780" s="178" t="s">
        <v>78</v>
      </c>
      <c r="AY780" s="20" t="s">
        <v>195</v>
      </c>
      <c r="BE780" s="179">
        <f>IF(N780="základní",J780,0)</f>
        <v>1455.3</v>
      </c>
      <c r="BF780" s="179">
        <f>IF(N780="snížená",J780,0)</f>
        <v>0</v>
      </c>
      <c r="BG780" s="179">
        <f>IF(N780="zákl. přenesená",J780,0)</f>
        <v>0</v>
      </c>
      <c r="BH780" s="179">
        <f>IF(N780="sníž. přenesená",J780,0)</f>
        <v>0</v>
      </c>
      <c r="BI780" s="179">
        <f>IF(N780="nulová",J780,0)</f>
        <v>0</v>
      </c>
      <c r="BJ780" s="20" t="s">
        <v>76</v>
      </c>
      <c r="BK780" s="179">
        <f>ROUND(I780*H780,2)</f>
        <v>1455.3</v>
      </c>
      <c r="BL780" s="20" t="s">
        <v>202</v>
      </c>
      <c r="BM780" s="178" t="s">
        <v>4091</v>
      </c>
    </row>
    <row r="781" spans="1:51" s="14" customFormat="1" ht="12">
      <c r="A781" s="14"/>
      <c r="B781" s="187"/>
      <c r="C781" s="14"/>
      <c r="D781" s="181" t="s">
        <v>204</v>
      </c>
      <c r="E781" s="188" t="s">
        <v>3</v>
      </c>
      <c r="F781" s="189" t="s">
        <v>4092</v>
      </c>
      <c r="G781" s="14"/>
      <c r="H781" s="190">
        <v>7.7</v>
      </c>
      <c r="I781" s="14"/>
      <c r="J781" s="14"/>
      <c r="K781" s="14"/>
      <c r="L781" s="187"/>
      <c r="M781" s="191"/>
      <c r="N781" s="192"/>
      <c r="O781" s="192"/>
      <c r="P781" s="192"/>
      <c r="Q781" s="192"/>
      <c r="R781" s="192"/>
      <c r="S781" s="192"/>
      <c r="T781" s="193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188" t="s">
        <v>204</v>
      </c>
      <c r="AU781" s="188" t="s">
        <v>78</v>
      </c>
      <c r="AV781" s="14" t="s">
        <v>78</v>
      </c>
      <c r="AW781" s="14" t="s">
        <v>31</v>
      </c>
      <c r="AX781" s="14" t="s">
        <v>76</v>
      </c>
      <c r="AY781" s="188" t="s">
        <v>195</v>
      </c>
    </row>
    <row r="782" spans="1:65" s="2" customFormat="1" ht="24" customHeight="1">
      <c r="A782" s="33"/>
      <c r="B782" s="167"/>
      <c r="C782" s="168" t="s">
        <v>1081</v>
      </c>
      <c r="D782" s="168" t="s">
        <v>197</v>
      </c>
      <c r="E782" s="169" t="s">
        <v>4093</v>
      </c>
      <c r="F782" s="170" t="s">
        <v>4094</v>
      </c>
      <c r="G782" s="171" t="s">
        <v>212</v>
      </c>
      <c r="H782" s="172">
        <v>44.5</v>
      </c>
      <c r="I782" s="173">
        <v>463</v>
      </c>
      <c r="J782" s="173">
        <f>ROUND(I782*H782,2)</f>
        <v>20603.5</v>
      </c>
      <c r="K782" s="170" t="s">
        <v>201</v>
      </c>
      <c r="L782" s="34"/>
      <c r="M782" s="174" t="s">
        <v>3</v>
      </c>
      <c r="N782" s="175" t="s">
        <v>40</v>
      </c>
      <c r="O782" s="176">
        <v>0.292</v>
      </c>
      <c r="P782" s="176">
        <f>O782*H782</f>
        <v>12.994</v>
      </c>
      <c r="Q782" s="176">
        <v>0.00428</v>
      </c>
      <c r="R782" s="176">
        <f>Q782*H782</f>
        <v>0.19046</v>
      </c>
      <c r="S782" s="176">
        <v>0</v>
      </c>
      <c r="T782" s="177">
        <f>S782*H782</f>
        <v>0</v>
      </c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R782" s="178" t="s">
        <v>202</v>
      </c>
      <c r="AT782" s="178" t="s">
        <v>197</v>
      </c>
      <c r="AU782" s="178" t="s">
        <v>78</v>
      </c>
      <c r="AY782" s="20" t="s">
        <v>195</v>
      </c>
      <c r="BE782" s="179">
        <f>IF(N782="základní",J782,0)</f>
        <v>20603.5</v>
      </c>
      <c r="BF782" s="179">
        <f>IF(N782="snížená",J782,0)</f>
        <v>0</v>
      </c>
      <c r="BG782" s="179">
        <f>IF(N782="zákl. přenesená",J782,0)</f>
        <v>0</v>
      </c>
      <c r="BH782" s="179">
        <f>IF(N782="sníž. přenesená",J782,0)</f>
        <v>0</v>
      </c>
      <c r="BI782" s="179">
        <f>IF(N782="nulová",J782,0)</f>
        <v>0</v>
      </c>
      <c r="BJ782" s="20" t="s">
        <v>76</v>
      </c>
      <c r="BK782" s="179">
        <f>ROUND(I782*H782,2)</f>
        <v>20603.5</v>
      </c>
      <c r="BL782" s="20" t="s">
        <v>202</v>
      </c>
      <c r="BM782" s="178" t="s">
        <v>4095</v>
      </c>
    </row>
    <row r="783" spans="1:65" s="2" customFormat="1" ht="24" customHeight="1">
      <c r="A783" s="33"/>
      <c r="B783" s="167"/>
      <c r="C783" s="168" t="s">
        <v>1087</v>
      </c>
      <c r="D783" s="168" t="s">
        <v>197</v>
      </c>
      <c r="E783" s="169" t="s">
        <v>4096</v>
      </c>
      <c r="F783" s="170" t="s">
        <v>4097</v>
      </c>
      <c r="G783" s="171" t="s">
        <v>334</v>
      </c>
      <c r="H783" s="172">
        <v>3</v>
      </c>
      <c r="I783" s="173">
        <v>191</v>
      </c>
      <c r="J783" s="173">
        <f>ROUND(I783*H783,2)</f>
        <v>573</v>
      </c>
      <c r="K783" s="170" t="s">
        <v>201</v>
      </c>
      <c r="L783" s="34"/>
      <c r="M783" s="174" t="s">
        <v>3</v>
      </c>
      <c r="N783" s="175" t="s">
        <v>40</v>
      </c>
      <c r="O783" s="176">
        <v>0.683</v>
      </c>
      <c r="P783" s="176">
        <f>O783*H783</f>
        <v>2.0490000000000004</v>
      </c>
      <c r="Q783" s="176">
        <v>0</v>
      </c>
      <c r="R783" s="176">
        <f>Q783*H783</f>
        <v>0</v>
      </c>
      <c r="S783" s="176">
        <v>0</v>
      </c>
      <c r="T783" s="177">
        <f>S783*H783</f>
        <v>0</v>
      </c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R783" s="178" t="s">
        <v>202</v>
      </c>
      <c r="AT783" s="178" t="s">
        <v>197</v>
      </c>
      <c r="AU783" s="178" t="s">
        <v>78</v>
      </c>
      <c r="AY783" s="20" t="s">
        <v>195</v>
      </c>
      <c r="BE783" s="179">
        <f>IF(N783="základní",J783,0)</f>
        <v>573</v>
      </c>
      <c r="BF783" s="179">
        <f>IF(N783="snížená",J783,0)</f>
        <v>0</v>
      </c>
      <c r="BG783" s="179">
        <f>IF(N783="zákl. přenesená",J783,0)</f>
        <v>0</v>
      </c>
      <c r="BH783" s="179">
        <f>IF(N783="sníž. přenesená",J783,0)</f>
        <v>0</v>
      </c>
      <c r="BI783" s="179">
        <f>IF(N783="nulová",J783,0)</f>
        <v>0</v>
      </c>
      <c r="BJ783" s="20" t="s">
        <v>76</v>
      </c>
      <c r="BK783" s="179">
        <f>ROUND(I783*H783,2)</f>
        <v>573</v>
      </c>
      <c r="BL783" s="20" t="s">
        <v>202</v>
      </c>
      <c r="BM783" s="178" t="s">
        <v>4098</v>
      </c>
    </row>
    <row r="784" spans="1:51" s="14" customFormat="1" ht="12">
      <c r="A784" s="14"/>
      <c r="B784" s="187"/>
      <c r="C784" s="14"/>
      <c r="D784" s="181" t="s">
        <v>204</v>
      </c>
      <c r="E784" s="188" t="s">
        <v>3</v>
      </c>
      <c r="F784" s="189" t="s">
        <v>4099</v>
      </c>
      <c r="G784" s="14"/>
      <c r="H784" s="190">
        <v>2</v>
      </c>
      <c r="I784" s="14"/>
      <c r="J784" s="14"/>
      <c r="K784" s="14"/>
      <c r="L784" s="187"/>
      <c r="M784" s="191"/>
      <c r="N784" s="192"/>
      <c r="O784" s="192"/>
      <c r="P784" s="192"/>
      <c r="Q784" s="192"/>
      <c r="R784" s="192"/>
      <c r="S784" s="192"/>
      <c r="T784" s="193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188" t="s">
        <v>204</v>
      </c>
      <c r="AU784" s="188" t="s">
        <v>78</v>
      </c>
      <c r="AV784" s="14" t="s">
        <v>78</v>
      </c>
      <c r="AW784" s="14" t="s">
        <v>31</v>
      </c>
      <c r="AX784" s="14" t="s">
        <v>69</v>
      </c>
      <c r="AY784" s="188" t="s">
        <v>195</v>
      </c>
    </row>
    <row r="785" spans="1:51" s="14" customFormat="1" ht="12">
      <c r="A785" s="14"/>
      <c r="B785" s="187"/>
      <c r="C785" s="14"/>
      <c r="D785" s="181" t="s">
        <v>204</v>
      </c>
      <c r="E785" s="188" t="s">
        <v>3</v>
      </c>
      <c r="F785" s="189" t="s">
        <v>4100</v>
      </c>
      <c r="G785" s="14"/>
      <c r="H785" s="190">
        <v>1</v>
      </c>
      <c r="I785" s="14"/>
      <c r="J785" s="14"/>
      <c r="K785" s="14"/>
      <c r="L785" s="187"/>
      <c r="M785" s="191"/>
      <c r="N785" s="192"/>
      <c r="O785" s="192"/>
      <c r="P785" s="192"/>
      <c r="Q785" s="192"/>
      <c r="R785" s="192"/>
      <c r="S785" s="192"/>
      <c r="T785" s="193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188" t="s">
        <v>204</v>
      </c>
      <c r="AU785" s="188" t="s">
        <v>78</v>
      </c>
      <c r="AV785" s="14" t="s">
        <v>78</v>
      </c>
      <c r="AW785" s="14" t="s">
        <v>31</v>
      </c>
      <c r="AX785" s="14" t="s">
        <v>69</v>
      </c>
      <c r="AY785" s="188" t="s">
        <v>195</v>
      </c>
    </row>
    <row r="786" spans="1:51" s="15" customFormat="1" ht="12">
      <c r="A786" s="15"/>
      <c r="B786" s="194"/>
      <c r="C786" s="15"/>
      <c r="D786" s="181" t="s">
        <v>204</v>
      </c>
      <c r="E786" s="195" t="s">
        <v>3</v>
      </c>
      <c r="F786" s="196" t="s">
        <v>209</v>
      </c>
      <c r="G786" s="15"/>
      <c r="H786" s="197">
        <v>3</v>
      </c>
      <c r="I786" s="15"/>
      <c r="J786" s="15"/>
      <c r="K786" s="15"/>
      <c r="L786" s="194"/>
      <c r="M786" s="198"/>
      <c r="N786" s="199"/>
      <c r="O786" s="199"/>
      <c r="P786" s="199"/>
      <c r="Q786" s="199"/>
      <c r="R786" s="199"/>
      <c r="S786" s="199"/>
      <c r="T786" s="200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T786" s="195" t="s">
        <v>204</v>
      </c>
      <c r="AU786" s="195" t="s">
        <v>78</v>
      </c>
      <c r="AV786" s="15" t="s">
        <v>202</v>
      </c>
      <c r="AW786" s="15" t="s">
        <v>31</v>
      </c>
      <c r="AX786" s="15" t="s">
        <v>76</v>
      </c>
      <c r="AY786" s="195" t="s">
        <v>195</v>
      </c>
    </row>
    <row r="787" spans="1:65" s="2" customFormat="1" ht="16.5" customHeight="1">
      <c r="A787" s="33"/>
      <c r="B787" s="167"/>
      <c r="C787" s="208" t="s">
        <v>1091</v>
      </c>
      <c r="D787" s="208" t="s">
        <v>263</v>
      </c>
      <c r="E787" s="209" t="s">
        <v>4101</v>
      </c>
      <c r="F787" s="210" t="s">
        <v>4102</v>
      </c>
      <c r="G787" s="211" t="s">
        <v>334</v>
      </c>
      <c r="H787" s="212">
        <v>2</v>
      </c>
      <c r="I787" s="213">
        <v>97.8</v>
      </c>
      <c r="J787" s="213">
        <f>ROUND(I787*H787,2)</f>
        <v>195.6</v>
      </c>
      <c r="K787" s="210" t="s">
        <v>201</v>
      </c>
      <c r="L787" s="214"/>
      <c r="M787" s="215" t="s">
        <v>3</v>
      </c>
      <c r="N787" s="216" t="s">
        <v>40</v>
      </c>
      <c r="O787" s="176">
        <v>0</v>
      </c>
      <c r="P787" s="176">
        <f>O787*H787</f>
        <v>0</v>
      </c>
      <c r="Q787" s="176">
        <v>0.00041</v>
      </c>
      <c r="R787" s="176">
        <f>Q787*H787</f>
        <v>0.00082</v>
      </c>
      <c r="S787" s="176">
        <v>0</v>
      </c>
      <c r="T787" s="177">
        <f>S787*H787</f>
        <v>0</v>
      </c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R787" s="178" t="s">
        <v>246</v>
      </c>
      <c r="AT787" s="178" t="s">
        <v>263</v>
      </c>
      <c r="AU787" s="178" t="s">
        <v>78</v>
      </c>
      <c r="AY787" s="20" t="s">
        <v>195</v>
      </c>
      <c r="BE787" s="179">
        <f>IF(N787="základní",J787,0)</f>
        <v>195.6</v>
      </c>
      <c r="BF787" s="179">
        <f>IF(N787="snížená",J787,0)</f>
        <v>0</v>
      </c>
      <c r="BG787" s="179">
        <f>IF(N787="zákl. přenesená",J787,0)</f>
        <v>0</v>
      </c>
      <c r="BH787" s="179">
        <f>IF(N787="sníž. přenesená",J787,0)</f>
        <v>0</v>
      </c>
      <c r="BI787" s="179">
        <f>IF(N787="nulová",J787,0)</f>
        <v>0</v>
      </c>
      <c r="BJ787" s="20" t="s">
        <v>76</v>
      </c>
      <c r="BK787" s="179">
        <f>ROUND(I787*H787,2)</f>
        <v>195.6</v>
      </c>
      <c r="BL787" s="20" t="s">
        <v>202</v>
      </c>
      <c r="BM787" s="178" t="s">
        <v>4103</v>
      </c>
    </row>
    <row r="788" spans="1:65" s="2" customFormat="1" ht="16.5" customHeight="1">
      <c r="A788" s="33"/>
      <c r="B788" s="167"/>
      <c r="C788" s="208" t="s">
        <v>1095</v>
      </c>
      <c r="D788" s="208" t="s">
        <v>263</v>
      </c>
      <c r="E788" s="209" t="s">
        <v>4104</v>
      </c>
      <c r="F788" s="210" t="s">
        <v>4105</v>
      </c>
      <c r="G788" s="211" t="s">
        <v>334</v>
      </c>
      <c r="H788" s="212">
        <v>1</v>
      </c>
      <c r="I788" s="213">
        <v>728.38</v>
      </c>
      <c r="J788" s="213">
        <f>ROUND(I788*H788,2)</f>
        <v>728.38</v>
      </c>
      <c r="K788" s="210" t="s">
        <v>3</v>
      </c>
      <c r="L788" s="214"/>
      <c r="M788" s="215" t="s">
        <v>3</v>
      </c>
      <c r="N788" s="216" t="s">
        <v>40</v>
      </c>
      <c r="O788" s="176">
        <v>0</v>
      </c>
      <c r="P788" s="176">
        <f>O788*H788</f>
        <v>0</v>
      </c>
      <c r="Q788" s="176">
        <v>0.0028</v>
      </c>
      <c r="R788" s="176">
        <f>Q788*H788</f>
        <v>0.0028</v>
      </c>
      <c r="S788" s="176">
        <v>0</v>
      </c>
      <c r="T788" s="177">
        <f>S788*H788</f>
        <v>0</v>
      </c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R788" s="178" t="s">
        <v>246</v>
      </c>
      <c r="AT788" s="178" t="s">
        <v>263</v>
      </c>
      <c r="AU788" s="178" t="s">
        <v>78</v>
      </c>
      <c r="AY788" s="20" t="s">
        <v>195</v>
      </c>
      <c r="BE788" s="179">
        <f>IF(N788="základní",J788,0)</f>
        <v>728.38</v>
      </c>
      <c r="BF788" s="179">
        <f>IF(N788="snížená",J788,0)</f>
        <v>0</v>
      </c>
      <c r="BG788" s="179">
        <f>IF(N788="zákl. přenesená",J788,0)</f>
        <v>0</v>
      </c>
      <c r="BH788" s="179">
        <f>IF(N788="sníž. přenesená",J788,0)</f>
        <v>0</v>
      </c>
      <c r="BI788" s="179">
        <f>IF(N788="nulová",J788,0)</f>
        <v>0</v>
      </c>
      <c r="BJ788" s="20" t="s">
        <v>76</v>
      </c>
      <c r="BK788" s="179">
        <f>ROUND(I788*H788,2)</f>
        <v>728.38</v>
      </c>
      <c r="BL788" s="20" t="s">
        <v>202</v>
      </c>
      <c r="BM788" s="178" t="s">
        <v>4106</v>
      </c>
    </row>
    <row r="789" spans="1:65" s="2" customFormat="1" ht="24" customHeight="1">
      <c r="A789" s="33"/>
      <c r="B789" s="167"/>
      <c r="C789" s="168" t="s">
        <v>1099</v>
      </c>
      <c r="D789" s="168" t="s">
        <v>197</v>
      </c>
      <c r="E789" s="169" t="s">
        <v>4107</v>
      </c>
      <c r="F789" s="170" t="s">
        <v>4108</v>
      </c>
      <c r="G789" s="171" t="s">
        <v>334</v>
      </c>
      <c r="H789" s="172">
        <v>2</v>
      </c>
      <c r="I789" s="173">
        <v>208</v>
      </c>
      <c r="J789" s="173">
        <f>ROUND(I789*H789,2)</f>
        <v>416</v>
      </c>
      <c r="K789" s="170" t="s">
        <v>201</v>
      </c>
      <c r="L789" s="34"/>
      <c r="M789" s="174" t="s">
        <v>3</v>
      </c>
      <c r="N789" s="175" t="s">
        <v>40</v>
      </c>
      <c r="O789" s="176">
        <v>0.745</v>
      </c>
      <c r="P789" s="176">
        <f>O789*H789</f>
        <v>1.49</v>
      </c>
      <c r="Q789" s="176">
        <v>1E-05</v>
      </c>
      <c r="R789" s="176">
        <f>Q789*H789</f>
        <v>2E-05</v>
      </c>
      <c r="S789" s="176">
        <v>0</v>
      </c>
      <c r="T789" s="177">
        <f>S789*H789</f>
        <v>0</v>
      </c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R789" s="178" t="s">
        <v>202</v>
      </c>
      <c r="AT789" s="178" t="s">
        <v>197</v>
      </c>
      <c r="AU789" s="178" t="s">
        <v>78</v>
      </c>
      <c r="AY789" s="20" t="s">
        <v>195</v>
      </c>
      <c r="BE789" s="179">
        <f>IF(N789="základní",J789,0)</f>
        <v>416</v>
      </c>
      <c r="BF789" s="179">
        <f>IF(N789="snížená",J789,0)</f>
        <v>0</v>
      </c>
      <c r="BG789" s="179">
        <f>IF(N789="zákl. přenesená",J789,0)</f>
        <v>0</v>
      </c>
      <c r="BH789" s="179">
        <f>IF(N789="sníž. přenesená",J789,0)</f>
        <v>0</v>
      </c>
      <c r="BI789" s="179">
        <f>IF(N789="nulová",J789,0)</f>
        <v>0</v>
      </c>
      <c r="BJ789" s="20" t="s">
        <v>76</v>
      </c>
      <c r="BK789" s="179">
        <f>ROUND(I789*H789,2)</f>
        <v>416</v>
      </c>
      <c r="BL789" s="20" t="s">
        <v>202</v>
      </c>
      <c r="BM789" s="178" t="s">
        <v>4109</v>
      </c>
    </row>
    <row r="790" spans="1:51" s="14" customFormat="1" ht="12">
      <c r="A790" s="14"/>
      <c r="B790" s="187"/>
      <c r="C790" s="14"/>
      <c r="D790" s="181" t="s">
        <v>204</v>
      </c>
      <c r="E790" s="188" t="s">
        <v>3</v>
      </c>
      <c r="F790" s="189" t="s">
        <v>4099</v>
      </c>
      <c r="G790" s="14"/>
      <c r="H790" s="190">
        <v>2</v>
      </c>
      <c r="I790" s="14"/>
      <c r="J790" s="14"/>
      <c r="K790" s="14"/>
      <c r="L790" s="187"/>
      <c r="M790" s="191"/>
      <c r="N790" s="192"/>
      <c r="O790" s="192"/>
      <c r="P790" s="192"/>
      <c r="Q790" s="192"/>
      <c r="R790" s="192"/>
      <c r="S790" s="192"/>
      <c r="T790" s="193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188" t="s">
        <v>204</v>
      </c>
      <c r="AU790" s="188" t="s">
        <v>78</v>
      </c>
      <c r="AV790" s="14" t="s">
        <v>78</v>
      </c>
      <c r="AW790" s="14" t="s">
        <v>31</v>
      </c>
      <c r="AX790" s="14" t="s">
        <v>76</v>
      </c>
      <c r="AY790" s="188" t="s">
        <v>195</v>
      </c>
    </row>
    <row r="791" spans="1:65" s="2" customFormat="1" ht="16.5" customHeight="1">
      <c r="A791" s="33"/>
      <c r="B791" s="167"/>
      <c r="C791" s="208" t="s">
        <v>1103</v>
      </c>
      <c r="D791" s="208" t="s">
        <v>263</v>
      </c>
      <c r="E791" s="209" t="s">
        <v>4110</v>
      </c>
      <c r="F791" s="210" t="s">
        <v>4111</v>
      </c>
      <c r="G791" s="211" t="s">
        <v>334</v>
      </c>
      <c r="H791" s="212">
        <v>2</v>
      </c>
      <c r="I791" s="213">
        <v>182</v>
      </c>
      <c r="J791" s="213">
        <f>ROUND(I791*H791,2)</f>
        <v>364</v>
      </c>
      <c r="K791" s="210" t="s">
        <v>201</v>
      </c>
      <c r="L791" s="214"/>
      <c r="M791" s="215" t="s">
        <v>3</v>
      </c>
      <c r="N791" s="216" t="s">
        <v>40</v>
      </c>
      <c r="O791" s="176">
        <v>0</v>
      </c>
      <c r="P791" s="176">
        <f>O791*H791</f>
        <v>0</v>
      </c>
      <c r="Q791" s="176">
        <v>0.00079</v>
      </c>
      <c r="R791" s="176">
        <f>Q791*H791</f>
        <v>0.00158</v>
      </c>
      <c r="S791" s="176">
        <v>0</v>
      </c>
      <c r="T791" s="177">
        <f>S791*H791</f>
        <v>0</v>
      </c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R791" s="178" t="s">
        <v>246</v>
      </c>
      <c r="AT791" s="178" t="s">
        <v>263</v>
      </c>
      <c r="AU791" s="178" t="s">
        <v>78</v>
      </c>
      <c r="AY791" s="20" t="s">
        <v>195</v>
      </c>
      <c r="BE791" s="179">
        <f>IF(N791="základní",J791,0)</f>
        <v>364</v>
      </c>
      <c r="BF791" s="179">
        <f>IF(N791="snížená",J791,0)</f>
        <v>0</v>
      </c>
      <c r="BG791" s="179">
        <f>IF(N791="zákl. přenesená",J791,0)</f>
        <v>0</v>
      </c>
      <c r="BH791" s="179">
        <f>IF(N791="sníž. přenesená",J791,0)</f>
        <v>0</v>
      </c>
      <c r="BI791" s="179">
        <f>IF(N791="nulová",J791,0)</f>
        <v>0</v>
      </c>
      <c r="BJ791" s="20" t="s">
        <v>76</v>
      </c>
      <c r="BK791" s="179">
        <f>ROUND(I791*H791,2)</f>
        <v>364</v>
      </c>
      <c r="BL791" s="20" t="s">
        <v>202</v>
      </c>
      <c r="BM791" s="178" t="s">
        <v>4112</v>
      </c>
    </row>
    <row r="792" spans="1:65" s="2" customFormat="1" ht="16.5" customHeight="1">
      <c r="A792" s="33"/>
      <c r="B792" s="167"/>
      <c r="C792" s="168" t="s">
        <v>1109</v>
      </c>
      <c r="D792" s="168" t="s">
        <v>197</v>
      </c>
      <c r="E792" s="169" t="s">
        <v>4113</v>
      </c>
      <c r="F792" s="170" t="s">
        <v>4114</v>
      </c>
      <c r="G792" s="171" t="s">
        <v>334</v>
      </c>
      <c r="H792" s="172">
        <v>1</v>
      </c>
      <c r="I792" s="173">
        <v>569</v>
      </c>
      <c r="J792" s="173">
        <f>ROUND(I792*H792,2)</f>
        <v>569</v>
      </c>
      <c r="K792" s="170" t="s">
        <v>201</v>
      </c>
      <c r="L792" s="34"/>
      <c r="M792" s="174" t="s">
        <v>3</v>
      </c>
      <c r="N792" s="175" t="s">
        <v>40</v>
      </c>
      <c r="O792" s="176">
        <v>0.58</v>
      </c>
      <c r="P792" s="176">
        <f>O792*H792</f>
        <v>0.58</v>
      </c>
      <c r="Q792" s="176">
        <v>0.00067</v>
      </c>
      <c r="R792" s="176">
        <f>Q792*H792</f>
        <v>0.00067</v>
      </c>
      <c r="S792" s="176">
        <v>0</v>
      </c>
      <c r="T792" s="177">
        <f>S792*H792</f>
        <v>0</v>
      </c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R792" s="178" t="s">
        <v>202</v>
      </c>
      <c r="AT792" s="178" t="s">
        <v>197</v>
      </c>
      <c r="AU792" s="178" t="s">
        <v>78</v>
      </c>
      <c r="AY792" s="20" t="s">
        <v>195</v>
      </c>
      <c r="BE792" s="179">
        <f>IF(N792="základní",J792,0)</f>
        <v>569</v>
      </c>
      <c r="BF792" s="179">
        <f>IF(N792="snížená",J792,0)</f>
        <v>0</v>
      </c>
      <c r="BG792" s="179">
        <f>IF(N792="zákl. přenesená",J792,0)</f>
        <v>0</v>
      </c>
      <c r="BH792" s="179">
        <f>IF(N792="sníž. přenesená",J792,0)</f>
        <v>0</v>
      </c>
      <c r="BI792" s="179">
        <f>IF(N792="nulová",J792,0)</f>
        <v>0</v>
      </c>
      <c r="BJ792" s="20" t="s">
        <v>76</v>
      </c>
      <c r="BK792" s="179">
        <f>ROUND(I792*H792,2)</f>
        <v>569</v>
      </c>
      <c r="BL792" s="20" t="s">
        <v>202</v>
      </c>
      <c r="BM792" s="178" t="s">
        <v>4115</v>
      </c>
    </row>
    <row r="793" spans="1:51" s="14" customFormat="1" ht="12">
      <c r="A793" s="14"/>
      <c r="B793" s="187"/>
      <c r="C793" s="14"/>
      <c r="D793" s="181" t="s">
        <v>204</v>
      </c>
      <c r="E793" s="188" t="s">
        <v>3</v>
      </c>
      <c r="F793" s="189" t="s">
        <v>4116</v>
      </c>
      <c r="G793" s="14"/>
      <c r="H793" s="190">
        <v>1</v>
      </c>
      <c r="I793" s="14"/>
      <c r="J793" s="14"/>
      <c r="K793" s="14"/>
      <c r="L793" s="187"/>
      <c r="M793" s="191"/>
      <c r="N793" s="192"/>
      <c r="O793" s="192"/>
      <c r="P793" s="192"/>
      <c r="Q793" s="192"/>
      <c r="R793" s="192"/>
      <c r="S793" s="192"/>
      <c r="T793" s="193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188" t="s">
        <v>204</v>
      </c>
      <c r="AU793" s="188" t="s">
        <v>78</v>
      </c>
      <c r="AV793" s="14" t="s">
        <v>78</v>
      </c>
      <c r="AW793" s="14" t="s">
        <v>31</v>
      </c>
      <c r="AX793" s="14" t="s">
        <v>76</v>
      </c>
      <c r="AY793" s="188" t="s">
        <v>195</v>
      </c>
    </row>
    <row r="794" spans="1:65" s="2" customFormat="1" ht="16.5" customHeight="1">
      <c r="A794" s="33"/>
      <c r="B794" s="167"/>
      <c r="C794" s="168" t="s">
        <v>1113</v>
      </c>
      <c r="D794" s="168" t="s">
        <v>197</v>
      </c>
      <c r="E794" s="169" t="s">
        <v>4117</v>
      </c>
      <c r="F794" s="170" t="s">
        <v>4118</v>
      </c>
      <c r="G794" s="171" t="s">
        <v>212</v>
      </c>
      <c r="H794" s="172">
        <v>7.7</v>
      </c>
      <c r="I794" s="173">
        <v>15</v>
      </c>
      <c r="J794" s="173">
        <f>ROUND(I794*H794,2)</f>
        <v>115.5</v>
      </c>
      <c r="K794" s="170" t="s">
        <v>201</v>
      </c>
      <c r="L794" s="34"/>
      <c r="M794" s="174" t="s">
        <v>3</v>
      </c>
      <c r="N794" s="175" t="s">
        <v>40</v>
      </c>
      <c r="O794" s="176">
        <v>0.044</v>
      </c>
      <c r="P794" s="176">
        <f>O794*H794</f>
        <v>0.3388</v>
      </c>
      <c r="Q794" s="176">
        <v>0</v>
      </c>
      <c r="R794" s="176">
        <f>Q794*H794</f>
        <v>0</v>
      </c>
      <c r="S794" s="176">
        <v>0</v>
      </c>
      <c r="T794" s="177">
        <f>S794*H794</f>
        <v>0</v>
      </c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R794" s="178" t="s">
        <v>202</v>
      </c>
      <c r="AT794" s="178" t="s">
        <v>197</v>
      </c>
      <c r="AU794" s="178" t="s">
        <v>78</v>
      </c>
      <c r="AY794" s="20" t="s">
        <v>195</v>
      </c>
      <c r="BE794" s="179">
        <f>IF(N794="základní",J794,0)</f>
        <v>115.5</v>
      </c>
      <c r="BF794" s="179">
        <f>IF(N794="snížená",J794,0)</f>
        <v>0</v>
      </c>
      <c r="BG794" s="179">
        <f>IF(N794="zákl. přenesená",J794,0)</f>
        <v>0</v>
      </c>
      <c r="BH794" s="179">
        <f>IF(N794="sníž. přenesená",J794,0)</f>
        <v>0</v>
      </c>
      <c r="BI794" s="179">
        <f>IF(N794="nulová",J794,0)</f>
        <v>0</v>
      </c>
      <c r="BJ794" s="20" t="s">
        <v>76</v>
      </c>
      <c r="BK794" s="179">
        <f>ROUND(I794*H794,2)</f>
        <v>115.5</v>
      </c>
      <c r="BL794" s="20" t="s">
        <v>202</v>
      </c>
      <c r="BM794" s="178" t="s">
        <v>4119</v>
      </c>
    </row>
    <row r="795" spans="1:51" s="14" customFormat="1" ht="12">
      <c r="A795" s="14"/>
      <c r="B795" s="187"/>
      <c r="C795" s="14"/>
      <c r="D795" s="181" t="s">
        <v>204</v>
      </c>
      <c r="E795" s="188" t="s">
        <v>3</v>
      </c>
      <c r="F795" s="189" t="s">
        <v>4092</v>
      </c>
      <c r="G795" s="14"/>
      <c r="H795" s="190">
        <v>7.7</v>
      </c>
      <c r="I795" s="14"/>
      <c r="J795" s="14"/>
      <c r="K795" s="14"/>
      <c r="L795" s="187"/>
      <c r="M795" s="191"/>
      <c r="N795" s="192"/>
      <c r="O795" s="192"/>
      <c r="P795" s="192"/>
      <c r="Q795" s="192"/>
      <c r="R795" s="192"/>
      <c r="S795" s="192"/>
      <c r="T795" s="193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188" t="s">
        <v>204</v>
      </c>
      <c r="AU795" s="188" t="s">
        <v>78</v>
      </c>
      <c r="AV795" s="14" t="s">
        <v>78</v>
      </c>
      <c r="AW795" s="14" t="s">
        <v>31</v>
      </c>
      <c r="AX795" s="14" t="s">
        <v>76</v>
      </c>
      <c r="AY795" s="188" t="s">
        <v>195</v>
      </c>
    </row>
    <row r="796" spans="1:65" s="2" customFormat="1" ht="16.5" customHeight="1">
      <c r="A796" s="33"/>
      <c r="B796" s="167"/>
      <c r="C796" s="168" t="s">
        <v>1118</v>
      </c>
      <c r="D796" s="168" t="s">
        <v>197</v>
      </c>
      <c r="E796" s="169" t="s">
        <v>4120</v>
      </c>
      <c r="F796" s="170" t="s">
        <v>4121</v>
      </c>
      <c r="G796" s="171" t="s">
        <v>212</v>
      </c>
      <c r="H796" s="172">
        <v>44.5</v>
      </c>
      <c r="I796" s="173">
        <v>19.6</v>
      </c>
      <c r="J796" s="173">
        <f>ROUND(I796*H796,2)</f>
        <v>872.2</v>
      </c>
      <c r="K796" s="170" t="s">
        <v>201</v>
      </c>
      <c r="L796" s="34"/>
      <c r="M796" s="174" t="s">
        <v>3</v>
      </c>
      <c r="N796" s="175" t="s">
        <v>40</v>
      </c>
      <c r="O796" s="176">
        <v>0.055</v>
      </c>
      <c r="P796" s="176">
        <f>O796*H796</f>
        <v>2.4475000000000002</v>
      </c>
      <c r="Q796" s="176">
        <v>0</v>
      </c>
      <c r="R796" s="176">
        <f>Q796*H796</f>
        <v>0</v>
      </c>
      <c r="S796" s="176">
        <v>0</v>
      </c>
      <c r="T796" s="177">
        <f>S796*H796</f>
        <v>0</v>
      </c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R796" s="178" t="s">
        <v>202</v>
      </c>
      <c r="AT796" s="178" t="s">
        <v>197</v>
      </c>
      <c r="AU796" s="178" t="s">
        <v>78</v>
      </c>
      <c r="AY796" s="20" t="s">
        <v>195</v>
      </c>
      <c r="BE796" s="179">
        <f>IF(N796="základní",J796,0)</f>
        <v>872.2</v>
      </c>
      <c r="BF796" s="179">
        <f>IF(N796="snížená",J796,0)</f>
        <v>0</v>
      </c>
      <c r="BG796" s="179">
        <f>IF(N796="zákl. přenesená",J796,0)</f>
        <v>0</v>
      </c>
      <c r="BH796" s="179">
        <f>IF(N796="sníž. přenesená",J796,0)</f>
        <v>0</v>
      </c>
      <c r="BI796" s="179">
        <f>IF(N796="nulová",J796,0)</f>
        <v>0</v>
      </c>
      <c r="BJ796" s="20" t="s">
        <v>76</v>
      </c>
      <c r="BK796" s="179">
        <f>ROUND(I796*H796,2)</f>
        <v>872.2</v>
      </c>
      <c r="BL796" s="20" t="s">
        <v>202</v>
      </c>
      <c r="BM796" s="178" t="s">
        <v>4122</v>
      </c>
    </row>
    <row r="797" spans="1:65" s="2" customFormat="1" ht="16.5" customHeight="1">
      <c r="A797" s="33"/>
      <c r="B797" s="167"/>
      <c r="C797" s="168" t="s">
        <v>1122</v>
      </c>
      <c r="D797" s="168" t="s">
        <v>197</v>
      </c>
      <c r="E797" s="169" t="s">
        <v>4123</v>
      </c>
      <c r="F797" s="170" t="s">
        <v>4124</v>
      </c>
      <c r="G797" s="171" t="s">
        <v>334</v>
      </c>
      <c r="H797" s="172">
        <v>1</v>
      </c>
      <c r="I797" s="173">
        <v>6320</v>
      </c>
      <c r="J797" s="173">
        <f>ROUND(I797*H797,2)</f>
        <v>6320</v>
      </c>
      <c r="K797" s="170" t="s">
        <v>201</v>
      </c>
      <c r="L797" s="34"/>
      <c r="M797" s="174" t="s">
        <v>3</v>
      </c>
      <c r="N797" s="175" t="s">
        <v>40</v>
      </c>
      <c r="O797" s="176">
        <v>10.3</v>
      </c>
      <c r="P797" s="176">
        <f>O797*H797</f>
        <v>10.3</v>
      </c>
      <c r="Q797" s="176">
        <v>0.46009</v>
      </c>
      <c r="R797" s="176">
        <f>Q797*H797</f>
        <v>0.46009</v>
      </c>
      <c r="S797" s="176">
        <v>0</v>
      </c>
      <c r="T797" s="177">
        <f>S797*H797</f>
        <v>0</v>
      </c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R797" s="178" t="s">
        <v>202</v>
      </c>
      <c r="AT797" s="178" t="s">
        <v>197</v>
      </c>
      <c r="AU797" s="178" t="s">
        <v>78</v>
      </c>
      <c r="AY797" s="20" t="s">
        <v>195</v>
      </c>
      <c r="BE797" s="179">
        <f>IF(N797="základní",J797,0)</f>
        <v>6320</v>
      </c>
      <c r="BF797" s="179">
        <f>IF(N797="snížená",J797,0)</f>
        <v>0</v>
      </c>
      <c r="BG797" s="179">
        <f>IF(N797="zákl. přenesená",J797,0)</f>
        <v>0</v>
      </c>
      <c r="BH797" s="179">
        <f>IF(N797="sníž. přenesená",J797,0)</f>
        <v>0</v>
      </c>
      <c r="BI797" s="179">
        <f>IF(N797="nulová",J797,0)</f>
        <v>0</v>
      </c>
      <c r="BJ797" s="20" t="s">
        <v>76</v>
      </c>
      <c r="BK797" s="179">
        <f>ROUND(I797*H797,2)</f>
        <v>6320</v>
      </c>
      <c r="BL797" s="20" t="s">
        <v>202</v>
      </c>
      <c r="BM797" s="178" t="s">
        <v>4125</v>
      </c>
    </row>
    <row r="798" spans="1:65" s="2" customFormat="1" ht="24" customHeight="1">
      <c r="A798" s="33"/>
      <c r="B798" s="167"/>
      <c r="C798" s="168" t="s">
        <v>1126</v>
      </c>
      <c r="D798" s="168" t="s">
        <v>197</v>
      </c>
      <c r="E798" s="169" t="s">
        <v>4126</v>
      </c>
      <c r="F798" s="170" t="s">
        <v>4127</v>
      </c>
      <c r="G798" s="171" t="s">
        <v>334</v>
      </c>
      <c r="H798" s="172">
        <v>1</v>
      </c>
      <c r="I798" s="173">
        <v>3650</v>
      </c>
      <c r="J798" s="173">
        <f>ROUND(I798*H798,2)</f>
        <v>3650</v>
      </c>
      <c r="K798" s="170" t="s">
        <v>201</v>
      </c>
      <c r="L798" s="34"/>
      <c r="M798" s="174" t="s">
        <v>3</v>
      </c>
      <c r="N798" s="175" t="s">
        <v>40</v>
      </c>
      <c r="O798" s="176">
        <v>0.667</v>
      </c>
      <c r="P798" s="176">
        <f>O798*H798</f>
        <v>0.667</v>
      </c>
      <c r="Q798" s="176">
        <v>0.08415</v>
      </c>
      <c r="R798" s="176">
        <f>Q798*H798</f>
        <v>0.08415</v>
      </c>
      <c r="S798" s="176">
        <v>0</v>
      </c>
      <c r="T798" s="177">
        <f>S798*H798</f>
        <v>0</v>
      </c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R798" s="178" t="s">
        <v>202</v>
      </c>
      <c r="AT798" s="178" t="s">
        <v>197</v>
      </c>
      <c r="AU798" s="178" t="s">
        <v>78</v>
      </c>
      <c r="AY798" s="20" t="s">
        <v>195</v>
      </c>
      <c r="BE798" s="179">
        <f>IF(N798="základní",J798,0)</f>
        <v>3650</v>
      </c>
      <c r="BF798" s="179">
        <f>IF(N798="snížená",J798,0)</f>
        <v>0</v>
      </c>
      <c r="BG798" s="179">
        <f>IF(N798="zákl. přenesená",J798,0)</f>
        <v>0</v>
      </c>
      <c r="BH798" s="179">
        <f>IF(N798="sníž. přenesená",J798,0)</f>
        <v>0</v>
      </c>
      <c r="BI798" s="179">
        <f>IF(N798="nulová",J798,0)</f>
        <v>0</v>
      </c>
      <c r="BJ798" s="20" t="s">
        <v>76</v>
      </c>
      <c r="BK798" s="179">
        <f>ROUND(I798*H798,2)</f>
        <v>3650</v>
      </c>
      <c r="BL798" s="20" t="s">
        <v>202</v>
      </c>
      <c r="BM798" s="178" t="s">
        <v>4128</v>
      </c>
    </row>
    <row r="799" spans="1:65" s="2" customFormat="1" ht="24" customHeight="1">
      <c r="A799" s="33"/>
      <c r="B799" s="167"/>
      <c r="C799" s="168" t="s">
        <v>1131</v>
      </c>
      <c r="D799" s="168" t="s">
        <v>197</v>
      </c>
      <c r="E799" s="169" t="s">
        <v>4129</v>
      </c>
      <c r="F799" s="170" t="s">
        <v>4130</v>
      </c>
      <c r="G799" s="171" t="s">
        <v>334</v>
      </c>
      <c r="H799" s="172">
        <v>1</v>
      </c>
      <c r="I799" s="173">
        <v>1710</v>
      </c>
      <c r="J799" s="173">
        <f>ROUND(I799*H799,2)</f>
        <v>1710</v>
      </c>
      <c r="K799" s="170" t="s">
        <v>201</v>
      </c>
      <c r="L799" s="34"/>
      <c r="M799" s="174" t="s">
        <v>3</v>
      </c>
      <c r="N799" s="175" t="s">
        <v>40</v>
      </c>
      <c r="O799" s="176">
        <v>0.166</v>
      </c>
      <c r="P799" s="176">
        <f>O799*H799</f>
        <v>0.166</v>
      </c>
      <c r="Q799" s="176">
        <v>0.01136</v>
      </c>
      <c r="R799" s="176">
        <f>Q799*H799</f>
        <v>0.01136</v>
      </c>
      <c r="S799" s="176">
        <v>0</v>
      </c>
      <c r="T799" s="177">
        <f>S799*H799</f>
        <v>0</v>
      </c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R799" s="178" t="s">
        <v>202</v>
      </c>
      <c r="AT799" s="178" t="s">
        <v>197</v>
      </c>
      <c r="AU799" s="178" t="s">
        <v>78</v>
      </c>
      <c r="AY799" s="20" t="s">
        <v>195</v>
      </c>
      <c r="BE799" s="179">
        <f>IF(N799="základní",J799,0)</f>
        <v>1710</v>
      </c>
      <c r="BF799" s="179">
        <f>IF(N799="snížená",J799,0)</f>
        <v>0</v>
      </c>
      <c r="BG799" s="179">
        <f>IF(N799="zákl. přenesená",J799,0)</f>
        <v>0</v>
      </c>
      <c r="BH799" s="179">
        <f>IF(N799="sníž. přenesená",J799,0)</f>
        <v>0</v>
      </c>
      <c r="BI799" s="179">
        <f>IF(N799="nulová",J799,0)</f>
        <v>0</v>
      </c>
      <c r="BJ799" s="20" t="s">
        <v>76</v>
      </c>
      <c r="BK799" s="179">
        <f>ROUND(I799*H799,2)</f>
        <v>1710</v>
      </c>
      <c r="BL799" s="20" t="s">
        <v>202</v>
      </c>
      <c r="BM799" s="178" t="s">
        <v>4131</v>
      </c>
    </row>
    <row r="800" spans="1:65" s="2" customFormat="1" ht="24" customHeight="1">
      <c r="A800" s="33"/>
      <c r="B800" s="167"/>
      <c r="C800" s="168" t="s">
        <v>1135</v>
      </c>
      <c r="D800" s="168" t="s">
        <v>197</v>
      </c>
      <c r="E800" s="169" t="s">
        <v>4132</v>
      </c>
      <c r="F800" s="170" t="s">
        <v>4133</v>
      </c>
      <c r="G800" s="171" t="s">
        <v>334</v>
      </c>
      <c r="H800" s="172">
        <v>1</v>
      </c>
      <c r="I800" s="173">
        <v>72</v>
      </c>
      <c r="J800" s="173">
        <f>ROUND(I800*H800,2)</f>
        <v>72</v>
      </c>
      <c r="K800" s="170" t="s">
        <v>201</v>
      </c>
      <c r="L800" s="34"/>
      <c r="M800" s="174" t="s">
        <v>3</v>
      </c>
      <c r="N800" s="175" t="s">
        <v>40</v>
      </c>
      <c r="O800" s="176">
        <v>0.25</v>
      </c>
      <c r="P800" s="176">
        <f>O800*H800</f>
        <v>0.25</v>
      </c>
      <c r="Q800" s="176">
        <v>0</v>
      </c>
      <c r="R800" s="176">
        <f>Q800*H800</f>
        <v>0</v>
      </c>
      <c r="S800" s="176">
        <v>0</v>
      </c>
      <c r="T800" s="177">
        <f>S800*H800</f>
        <v>0</v>
      </c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R800" s="178" t="s">
        <v>202</v>
      </c>
      <c r="AT800" s="178" t="s">
        <v>197</v>
      </c>
      <c r="AU800" s="178" t="s">
        <v>78</v>
      </c>
      <c r="AY800" s="20" t="s">
        <v>195</v>
      </c>
      <c r="BE800" s="179">
        <f>IF(N800="základní",J800,0)</f>
        <v>72</v>
      </c>
      <c r="BF800" s="179">
        <f>IF(N800="snížená",J800,0)</f>
        <v>0</v>
      </c>
      <c r="BG800" s="179">
        <f>IF(N800="zákl. přenesená",J800,0)</f>
        <v>0</v>
      </c>
      <c r="BH800" s="179">
        <f>IF(N800="sníž. přenesená",J800,0)</f>
        <v>0</v>
      </c>
      <c r="BI800" s="179">
        <f>IF(N800="nulová",J800,0)</f>
        <v>0</v>
      </c>
      <c r="BJ800" s="20" t="s">
        <v>76</v>
      </c>
      <c r="BK800" s="179">
        <f>ROUND(I800*H800,2)</f>
        <v>72</v>
      </c>
      <c r="BL800" s="20" t="s">
        <v>202</v>
      </c>
      <c r="BM800" s="178" t="s">
        <v>4134</v>
      </c>
    </row>
    <row r="801" spans="1:65" s="2" customFormat="1" ht="24" customHeight="1">
      <c r="A801" s="33"/>
      <c r="B801" s="167"/>
      <c r="C801" s="168" t="s">
        <v>1139</v>
      </c>
      <c r="D801" s="168" t="s">
        <v>197</v>
      </c>
      <c r="E801" s="169" t="s">
        <v>4135</v>
      </c>
      <c r="F801" s="170" t="s">
        <v>4136</v>
      </c>
      <c r="G801" s="171" t="s">
        <v>334</v>
      </c>
      <c r="H801" s="172">
        <v>1</v>
      </c>
      <c r="I801" s="173">
        <v>3630</v>
      </c>
      <c r="J801" s="173">
        <f>ROUND(I801*H801,2)</f>
        <v>3630</v>
      </c>
      <c r="K801" s="170" t="s">
        <v>201</v>
      </c>
      <c r="L801" s="34"/>
      <c r="M801" s="174" t="s">
        <v>3</v>
      </c>
      <c r="N801" s="175" t="s">
        <v>40</v>
      </c>
      <c r="O801" s="176">
        <v>0.666</v>
      </c>
      <c r="P801" s="176">
        <f>O801*H801</f>
        <v>0.666</v>
      </c>
      <c r="Q801" s="176">
        <v>0.15291</v>
      </c>
      <c r="R801" s="176">
        <f>Q801*H801</f>
        <v>0.15291</v>
      </c>
      <c r="S801" s="176">
        <v>0</v>
      </c>
      <c r="T801" s="177">
        <f>S801*H801</f>
        <v>0</v>
      </c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R801" s="178" t="s">
        <v>202</v>
      </c>
      <c r="AT801" s="178" t="s">
        <v>197</v>
      </c>
      <c r="AU801" s="178" t="s">
        <v>78</v>
      </c>
      <c r="AY801" s="20" t="s">
        <v>195</v>
      </c>
      <c r="BE801" s="179">
        <f>IF(N801="základní",J801,0)</f>
        <v>3630</v>
      </c>
      <c r="BF801" s="179">
        <f>IF(N801="snížená",J801,0)</f>
        <v>0</v>
      </c>
      <c r="BG801" s="179">
        <f>IF(N801="zákl. přenesená",J801,0)</f>
        <v>0</v>
      </c>
      <c r="BH801" s="179">
        <f>IF(N801="sníž. přenesená",J801,0)</f>
        <v>0</v>
      </c>
      <c r="BI801" s="179">
        <f>IF(N801="nulová",J801,0)</f>
        <v>0</v>
      </c>
      <c r="BJ801" s="20" t="s">
        <v>76</v>
      </c>
      <c r="BK801" s="179">
        <f>ROUND(I801*H801,2)</f>
        <v>3630</v>
      </c>
      <c r="BL801" s="20" t="s">
        <v>202</v>
      </c>
      <c r="BM801" s="178" t="s">
        <v>4137</v>
      </c>
    </row>
    <row r="802" spans="1:65" s="2" customFormat="1" ht="16.5" customHeight="1">
      <c r="A802" s="33"/>
      <c r="B802" s="167"/>
      <c r="C802" s="168" t="s">
        <v>1145</v>
      </c>
      <c r="D802" s="168" t="s">
        <v>197</v>
      </c>
      <c r="E802" s="169" t="s">
        <v>4138</v>
      </c>
      <c r="F802" s="170" t="s">
        <v>4139</v>
      </c>
      <c r="G802" s="171" t="s">
        <v>212</v>
      </c>
      <c r="H802" s="172">
        <v>120.8</v>
      </c>
      <c r="I802" s="173">
        <v>46.5</v>
      </c>
      <c r="J802" s="173">
        <f>ROUND(I802*H802,2)</f>
        <v>5617.2</v>
      </c>
      <c r="K802" s="170" t="s">
        <v>201</v>
      </c>
      <c r="L802" s="34"/>
      <c r="M802" s="174" t="s">
        <v>3</v>
      </c>
      <c r="N802" s="175" t="s">
        <v>40</v>
      </c>
      <c r="O802" s="176">
        <v>0.054</v>
      </c>
      <c r="P802" s="176">
        <f>O802*H802</f>
        <v>6.5232</v>
      </c>
      <c r="Q802" s="176">
        <v>0.00019</v>
      </c>
      <c r="R802" s="176">
        <f>Q802*H802</f>
        <v>0.022952</v>
      </c>
      <c r="S802" s="176">
        <v>0</v>
      </c>
      <c r="T802" s="177">
        <f>S802*H802</f>
        <v>0</v>
      </c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R802" s="178" t="s">
        <v>202</v>
      </c>
      <c r="AT802" s="178" t="s">
        <v>197</v>
      </c>
      <c r="AU802" s="178" t="s">
        <v>78</v>
      </c>
      <c r="AY802" s="20" t="s">
        <v>195</v>
      </c>
      <c r="BE802" s="179">
        <f>IF(N802="základní",J802,0)</f>
        <v>5617.2</v>
      </c>
      <c r="BF802" s="179">
        <f>IF(N802="snížená",J802,0)</f>
        <v>0</v>
      </c>
      <c r="BG802" s="179">
        <f>IF(N802="zákl. přenesená",J802,0)</f>
        <v>0</v>
      </c>
      <c r="BH802" s="179">
        <f>IF(N802="sníž. přenesená",J802,0)</f>
        <v>0</v>
      </c>
      <c r="BI802" s="179">
        <f>IF(N802="nulová",J802,0)</f>
        <v>0</v>
      </c>
      <c r="BJ802" s="20" t="s">
        <v>76</v>
      </c>
      <c r="BK802" s="179">
        <f>ROUND(I802*H802,2)</f>
        <v>5617.2</v>
      </c>
      <c r="BL802" s="20" t="s">
        <v>202</v>
      </c>
      <c r="BM802" s="178" t="s">
        <v>4140</v>
      </c>
    </row>
    <row r="803" spans="1:51" s="13" customFormat="1" ht="12">
      <c r="A803" s="13"/>
      <c r="B803" s="180"/>
      <c r="C803" s="13"/>
      <c r="D803" s="181" t="s">
        <v>204</v>
      </c>
      <c r="E803" s="182" t="s">
        <v>3</v>
      </c>
      <c r="F803" s="183" t="s">
        <v>3396</v>
      </c>
      <c r="G803" s="13"/>
      <c r="H803" s="182" t="s">
        <v>3</v>
      </c>
      <c r="I803" s="13"/>
      <c r="J803" s="13"/>
      <c r="K803" s="13"/>
      <c r="L803" s="180"/>
      <c r="M803" s="184"/>
      <c r="N803" s="185"/>
      <c r="O803" s="185"/>
      <c r="P803" s="185"/>
      <c r="Q803" s="185"/>
      <c r="R803" s="185"/>
      <c r="S803" s="185"/>
      <c r="T803" s="186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182" t="s">
        <v>204</v>
      </c>
      <c r="AU803" s="182" t="s">
        <v>78</v>
      </c>
      <c r="AV803" s="13" t="s">
        <v>76</v>
      </c>
      <c r="AW803" s="13" t="s">
        <v>31</v>
      </c>
      <c r="AX803" s="13" t="s">
        <v>69</v>
      </c>
      <c r="AY803" s="182" t="s">
        <v>195</v>
      </c>
    </row>
    <row r="804" spans="1:51" s="14" customFormat="1" ht="12">
      <c r="A804" s="14"/>
      <c r="B804" s="187"/>
      <c r="C804" s="14"/>
      <c r="D804" s="181" t="s">
        <v>204</v>
      </c>
      <c r="E804" s="188" t="s">
        <v>3</v>
      </c>
      <c r="F804" s="189" t="s">
        <v>4141</v>
      </c>
      <c r="G804" s="14"/>
      <c r="H804" s="190">
        <v>108.8</v>
      </c>
      <c r="I804" s="14"/>
      <c r="J804" s="14"/>
      <c r="K804" s="14"/>
      <c r="L804" s="187"/>
      <c r="M804" s="191"/>
      <c r="N804" s="192"/>
      <c r="O804" s="192"/>
      <c r="P804" s="192"/>
      <c r="Q804" s="192"/>
      <c r="R804" s="192"/>
      <c r="S804" s="192"/>
      <c r="T804" s="193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188" t="s">
        <v>204</v>
      </c>
      <c r="AU804" s="188" t="s">
        <v>78</v>
      </c>
      <c r="AV804" s="14" t="s">
        <v>78</v>
      </c>
      <c r="AW804" s="14" t="s">
        <v>31</v>
      </c>
      <c r="AX804" s="14" t="s">
        <v>69</v>
      </c>
      <c r="AY804" s="188" t="s">
        <v>195</v>
      </c>
    </row>
    <row r="805" spans="1:51" s="13" customFormat="1" ht="12">
      <c r="A805" s="13"/>
      <c r="B805" s="180"/>
      <c r="C805" s="13"/>
      <c r="D805" s="181" t="s">
        <v>204</v>
      </c>
      <c r="E805" s="182" t="s">
        <v>3</v>
      </c>
      <c r="F805" s="183" t="s">
        <v>3398</v>
      </c>
      <c r="G805" s="13"/>
      <c r="H805" s="182" t="s">
        <v>3</v>
      </c>
      <c r="I805" s="13"/>
      <c r="J805" s="13"/>
      <c r="K805" s="13"/>
      <c r="L805" s="180"/>
      <c r="M805" s="184"/>
      <c r="N805" s="185"/>
      <c r="O805" s="185"/>
      <c r="P805" s="185"/>
      <c r="Q805" s="185"/>
      <c r="R805" s="185"/>
      <c r="S805" s="185"/>
      <c r="T805" s="186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182" t="s">
        <v>204</v>
      </c>
      <c r="AU805" s="182" t="s">
        <v>78</v>
      </c>
      <c r="AV805" s="13" t="s">
        <v>76</v>
      </c>
      <c r="AW805" s="13" t="s">
        <v>31</v>
      </c>
      <c r="AX805" s="13" t="s">
        <v>69</v>
      </c>
      <c r="AY805" s="182" t="s">
        <v>195</v>
      </c>
    </row>
    <row r="806" spans="1:51" s="14" customFormat="1" ht="12">
      <c r="A806" s="14"/>
      <c r="B806" s="187"/>
      <c r="C806" s="14"/>
      <c r="D806" s="181" t="s">
        <v>204</v>
      </c>
      <c r="E806" s="188" t="s">
        <v>3</v>
      </c>
      <c r="F806" s="189" t="s">
        <v>269</v>
      </c>
      <c r="G806" s="14"/>
      <c r="H806" s="190">
        <v>12</v>
      </c>
      <c r="I806" s="14"/>
      <c r="J806" s="14"/>
      <c r="K806" s="14"/>
      <c r="L806" s="187"/>
      <c r="M806" s="191"/>
      <c r="N806" s="192"/>
      <c r="O806" s="192"/>
      <c r="P806" s="192"/>
      <c r="Q806" s="192"/>
      <c r="R806" s="192"/>
      <c r="S806" s="192"/>
      <c r="T806" s="193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188" t="s">
        <v>204</v>
      </c>
      <c r="AU806" s="188" t="s">
        <v>78</v>
      </c>
      <c r="AV806" s="14" t="s">
        <v>78</v>
      </c>
      <c r="AW806" s="14" t="s">
        <v>31</v>
      </c>
      <c r="AX806" s="14" t="s">
        <v>69</v>
      </c>
      <c r="AY806" s="188" t="s">
        <v>195</v>
      </c>
    </row>
    <row r="807" spans="1:51" s="15" customFormat="1" ht="12">
      <c r="A807" s="15"/>
      <c r="B807" s="194"/>
      <c r="C807" s="15"/>
      <c r="D807" s="181" t="s">
        <v>204</v>
      </c>
      <c r="E807" s="195" t="s">
        <v>3</v>
      </c>
      <c r="F807" s="196" t="s">
        <v>209</v>
      </c>
      <c r="G807" s="15"/>
      <c r="H807" s="197">
        <v>120.8</v>
      </c>
      <c r="I807" s="15"/>
      <c r="J807" s="15"/>
      <c r="K807" s="15"/>
      <c r="L807" s="194"/>
      <c r="M807" s="198"/>
      <c r="N807" s="199"/>
      <c r="O807" s="199"/>
      <c r="P807" s="199"/>
      <c r="Q807" s="199"/>
      <c r="R807" s="199"/>
      <c r="S807" s="199"/>
      <c r="T807" s="200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195" t="s">
        <v>204</v>
      </c>
      <c r="AU807" s="195" t="s">
        <v>78</v>
      </c>
      <c r="AV807" s="15" t="s">
        <v>202</v>
      </c>
      <c r="AW807" s="15" t="s">
        <v>31</v>
      </c>
      <c r="AX807" s="15" t="s">
        <v>76</v>
      </c>
      <c r="AY807" s="195" t="s">
        <v>195</v>
      </c>
    </row>
    <row r="808" spans="1:65" s="2" customFormat="1" ht="16.5" customHeight="1">
      <c r="A808" s="33"/>
      <c r="B808" s="167"/>
      <c r="C808" s="168" t="s">
        <v>1150</v>
      </c>
      <c r="D808" s="168" t="s">
        <v>197</v>
      </c>
      <c r="E808" s="169" t="s">
        <v>4142</v>
      </c>
      <c r="F808" s="170" t="s">
        <v>4143</v>
      </c>
      <c r="G808" s="171" t="s">
        <v>212</v>
      </c>
      <c r="H808" s="172">
        <v>116</v>
      </c>
      <c r="I808" s="173">
        <v>11</v>
      </c>
      <c r="J808" s="173">
        <f>ROUND(I808*H808,2)</f>
        <v>1276</v>
      </c>
      <c r="K808" s="170" t="s">
        <v>201</v>
      </c>
      <c r="L808" s="34"/>
      <c r="M808" s="174" t="s">
        <v>3</v>
      </c>
      <c r="N808" s="175" t="s">
        <v>40</v>
      </c>
      <c r="O808" s="176">
        <v>0.023</v>
      </c>
      <c r="P808" s="176">
        <f>O808*H808</f>
        <v>2.668</v>
      </c>
      <c r="Q808" s="176">
        <v>7E-05</v>
      </c>
      <c r="R808" s="176">
        <f>Q808*H808</f>
        <v>0.008119999999999999</v>
      </c>
      <c r="S808" s="176">
        <v>0</v>
      </c>
      <c r="T808" s="177">
        <f>S808*H808</f>
        <v>0</v>
      </c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R808" s="178" t="s">
        <v>202</v>
      </c>
      <c r="AT808" s="178" t="s">
        <v>197</v>
      </c>
      <c r="AU808" s="178" t="s">
        <v>78</v>
      </c>
      <c r="AY808" s="20" t="s">
        <v>195</v>
      </c>
      <c r="BE808" s="179">
        <f>IF(N808="základní",J808,0)</f>
        <v>1276</v>
      </c>
      <c r="BF808" s="179">
        <f>IF(N808="snížená",J808,0)</f>
        <v>0</v>
      </c>
      <c r="BG808" s="179">
        <f>IF(N808="zákl. přenesená",J808,0)</f>
        <v>0</v>
      </c>
      <c r="BH808" s="179">
        <f>IF(N808="sníž. přenesená",J808,0)</f>
        <v>0</v>
      </c>
      <c r="BI808" s="179">
        <f>IF(N808="nulová",J808,0)</f>
        <v>0</v>
      </c>
      <c r="BJ808" s="20" t="s">
        <v>76</v>
      </c>
      <c r="BK808" s="179">
        <f>ROUND(I808*H808,2)</f>
        <v>1276</v>
      </c>
      <c r="BL808" s="20" t="s">
        <v>202</v>
      </c>
      <c r="BM808" s="178" t="s">
        <v>4144</v>
      </c>
    </row>
    <row r="809" spans="1:51" s="14" customFormat="1" ht="12">
      <c r="A809" s="14"/>
      <c r="B809" s="187"/>
      <c r="C809" s="14"/>
      <c r="D809" s="181" t="s">
        <v>204</v>
      </c>
      <c r="E809" s="188" t="s">
        <v>3</v>
      </c>
      <c r="F809" s="189" t="s">
        <v>4145</v>
      </c>
      <c r="G809" s="14"/>
      <c r="H809" s="190">
        <v>105</v>
      </c>
      <c r="I809" s="14"/>
      <c r="J809" s="14"/>
      <c r="K809" s="14"/>
      <c r="L809" s="187"/>
      <c r="M809" s="191"/>
      <c r="N809" s="192"/>
      <c r="O809" s="192"/>
      <c r="P809" s="192"/>
      <c r="Q809" s="192"/>
      <c r="R809" s="192"/>
      <c r="S809" s="192"/>
      <c r="T809" s="193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188" t="s">
        <v>204</v>
      </c>
      <c r="AU809" s="188" t="s">
        <v>78</v>
      </c>
      <c r="AV809" s="14" t="s">
        <v>78</v>
      </c>
      <c r="AW809" s="14" t="s">
        <v>31</v>
      </c>
      <c r="AX809" s="14" t="s">
        <v>69</v>
      </c>
      <c r="AY809" s="188" t="s">
        <v>195</v>
      </c>
    </row>
    <row r="810" spans="1:51" s="14" customFormat="1" ht="12">
      <c r="A810" s="14"/>
      <c r="B810" s="187"/>
      <c r="C810" s="14"/>
      <c r="D810" s="181" t="s">
        <v>204</v>
      </c>
      <c r="E810" s="188" t="s">
        <v>3</v>
      </c>
      <c r="F810" s="189" t="s">
        <v>4146</v>
      </c>
      <c r="G810" s="14"/>
      <c r="H810" s="190">
        <v>11</v>
      </c>
      <c r="I810" s="14"/>
      <c r="J810" s="14"/>
      <c r="K810" s="14"/>
      <c r="L810" s="187"/>
      <c r="M810" s="191"/>
      <c r="N810" s="192"/>
      <c r="O810" s="192"/>
      <c r="P810" s="192"/>
      <c r="Q810" s="192"/>
      <c r="R810" s="192"/>
      <c r="S810" s="192"/>
      <c r="T810" s="193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188" t="s">
        <v>204</v>
      </c>
      <c r="AU810" s="188" t="s">
        <v>78</v>
      </c>
      <c r="AV810" s="14" t="s">
        <v>78</v>
      </c>
      <c r="AW810" s="14" t="s">
        <v>31</v>
      </c>
      <c r="AX810" s="14" t="s">
        <v>69</v>
      </c>
      <c r="AY810" s="188" t="s">
        <v>195</v>
      </c>
    </row>
    <row r="811" spans="1:51" s="15" customFormat="1" ht="12">
      <c r="A811" s="15"/>
      <c r="B811" s="194"/>
      <c r="C811" s="15"/>
      <c r="D811" s="181" t="s">
        <v>204</v>
      </c>
      <c r="E811" s="195" t="s">
        <v>3</v>
      </c>
      <c r="F811" s="196" t="s">
        <v>209</v>
      </c>
      <c r="G811" s="15"/>
      <c r="H811" s="197">
        <v>116</v>
      </c>
      <c r="I811" s="15"/>
      <c r="J811" s="15"/>
      <c r="K811" s="15"/>
      <c r="L811" s="194"/>
      <c r="M811" s="198"/>
      <c r="N811" s="199"/>
      <c r="O811" s="199"/>
      <c r="P811" s="199"/>
      <c r="Q811" s="199"/>
      <c r="R811" s="199"/>
      <c r="S811" s="199"/>
      <c r="T811" s="200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T811" s="195" t="s">
        <v>204</v>
      </c>
      <c r="AU811" s="195" t="s">
        <v>78</v>
      </c>
      <c r="AV811" s="15" t="s">
        <v>202</v>
      </c>
      <c r="AW811" s="15" t="s">
        <v>31</v>
      </c>
      <c r="AX811" s="15" t="s">
        <v>76</v>
      </c>
      <c r="AY811" s="195" t="s">
        <v>195</v>
      </c>
    </row>
    <row r="812" spans="1:63" s="12" customFormat="1" ht="22.8" customHeight="1">
      <c r="A812" s="12"/>
      <c r="B812" s="155"/>
      <c r="C812" s="12"/>
      <c r="D812" s="156" t="s">
        <v>68</v>
      </c>
      <c r="E812" s="165" t="s">
        <v>252</v>
      </c>
      <c r="F812" s="165" t="s">
        <v>582</v>
      </c>
      <c r="G812" s="12"/>
      <c r="H812" s="12"/>
      <c r="I812" s="12"/>
      <c r="J812" s="166">
        <f>BK812</f>
        <v>563421.0800000001</v>
      </c>
      <c r="K812" s="12"/>
      <c r="L812" s="155"/>
      <c r="M812" s="159"/>
      <c r="N812" s="160"/>
      <c r="O812" s="160"/>
      <c r="P812" s="161">
        <f>SUM(P813:P1006)</f>
        <v>1232.919611</v>
      </c>
      <c r="Q812" s="160"/>
      <c r="R812" s="161">
        <f>SUM(R813:R1006)</f>
        <v>6.874097099999999</v>
      </c>
      <c r="S812" s="160"/>
      <c r="T812" s="162">
        <f>SUM(T813:T1006)</f>
        <v>205.819385</v>
      </c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R812" s="156" t="s">
        <v>76</v>
      </c>
      <c r="AT812" s="163" t="s">
        <v>68</v>
      </c>
      <c r="AU812" s="163" t="s">
        <v>76</v>
      </c>
      <c r="AY812" s="156" t="s">
        <v>195</v>
      </c>
      <c r="BK812" s="164">
        <f>SUM(BK813:BK1006)</f>
        <v>563421.0800000001</v>
      </c>
    </row>
    <row r="813" spans="1:65" s="2" customFormat="1" ht="24" customHeight="1">
      <c r="A813" s="33"/>
      <c r="B813" s="167"/>
      <c r="C813" s="168" t="s">
        <v>1154</v>
      </c>
      <c r="D813" s="168" t="s">
        <v>197</v>
      </c>
      <c r="E813" s="169" t="s">
        <v>4147</v>
      </c>
      <c r="F813" s="170" t="s">
        <v>4148</v>
      </c>
      <c r="G813" s="171" t="s">
        <v>212</v>
      </c>
      <c r="H813" s="172">
        <v>11.5</v>
      </c>
      <c r="I813" s="173">
        <v>295</v>
      </c>
      <c r="J813" s="173">
        <f>ROUND(I813*H813,2)</f>
        <v>3392.5</v>
      </c>
      <c r="K813" s="170" t="s">
        <v>201</v>
      </c>
      <c r="L813" s="34"/>
      <c r="M813" s="174" t="s">
        <v>3</v>
      </c>
      <c r="N813" s="175" t="s">
        <v>40</v>
      </c>
      <c r="O813" s="176">
        <v>0.325</v>
      </c>
      <c r="P813" s="176">
        <f>O813*H813</f>
        <v>3.7375000000000003</v>
      </c>
      <c r="Q813" s="176">
        <v>0.20219</v>
      </c>
      <c r="R813" s="176">
        <f>Q813*H813</f>
        <v>2.3251850000000003</v>
      </c>
      <c r="S813" s="176">
        <v>0</v>
      </c>
      <c r="T813" s="177">
        <f>S813*H813</f>
        <v>0</v>
      </c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R813" s="178" t="s">
        <v>202</v>
      </c>
      <c r="AT813" s="178" t="s">
        <v>197</v>
      </c>
      <c r="AU813" s="178" t="s">
        <v>78</v>
      </c>
      <c r="AY813" s="20" t="s">
        <v>195</v>
      </c>
      <c r="BE813" s="179">
        <f>IF(N813="základní",J813,0)</f>
        <v>3392.5</v>
      </c>
      <c r="BF813" s="179">
        <f>IF(N813="snížená",J813,0)</f>
        <v>0</v>
      </c>
      <c r="BG813" s="179">
        <f>IF(N813="zákl. přenesená",J813,0)</f>
        <v>0</v>
      </c>
      <c r="BH813" s="179">
        <f>IF(N813="sníž. přenesená",J813,0)</f>
        <v>0</v>
      </c>
      <c r="BI813" s="179">
        <f>IF(N813="nulová",J813,0)</f>
        <v>0</v>
      </c>
      <c r="BJ813" s="20" t="s">
        <v>76</v>
      </c>
      <c r="BK813" s="179">
        <f>ROUND(I813*H813,2)</f>
        <v>3392.5</v>
      </c>
      <c r="BL813" s="20" t="s">
        <v>202</v>
      </c>
      <c r="BM813" s="178" t="s">
        <v>4149</v>
      </c>
    </row>
    <row r="814" spans="1:51" s="14" customFormat="1" ht="12">
      <c r="A814" s="14"/>
      <c r="B814" s="187"/>
      <c r="C814" s="14"/>
      <c r="D814" s="181" t="s">
        <v>204</v>
      </c>
      <c r="E814" s="188" t="s">
        <v>3</v>
      </c>
      <c r="F814" s="189" t="s">
        <v>4150</v>
      </c>
      <c r="G814" s="14"/>
      <c r="H814" s="190">
        <v>11.5</v>
      </c>
      <c r="I814" s="14"/>
      <c r="J814" s="14"/>
      <c r="K814" s="14"/>
      <c r="L814" s="187"/>
      <c r="M814" s="191"/>
      <c r="N814" s="192"/>
      <c r="O814" s="192"/>
      <c r="P814" s="192"/>
      <c r="Q814" s="192"/>
      <c r="R814" s="192"/>
      <c r="S814" s="192"/>
      <c r="T814" s="193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188" t="s">
        <v>204</v>
      </c>
      <c r="AU814" s="188" t="s">
        <v>78</v>
      </c>
      <c r="AV814" s="14" t="s">
        <v>78</v>
      </c>
      <c r="AW814" s="14" t="s">
        <v>31</v>
      </c>
      <c r="AX814" s="14" t="s">
        <v>76</v>
      </c>
      <c r="AY814" s="188" t="s">
        <v>195</v>
      </c>
    </row>
    <row r="815" spans="1:65" s="2" customFormat="1" ht="16.5" customHeight="1">
      <c r="A815" s="33"/>
      <c r="B815" s="167"/>
      <c r="C815" s="208" t="s">
        <v>1158</v>
      </c>
      <c r="D815" s="208" t="s">
        <v>263</v>
      </c>
      <c r="E815" s="209" t="s">
        <v>4151</v>
      </c>
      <c r="F815" s="210" t="s">
        <v>4152</v>
      </c>
      <c r="G815" s="211" t="s">
        <v>212</v>
      </c>
      <c r="H815" s="212">
        <v>12</v>
      </c>
      <c r="I815" s="213">
        <v>155</v>
      </c>
      <c r="J815" s="213">
        <f>ROUND(I815*H815,2)</f>
        <v>1860</v>
      </c>
      <c r="K815" s="210" t="s">
        <v>201</v>
      </c>
      <c r="L815" s="214"/>
      <c r="M815" s="215" t="s">
        <v>3</v>
      </c>
      <c r="N815" s="216" t="s">
        <v>40</v>
      </c>
      <c r="O815" s="176">
        <v>0</v>
      </c>
      <c r="P815" s="176">
        <f>O815*H815</f>
        <v>0</v>
      </c>
      <c r="Q815" s="176">
        <v>0.085</v>
      </c>
      <c r="R815" s="176">
        <f>Q815*H815</f>
        <v>1.02</v>
      </c>
      <c r="S815" s="176">
        <v>0</v>
      </c>
      <c r="T815" s="177">
        <f>S815*H815</f>
        <v>0</v>
      </c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R815" s="178" t="s">
        <v>246</v>
      </c>
      <c r="AT815" s="178" t="s">
        <v>263</v>
      </c>
      <c r="AU815" s="178" t="s">
        <v>78</v>
      </c>
      <c r="AY815" s="20" t="s">
        <v>195</v>
      </c>
      <c r="BE815" s="179">
        <f>IF(N815="základní",J815,0)</f>
        <v>1860</v>
      </c>
      <c r="BF815" s="179">
        <f>IF(N815="snížená",J815,0)</f>
        <v>0</v>
      </c>
      <c r="BG815" s="179">
        <f>IF(N815="zákl. přenesená",J815,0)</f>
        <v>0</v>
      </c>
      <c r="BH815" s="179">
        <f>IF(N815="sníž. přenesená",J815,0)</f>
        <v>0</v>
      </c>
      <c r="BI815" s="179">
        <f>IF(N815="nulová",J815,0)</f>
        <v>0</v>
      </c>
      <c r="BJ815" s="20" t="s">
        <v>76</v>
      </c>
      <c r="BK815" s="179">
        <f>ROUND(I815*H815,2)</f>
        <v>1860</v>
      </c>
      <c r="BL815" s="20" t="s">
        <v>202</v>
      </c>
      <c r="BM815" s="178" t="s">
        <v>4153</v>
      </c>
    </row>
    <row r="816" spans="1:65" s="2" customFormat="1" ht="16.5" customHeight="1">
      <c r="A816" s="33"/>
      <c r="B816" s="167"/>
      <c r="C816" s="168" t="s">
        <v>1162</v>
      </c>
      <c r="D816" s="168" t="s">
        <v>197</v>
      </c>
      <c r="E816" s="169" t="s">
        <v>596</v>
      </c>
      <c r="F816" s="170" t="s">
        <v>4154</v>
      </c>
      <c r="G816" s="171" t="s">
        <v>216</v>
      </c>
      <c r="H816" s="172">
        <v>1.5</v>
      </c>
      <c r="I816" s="173">
        <v>2790</v>
      </c>
      <c r="J816" s="173">
        <f>ROUND(I816*H816,2)</f>
        <v>4185</v>
      </c>
      <c r="K816" s="170" t="s">
        <v>201</v>
      </c>
      <c r="L816" s="34"/>
      <c r="M816" s="174" t="s">
        <v>3</v>
      </c>
      <c r="N816" s="175" t="s">
        <v>40</v>
      </c>
      <c r="O816" s="176">
        <v>1.442</v>
      </c>
      <c r="P816" s="176">
        <f>O816*H816</f>
        <v>2.163</v>
      </c>
      <c r="Q816" s="176">
        <v>2.25634</v>
      </c>
      <c r="R816" s="176">
        <f>Q816*H816</f>
        <v>3.3845099999999997</v>
      </c>
      <c r="S816" s="176">
        <v>0</v>
      </c>
      <c r="T816" s="177">
        <f>S816*H816</f>
        <v>0</v>
      </c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R816" s="178" t="s">
        <v>202</v>
      </c>
      <c r="AT816" s="178" t="s">
        <v>197</v>
      </c>
      <c r="AU816" s="178" t="s">
        <v>78</v>
      </c>
      <c r="AY816" s="20" t="s">
        <v>195</v>
      </c>
      <c r="BE816" s="179">
        <f>IF(N816="základní",J816,0)</f>
        <v>4185</v>
      </c>
      <c r="BF816" s="179">
        <f>IF(N816="snížená",J816,0)</f>
        <v>0</v>
      </c>
      <c r="BG816" s="179">
        <f>IF(N816="zákl. přenesená",J816,0)</f>
        <v>0</v>
      </c>
      <c r="BH816" s="179">
        <f>IF(N816="sníž. přenesená",J816,0)</f>
        <v>0</v>
      </c>
      <c r="BI816" s="179">
        <f>IF(N816="nulová",J816,0)</f>
        <v>0</v>
      </c>
      <c r="BJ816" s="20" t="s">
        <v>76</v>
      </c>
      <c r="BK816" s="179">
        <f>ROUND(I816*H816,2)</f>
        <v>4185</v>
      </c>
      <c r="BL816" s="20" t="s">
        <v>202</v>
      </c>
      <c r="BM816" s="178" t="s">
        <v>4155</v>
      </c>
    </row>
    <row r="817" spans="1:51" s="14" customFormat="1" ht="12">
      <c r="A817" s="14"/>
      <c r="B817" s="187"/>
      <c r="C817" s="14"/>
      <c r="D817" s="181" t="s">
        <v>204</v>
      </c>
      <c r="E817" s="188" t="s">
        <v>3</v>
      </c>
      <c r="F817" s="189" t="s">
        <v>4156</v>
      </c>
      <c r="G817" s="14"/>
      <c r="H817" s="190">
        <v>1.5</v>
      </c>
      <c r="I817" s="14"/>
      <c r="J817" s="14"/>
      <c r="K817" s="14"/>
      <c r="L817" s="187"/>
      <c r="M817" s="191"/>
      <c r="N817" s="192"/>
      <c r="O817" s="192"/>
      <c r="P817" s="192"/>
      <c r="Q817" s="192"/>
      <c r="R817" s="192"/>
      <c r="S817" s="192"/>
      <c r="T817" s="193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188" t="s">
        <v>204</v>
      </c>
      <c r="AU817" s="188" t="s">
        <v>78</v>
      </c>
      <c r="AV817" s="14" t="s">
        <v>78</v>
      </c>
      <c r="AW817" s="14" t="s">
        <v>31</v>
      </c>
      <c r="AX817" s="14" t="s">
        <v>76</v>
      </c>
      <c r="AY817" s="188" t="s">
        <v>195</v>
      </c>
    </row>
    <row r="818" spans="1:65" s="2" customFormat="1" ht="16.5" customHeight="1">
      <c r="A818" s="33"/>
      <c r="B818" s="167"/>
      <c r="C818" s="168" t="s">
        <v>1166</v>
      </c>
      <c r="D818" s="168" t="s">
        <v>197</v>
      </c>
      <c r="E818" s="169" t="s">
        <v>4157</v>
      </c>
      <c r="F818" s="170" t="s">
        <v>4158</v>
      </c>
      <c r="G818" s="171" t="s">
        <v>212</v>
      </c>
      <c r="H818" s="172">
        <v>260.5</v>
      </c>
      <c r="I818" s="173">
        <v>228</v>
      </c>
      <c r="J818" s="173">
        <f>ROUND(I818*H818,2)</f>
        <v>59394</v>
      </c>
      <c r="K818" s="170" t="s">
        <v>201</v>
      </c>
      <c r="L818" s="34"/>
      <c r="M818" s="174" t="s">
        <v>3</v>
      </c>
      <c r="N818" s="175" t="s">
        <v>40</v>
      </c>
      <c r="O818" s="176">
        <v>0.451</v>
      </c>
      <c r="P818" s="176">
        <f>O818*H818</f>
        <v>117.4855</v>
      </c>
      <c r="Q818" s="176">
        <v>3E-05</v>
      </c>
      <c r="R818" s="176">
        <f>Q818*H818</f>
        <v>0.007815</v>
      </c>
      <c r="S818" s="176">
        <v>0</v>
      </c>
      <c r="T818" s="177">
        <f>S818*H818</f>
        <v>0</v>
      </c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R818" s="178" t="s">
        <v>202</v>
      </c>
      <c r="AT818" s="178" t="s">
        <v>197</v>
      </c>
      <c r="AU818" s="178" t="s">
        <v>78</v>
      </c>
      <c r="AY818" s="20" t="s">
        <v>195</v>
      </c>
      <c r="BE818" s="179">
        <f>IF(N818="základní",J818,0)</f>
        <v>59394</v>
      </c>
      <c r="BF818" s="179">
        <f>IF(N818="snížená",J818,0)</f>
        <v>0</v>
      </c>
      <c r="BG818" s="179">
        <f>IF(N818="zákl. přenesená",J818,0)</f>
        <v>0</v>
      </c>
      <c r="BH818" s="179">
        <f>IF(N818="sníž. přenesená",J818,0)</f>
        <v>0</v>
      </c>
      <c r="BI818" s="179">
        <f>IF(N818="nulová",J818,0)</f>
        <v>0</v>
      </c>
      <c r="BJ818" s="20" t="s">
        <v>76</v>
      </c>
      <c r="BK818" s="179">
        <f>ROUND(I818*H818,2)</f>
        <v>59394</v>
      </c>
      <c r="BL818" s="20" t="s">
        <v>202</v>
      </c>
      <c r="BM818" s="178" t="s">
        <v>4159</v>
      </c>
    </row>
    <row r="819" spans="1:51" s="13" customFormat="1" ht="12">
      <c r="A819" s="13"/>
      <c r="B819" s="180"/>
      <c r="C819" s="13"/>
      <c r="D819" s="181" t="s">
        <v>204</v>
      </c>
      <c r="E819" s="182" t="s">
        <v>3</v>
      </c>
      <c r="F819" s="183" t="s">
        <v>3394</v>
      </c>
      <c r="G819" s="13"/>
      <c r="H819" s="182" t="s">
        <v>3</v>
      </c>
      <c r="I819" s="13"/>
      <c r="J819" s="13"/>
      <c r="K819" s="13"/>
      <c r="L819" s="180"/>
      <c r="M819" s="184"/>
      <c r="N819" s="185"/>
      <c r="O819" s="185"/>
      <c r="P819" s="185"/>
      <c r="Q819" s="185"/>
      <c r="R819" s="185"/>
      <c r="S819" s="185"/>
      <c r="T819" s="186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182" t="s">
        <v>204</v>
      </c>
      <c r="AU819" s="182" t="s">
        <v>78</v>
      </c>
      <c r="AV819" s="13" t="s">
        <v>76</v>
      </c>
      <c r="AW819" s="13" t="s">
        <v>31</v>
      </c>
      <c r="AX819" s="13" t="s">
        <v>69</v>
      </c>
      <c r="AY819" s="182" t="s">
        <v>195</v>
      </c>
    </row>
    <row r="820" spans="1:51" s="14" customFormat="1" ht="12">
      <c r="A820" s="14"/>
      <c r="B820" s="187"/>
      <c r="C820" s="14"/>
      <c r="D820" s="181" t="s">
        <v>204</v>
      </c>
      <c r="E820" s="188" t="s">
        <v>3</v>
      </c>
      <c r="F820" s="189" t="s">
        <v>4160</v>
      </c>
      <c r="G820" s="14"/>
      <c r="H820" s="190">
        <v>8.5</v>
      </c>
      <c r="I820" s="14"/>
      <c r="J820" s="14"/>
      <c r="K820" s="14"/>
      <c r="L820" s="187"/>
      <c r="M820" s="191"/>
      <c r="N820" s="192"/>
      <c r="O820" s="192"/>
      <c r="P820" s="192"/>
      <c r="Q820" s="192"/>
      <c r="R820" s="192"/>
      <c r="S820" s="192"/>
      <c r="T820" s="193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188" t="s">
        <v>204</v>
      </c>
      <c r="AU820" s="188" t="s">
        <v>78</v>
      </c>
      <c r="AV820" s="14" t="s">
        <v>78</v>
      </c>
      <c r="AW820" s="14" t="s">
        <v>31</v>
      </c>
      <c r="AX820" s="14" t="s">
        <v>69</v>
      </c>
      <c r="AY820" s="188" t="s">
        <v>195</v>
      </c>
    </row>
    <row r="821" spans="1:51" s="13" customFormat="1" ht="12">
      <c r="A821" s="13"/>
      <c r="B821" s="180"/>
      <c r="C821" s="13"/>
      <c r="D821" s="181" t="s">
        <v>204</v>
      </c>
      <c r="E821" s="182" t="s">
        <v>3</v>
      </c>
      <c r="F821" s="183" t="s">
        <v>3405</v>
      </c>
      <c r="G821" s="13"/>
      <c r="H821" s="182" t="s">
        <v>3</v>
      </c>
      <c r="I821" s="13"/>
      <c r="J821" s="13"/>
      <c r="K821" s="13"/>
      <c r="L821" s="180"/>
      <c r="M821" s="184"/>
      <c r="N821" s="185"/>
      <c r="O821" s="185"/>
      <c r="P821" s="185"/>
      <c r="Q821" s="185"/>
      <c r="R821" s="185"/>
      <c r="S821" s="185"/>
      <c r="T821" s="186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182" t="s">
        <v>204</v>
      </c>
      <c r="AU821" s="182" t="s">
        <v>78</v>
      </c>
      <c r="AV821" s="13" t="s">
        <v>76</v>
      </c>
      <c r="AW821" s="13" t="s">
        <v>31</v>
      </c>
      <c r="AX821" s="13" t="s">
        <v>69</v>
      </c>
      <c r="AY821" s="182" t="s">
        <v>195</v>
      </c>
    </row>
    <row r="822" spans="1:51" s="14" customFormat="1" ht="12">
      <c r="A822" s="14"/>
      <c r="B822" s="187"/>
      <c r="C822" s="14"/>
      <c r="D822" s="181" t="s">
        <v>204</v>
      </c>
      <c r="E822" s="188" t="s">
        <v>3</v>
      </c>
      <c r="F822" s="189" t="s">
        <v>4161</v>
      </c>
      <c r="G822" s="14"/>
      <c r="H822" s="190">
        <v>26</v>
      </c>
      <c r="I822" s="14"/>
      <c r="J822" s="14"/>
      <c r="K822" s="14"/>
      <c r="L822" s="187"/>
      <c r="M822" s="191"/>
      <c r="N822" s="192"/>
      <c r="O822" s="192"/>
      <c r="P822" s="192"/>
      <c r="Q822" s="192"/>
      <c r="R822" s="192"/>
      <c r="S822" s="192"/>
      <c r="T822" s="193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188" t="s">
        <v>204</v>
      </c>
      <c r="AU822" s="188" t="s">
        <v>78</v>
      </c>
      <c r="AV822" s="14" t="s">
        <v>78</v>
      </c>
      <c r="AW822" s="14" t="s">
        <v>31</v>
      </c>
      <c r="AX822" s="14" t="s">
        <v>69</v>
      </c>
      <c r="AY822" s="188" t="s">
        <v>195</v>
      </c>
    </row>
    <row r="823" spans="1:51" s="13" customFormat="1" ht="12">
      <c r="A823" s="13"/>
      <c r="B823" s="180"/>
      <c r="C823" s="13"/>
      <c r="D823" s="181" t="s">
        <v>204</v>
      </c>
      <c r="E823" s="182" t="s">
        <v>3</v>
      </c>
      <c r="F823" s="183" t="s">
        <v>3400</v>
      </c>
      <c r="G823" s="13"/>
      <c r="H823" s="182" t="s">
        <v>3</v>
      </c>
      <c r="I823" s="13"/>
      <c r="J823" s="13"/>
      <c r="K823" s="13"/>
      <c r="L823" s="180"/>
      <c r="M823" s="184"/>
      <c r="N823" s="185"/>
      <c r="O823" s="185"/>
      <c r="P823" s="185"/>
      <c r="Q823" s="185"/>
      <c r="R823" s="185"/>
      <c r="S823" s="185"/>
      <c r="T823" s="186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182" t="s">
        <v>204</v>
      </c>
      <c r="AU823" s="182" t="s">
        <v>78</v>
      </c>
      <c r="AV823" s="13" t="s">
        <v>76</v>
      </c>
      <c r="AW823" s="13" t="s">
        <v>31</v>
      </c>
      <c r="AX823" s="13" t="s">
        <v>69</v>
      </c>
      <c r="AY823" s="182" t="s">
        <v>195</v>
      </c>
    </row>
    <row r="824" spans="1:51" s="14" customFormat="1" ht="12">
      <c r="A824" s="14"/>
      <c r="B824" s="187"/>
      <c r="C824" s="14"/>
      <c r="D824" s="181" t="s">
        <v>204</v>
      </c>
      <c r="E824" s="188" t="s">
        <v>3</v>
      </c>
      <c r="F824" s="189" t="s">
        <v>4162</v>
      </c>
      <c r="G824" s="14"/>
      <c r="H824" s="190">
        <v>104</v>
      </c>
      <c r="I824" s="14"/>
      <c r="J824" s="14"/>
      <c r="K824" s="14"/>
      <c r="L824" s="187"/>
      <c r="M824" s="191"/>
      <c r="N824" s="192"/>
      <c r="O824" s="192"/>
      <c r="P824" s="192"/>
      <c r="Q824" s="192"/>
      <c r="R824" s="192"/>
      <c r="S824" s="192"/>
      <c r="T824" s="193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188" t="s">
        <v>204</v>
      </c>
      <c r="AU824" s="188" t="s">
        <v>78</v>
      </c>
      <c r="AV824" s="14" t="s">
        <v>78</v>
      </c>
      <c r="AW824" s="14" t="s">
        <v>31</v>
      </c>
      <c r="AX824" s="14" t="s">
        <v>69</v>
      </c>
      <c r="AY824" s="188" t="s">
        <v>195</v>
      </c>
    </row>
    <row r="825" spans="1:51" s="13" customFormat="1" ht="12">
      <c r="A825" s="13"/>
      <c r="B825" s="180"/>
      <c r="C825" s="13"/>
      <c r="D825" s="181" t="s">
        <v>204</v>
      </c>
      <c r="E825" s="182" t="s">
        <v>3</v>
      </c>
      <c r="F825" s="183" t="s">
        <v>3451</v>
      </c>
      <c r="G825" s="13"/>
      <c r="H825" s="182" t="s">
        <v>3</v>
      </c>
      <c r="I825" s="13"/>
      <c r="J825" s="13"/>
      <c r="K825" s="13"/>
      <c r="L825" s="180"/>
      <c r="M825" s="184"/>
      <c r="N825" s="185"/>
      <c r="O825" s="185"/>
      <c r="P825" s="185"/>
      <c r="Q825" s="185"/>
      <c r="R825" s="185"/>
      <c r="S825" s="185"/>
      <c r="T825" s="186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182" t="s">
        <v>204</v>
      </c>
      <c r="AU825" s="182" t="s">
        <v>78</v>
      </c>
      <c r="AV825" s="13" t="s">
        <v>76</v>
      </c>
      <c r="AW825" s="13" t="s">
        <v>31</v>
      </c>
      <c r="AX825" s="13" t="s">
        <v>69</v>
      </c>
      <c r="AY825" s="182" t="s">
        <v>195</v>
      </c>
    </row>
    <row r="826" spans="1:51" s="14" customFormat="1" ht="12">
      <c r="A826" s="14"/>
      <c r="B826" s="187"/>
      <c r="C826" s="14"/>
      <c r="D826" s="181" t="s">
        <v>204</v>
      </c>
      <c r="E826" s="188" t="s">
        <v>3</v>
      </c>
      <c r="F826" s="189" t="s">
        <v>4163</v>
      </c>
      <c r="G826" s="14"/>
      <c r="H826" s="190">
        <v>100</v>
      </c>
      <c r="I826" s="14"/>
      <c r="J826" s="14"/>
      <c r="K826" s="14"/>
      <c r="L826" s="187"/>
      <c r="M826" s="191"/>
      <c r="N826" s="192"/>
      <c r="O826" s="192"/>
      <c r="P826" s="192"/>
      <c r="Q826" s="192"/>
      <c r="R826" s="192"/>
      <c r="S826" s="192"/>
      <c r="T826" s="193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188" t="s">
        <v>204</v>
      </c>
      <c r="AU826" s="188" t="s">
        <v>78</v>
      </c>
      <c r="AV826" s="14" t="s">
        <v>78</v>
      </c>
      <c r="AW826" s="14" t="s">
        <v>31</v>
      </c>
      <c r="AX826" s="14" t="s">
        <v>69</v>
      </c>
      <c r="AY826" s="188" t="s">
        <v>195</v>
      </c>
    </row>
    <row r="827" spans="1:51" s="13" customFormat="1" ht="12">
      <c r="A827" s="13"/>
      <c r="B827" s="180"/>
      <c r="C827" s="13"/>
      <c r="D827" s="181" t="s">
        <v>204</v>
      </c>
      <c r="E827" s="182" t="s">
        <v>3</v>
      </c>
      <c r="F827" s="183" t="s">
        <v>3398</v>
      </c>
      <c r="G827" s="13"/>
      <c r="H827" s="182" t="s">
        <v>3</v>
      </c>
      <c r="I827" s="13"/>
      <c r="J827" s="13"/>
      <c r="K827" s="13"/>
      <c r="L827" s="180"/>
      <c r="M827" s="184"/>
      <c r="N827" s="185"/>
      <c r="O827" s="185"/>
      <c r="P827" s="185"/>
      <c r="Q827" s="185"/>
      <c r="R827" s="185"/>
      <c r="S827" s="185"/>
      <c r="T827" s="186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182" t="s">
        <v>204</v>
      </c>
      <c r="AU827" s="182" t="s">
        <v>78</v>
      </c>
      <c r="AV827" s="13" t="s">
        <v>76</v>
      </c>
      <c r="AW827" s="13" t="s">
        <v>31</v>
      </c>
      <c r="AX827" s="13" t="s">
        <v>69</v>
      </c>
      <c r="AY827" s="182" t="s">
        <v>195</v>
      </c>
    </row>
    <row r="828" spans="1:51" s="14" customFormat="1" ht="12">
      <c r="A828" s="14"/>
      <c r="B828" s="187"/>
      <c r="C828" s="14"/>
      <c r="D828" s="181" t="s">
        <v>204</v>
      </c>
      <c r="E828" s="188" t="s">
        <v>3</v>
      </c>
      <c r="F828" s="189" t="s">
        <v>4164</v>
      </c>
      <c r="G828" s="14"/>
      <c r="H828" s="190">
        <v>22</v>
      </c>
      <c r="I828" s="14"/>
      <c r="J828" s="14"/>
      <c r="K828" s="14"/>
      <c r="L828" s="187"/>
      <c r="M828" s="191"/>
      <c r="N828" s="192"/>
      <c r="O828" s="192"/>
      <c r="P828" s="192"/>
      <c r="Q828" s="192"/>
      <c r="R828" s="192"/>
      <c r="S828" s="192"/>
      <c r="T828" s="193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188" t="s">
        <v>204</v>
      </c>
      <c r="AU828" s="188" t="s">
        <v>78</v>
      </c>
      <c r="AV828" s="14" t="s">
        <v>78</v>
      </c>
      <c r="AW828" s="14" t="s">
        <v>31</v>
      </c>
      <c r="AX828" s="14" t="s">
        <v>69</v>
      </c>
      <c r="AY828" s="188" t="s">
        <v>195</v>
      </c>
    </row>
    <row r="829" spans="1:51" s="15" customFormat="1" ht="12">
      <c r="A829" s="15"/>
      <c r="B829" s="194"/>
      <c r="C829" s="15"/>
      <c r="D829" s="181" t="s">
        <v>204</v>
      </c>
      <c r="E829" s="195" t="s">
        <v>3</v>
      </c>
      <c r="F829" s="196" t="s">
        <v>209</v>
      </c>
      <c r="G829" s="15"/>
      <c r="H829" s="197">
        <v>260.5</v>
      </c>
      <c r="I829" s="15"/>
      <c r="J829" s="15"/>
      <c r="K829" s="15"/>
      <c r="L829" s="194"/>
      <c r="M829" s="198"/>
      <c r="N829" s="199"/>
      <c r="O829" s="199"/>
      <c r="P829" s="199"/>
      <c r="Q829" s="199"/>
      <c r="R829" s="199"/>
      <c r="S829" s="199"/>
      <c r="T829" s="200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T829" s="195" t="s">
        <v>204</v>
      </c>
      <c r="AU829" s="195" t="s">
        <v>78</v>
      </c>
      <c r="AV829" s="15" t="s">
        <v>202</v>
      </c>
      <c r="AW829" s="15" t="s">
        <v>31</v>
      </c>
      <c r="AX829" s="15" t="s">
        <v>76</v>
      </c>
      <c r="AY829" s="195" t="s">
        <v>195</v>
      </c>
    </row>
    <row r="830" spans="1:65" s="2" customFormat="1" ht="24" customHeight="1">
      <c r="A830" s="33"/>
      <c r="B830" s="167"/>
      <c r="C830" s="168" t="s">
        <v>1170</v>
      </c>
      <c r="D830" s="168" t="s">
        <v>197</v>
      </c>
      <c r="E830" s="169" t="s">
        <v>607</v>
      </c>
      <c r="F830" s="170" t="s">
        <v>608</v>
      </c>
      <c r="G830" s="171" t="s">
        <v>200</v>
      </c>
      <c r="H830" s="172">
        <v>612.038</v>
      </c>
      <c r="I830" s="173">
        <v>39.4</v>
      </c>
      <c r="J830" s="173">
        <f>ROUND(I830*H830,2)</f>
        <v>24114.3</v>
      </c>
      <c r="K830" s="170" t="s">
        <v>201</v>
      </c>
      <c r="L830" s="34"/>
      <c r="M830" s="174" t="s">
        <v>3</v>
      </c>
      <c r="N830" s="175" t="s">
        <v>40</v>
      </c>
      <c r="O830" s="176">
        <v>0.11</v>
      </c>
      <c r="P830" s="176">
        <f>O830*H830</f>
        <v>67.32418</v>
      </c>
      <c r="Q830" s="176">
        <v>0</v>
      </c>
      <c r="R830" s="176">
        <f>Q830*H830</f>
        <v>0</v>
      </c>
      <c r="S830" s="176">
        <v>0</v>
      </c>
      <c r="T830" s="177">
        <f>S830*H830</f>
        <v>0</v>
      </c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R830" s="178" t="s">
        <v>202</v>
      </c>
      <c r="AT830" s="178" t="s">
        <v>197</v>
      </c>
      <c r="AU830" s="178" t="s">
        <v>78</v>
      </c>
      <c r="AY830" s="20" t="s">
        <v>195</v>
      </c>
      <c r="BE830" s="179">
        <f>IF(N830="základní",J830,0)</f>
        <v>24114.3</v>
      </c>
      <c r="BF830" s="179">
        <f>IF(N830="snížená",J830,0)</f>
        <v>0</v>
      </c>
      <c r="BG830" s="179">
        <f>IF(N830="zákl. přenesená",J830,0)</f>
        <v>0</v>
      </c>
      <c r="BH830" s="179">
        <f>IF(N830="sníž. přenesená",J830,0)</f>
        <v>0</v>
      </c>
      <c r="BI830" s="179">
        <f>IF(N830="nulová",J830,0)</f>
        <v>0</v>
      </c>
      <c r="BJ830" s="20" t="s">
        <v>76</v>
      </c>
      <c r="BK830" s="179">
        <f>ROUND(I830*H830,2)</f>
        <v>24114.3</v>
      </c>
      <c r="BL830" s="20" t="s">
        <v>202</v>
      </c>
      <c r="BM830" s="178" t="s">
        <v>4165</v>
      </c>
    </row>
    <row r="831" spans="1:51" s="13" customFormat="1" ht="12">
      <c r="A831" s="13"/>
      <c r="B831" s="180"/>
      <c r="C831" s="13"/>
      <c r="D831" s="181" t="s">
        <v>204</v>
      </c>
      <c r="E831" s="182" t="s">
        <v>3</v>
      </c>
      <c r="F831" s="183" t="s">
        <v>394</v>
      </c>
      <c r="G831" s="13"/>
      <c r="H831" s="182" t="s">
        <v>3</v>
      </c>
      <c r="I831" s="13"/>
      <c r="J831" s="13"/>
      <c r="K831" s="13"/>
      <c r="L831" s="180"/>
      <c r="M831" s="184"/>
      <c r="N831" s="185"/>
      <c r="O831" s="185"/>
      <c r="P831" s="185"/>
      <c r="Q831" s="185"/>
      <c r="R831" s="185"/>
      <c r="S831" s="185"/>
      <c r="T831" s="186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182" t="s">
        <v>204</v>
      </c>
      <c r="AU831" s="182" t="s">
        <v>78</v>
      </c>
      <c r="AV831" s="13" t="s">
        <v>76</v>
      </c>
      <c r="AW831" s="13" t="s">
        <v>31</v>
      </c>
      <c r="AX831" s="13" t="s">
        <v>69</v>
      </c>
      <c r="AY831" s="182" t="s">
        <v>195</v>
      </c>
    </row>
    <row r="832" spans="1:51" s="14" customFormat="1" ht="12">
      <c r="A832" s="14"/>
      <c r="B832" s="187"/>
      <c r="C832" s="14"/>
      <c r="D832" s="181" t="s">
        <v>204</v>
      </c>
      <c r="E832" s="188" t="s">
        <v>3</v>
      </c>
      <c r="F832" s="189" t="s">
        <v>4166</v>
      </c>
      <c r="G832" s="14"/>
      <c r="H832" s="190">
        <v>133</v>
      </c>
      <c r="I832" s="14"/>
      <c r="J832" s="14"/>
      <c r="K832" s="14"/>
      <c r="L832" s="187"/>
      <c r="M832" s="191"/>
      <c r="N832" s="192"/>
      <c r="O832" s="192"/>
      <c r="P832" s="192"/>
      <c r="Q832" s="192"/>
      <c r="R832" s="192"/>
      <c r="S832" s="192"/>
      <c r="T832" s="193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188" t="s">
        <v>204</v>
      </c>
      <c r="AU832" s="188" t="s">
        <v>78</v>
      </c>
      <c r="AV832" s="14" t="s">
        <v>78</v>
      </c>
      <c r="AW832" s="14" t="s">
        <v>31</v>
      </c>
      <c r="AX832" s="14" t="s">
        <v>69</v>
      </c>
      <c r="AY832" s="188" t="s">
        <v>195</v>
      </c>
    </row>
    <row r="833" spans="1:51" s="14" customFormat="1" ht="12">
      <c r="A833" s="14"/>
      <c r="B833" s="187"/>
      <c r="C833" s="14"/>
      <c r="D833" s="181" t="s">
        <v>204</v>
      </c>
      <c r="E833" s="188" t="s">
        <v>3</v>
      </c>
      <c r="F833" s="189" t="s">
        <v>4167</v>
      </c>
      <c r="G833" s="14"/>
      <c r="H833" s="190">
        <v>36.6</v>
      </c>
      <c r="I833" s="14"/>
      <c r="J833" s="14"/>
      <c r="K833" s="14"/>
      <c r="L833" s="187"/>
      <c r="M833" s="191"/>
      <c r="N833" s="192"/>
      <c r="O833" s="192"/>
      <c r="P833" s="192"/>
      <c r="Q833" s="192"/>
      <c r="R833" s="192"/>
      <c r="S833" s="192"/>
      <c r="T833" s="193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188" t="s">
        <v>204</v>
      </c>
      <c r="AU833" s="188" t="s">
        <v>78</v>
      </c>
      <c r="AV833" s="14" t="s">
        <v>78</v>
      </c>
      <c r="AW833" s="14" t="s">
        <v>31</v>
      </c>
      <c r="AX833" s="14" t="s">
        <v>69</v>
      </c>
      <c r="AY833" s="188" t="s">
        <v>195</v>
      </c>
    </row>
    <row r="834" spans="1:51" s="14" customFormat="1" ht="12">
      <c r="A834" s="14"/>
      <c r="B834" s="187"/>
      <c r="C834" s="14"/>
      <c r="D834" s="181" t="s">
        <v>204</v>
      </c>
      <c r="E834" s="188" t="s">
        <v>3</v>
      </c>
      <c r="F834" s="189" t="s">
        <v>4168</v>
      </c>
      <c r="G834" s="14"/>
      <c r="H834" s="190">
        <v>8.25</v>
      </c>
      <c r="I834" s="14"/>
      <c r="J834" s="14"/>
      <c r="K834" s="14"/>
      <c r="L834" s="187"/>
      <c r="M834" s="191"/>
      <c r="N834" s="192"/>
      <c r="O834" s="192"/>
      <c r="P834" s="192"/>
      <c r="Q834" s="192"/>
      <c r="R834" s="192"/>
      <c r="S834" s="192"/>
      <c r="T834" s="193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188" t="s">
        <v>204</v>
      </c>
      <c r="AU834" s="188" t="s">
        <v>78</v>
      </c>
      <c r="AV834" s="14" t="s">
        <v>78</v>
      </c>
      <c r="AW834" s="14" t="s">
        <v>31</v>
      </c>
      <c r="AX834" s="14" t="s">
        <v>69</v>
      </c>
      <c r="AY834" s="188" t="s">
        <v>195</v>
      </c>
    </row>
    <row r="835" spans="1:51" s="13" customFormat="1" ht="12">
      <c r="A835" s="13"/>
      <c r="B835" s="180"/>
      <c r="C835" s="13"/>
      <c r="D835" s="181" t="s">
        <v>204</v>
      </c>
      <c r="E835" s="182" t="s">
        <v>3</v>
      </c>
      <c r="F835" s="183" t="s">
        <v>388</v>
      </c>
      <c r="G835" s="13"/>
      <c r="H835" s="182" t="s">
        <v>3</v>
      </c>
      <c r="I835" s="13"/>
      <c r="J835" s="13"/>
      <c r="K835" s="13"/>
      <c r="L835" s="180"/>
      <c r="M835" s="184"/>
      <c r="N835" s="185"/>
      <c r="O835" s="185"/>
      <c r="P835" s="185"/>
      <c r="Q835" s="185"/>
      <c r="R835" s="185"/>
      <c r="S835" s="185"/>
      <c r="T835" s="186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182" t="s">
        <v>204</v>
      </c>
      <c r="AU835" s="182" t="s">
        <v>78</v>
      </c>
      <c r="AV835" s="13" t="s">
        <v>76</v>
      </c>
      <c r="AW835" s="13" t="s">
        <v>31</v>
      </c>
      <c r="AX835" s="13" t="s">
        <v>69</v>
      </c>
      <c r="AY835" s="182" t="s">
        <v>195</v>
      </c>
    </row>
    <row r="836" spans="1:51" s="14" customFormat="1" ht="12">
      <c r="A836" s="14"/>
      <c r="B836" s="187"/>
      <c r="C836" s="14"/>
      <c r="D836" s="181" t="s">
        <v>204</v>
      </c>
      <c r="E836" s="188" t="s">
        <v>3</v>
      </c>
      <c r="F836" s="189" t="s">
        <v>4169</v>
      </c>
      <c r="G836" s="14"/>
      <c r="H836" s="190">
        <v>105.6</v>
      </c>
      <c r="I836" s="14"/>
      <c r="J836" s="14"/>
      <c r="K836" s="14"/>
      <c r="L836" s="187"/>
      <c r="M836" s="191"/>
      <c r="N836" s="192"/>
      <c r="O836" s="192"/>
      <c r="P836" s="192"/>
      <c r="Q836" s="192"/>
      <c r="R836" s="192"/>
      <c r="S836" s="192"/>
      <c r="T836" s="193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188" t="s">
        <v>204</v>
      </c>
      <c r="AU836" s="188" t="s">
        <v>78</v>
      </c>
      <c r="AV836" s="14" t="s">
        <v>78</v>
      </c>
      <c r="AW836" s="14" t="s">
        <v>31</v>
      </c>
      <c r="AX836" s="14" t="s">
        <v>69</v>
      </c>
      <c r="AY836" s="188" t="s">
        <v>195</v>
      </c>
    </row>
    <row r="837" spans="1:51" s="14" customFormat="1" ht="12">
      <c r="A837" s="14"/>
      <c r="B837" s="187"/>
      <c r="C837" s="14"/>
      <c r="D837" s="181" t="s">
        <v>204</v>
      </c>
      <c r="E837" s="188" t="s">
        <v>3</v>
      </c>
      <c r="F837" s="189" t="s">
        <v>4170</v>
      </c>
      <c r="G837" s="14"/>
      <c r="H837" s="190">
        <v>45.338</v>
      </c>
      <c r="I837" s="14"/>
      <c r="J837" s="14"/>
      <c r="K837" s="14"/>
      <c r="L837" s="187"/>
      <c r="M837" s="191"/>
      <c r="N837" s="192"/>
      <c r="O837" s="192"/>
      <c r="P837" s="192"/>
      <c r="Q837" s="192"/>
      <c r="R837" s="192"/>
      <c r="S837" s="192"/>
      <c r="T837" s="193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188" t="s">
        <v>204</v>
      </c>
      <c r="AU837" s="188" t="s">
        <v>78</v>
      </c>
      <c r="AV837" s="14" t="s">
        <v>78</v>
      </c>
      <c r="AW837" s="14" t="s">
        <v>31</v>
      </c>
      <c r="AX837" s="14" t="s">
        <v>69</v>
      </c>
      <c r="AY837" s="188" t="s">
        <v>195</v>
      </c>
    </row>
    <row r="838" spans="1:51" s="14" customFormat="1" ht="12">
      <c r="A838" s="14"/>
      <c r="B838" s="187"/>
      <c r="C838" s="14"/>
      <c r="D838" s="181" t="s">
        <v>204</v>
      </c>
      <c r="E838" s="188" t="s">
        <v>3</v>
      </c>
      <c r="F838" s="189" t="s">
        <v>4168</v>
      </c>
      <c r="G838" s="14"/>
      <c r="H838" s="190">
        <v>8.25</v>
      </c>
      <c r="I838" s="14"/>
      <c r="J838" s="14"/>
      <c r="K838" s="14"/>
      <c r="L838" s="187"/>
      <c r="M838" s="191"/>
      <c r="N838" s="192"/>
      <c r="O838" s="192"/>
      <c r="P838" s="192"/>
      <c r="Q838" s="192"/>
      <c r="R838" s="192"/>
      <c r="S838" s="192"/>
      <c r="T838" s="193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188" t="s">
        <v>204</v>
      </c>
      <c r="AU838" s="188" t="s">
        <v>78</v>
      </c>
      <c r="AV838" s="14" t="s">
        <v>78</v>
      </c>
      <c r="AW838" s="14" t="s">
        <v>31</v>
      </c>
      <c r="AX838" s="14" t="s">
        <v>69</v>
      </c>
      <c r="AY838" s="188" t="s">
        <v>195</v>
      </c>
    </row>
    <row r="839" spans="1:51" s="13" customFormat="1" ht="12">
      <c r="A839" s="13"/>
      <c r="B839" s="180"/>
      <c r="C839" s="13"/>
      <c r="D839" s="181" t="s">
        <v>204</v>
      </c>
      <c r="E839" s="182" t="s">
        <v>3</v>
      </c>
      <c r="F839" s="183" t="s">
        <v>392</v>
      </c>
      <c r="G839" s="13"/>
      <c r="H839" s="182" t="s">
        <v>3</v>
      </c>
      <c r="I839" s="13"/>
      <c r="J839" s="13"/>
      <c r="K839" s="13"/>
      <c r="L839" s="180"/>
      <c r="M839" s="184"/>
      <c r="N839" s="185"/>
      <c r="O839" s="185"/>
      <c r="P839" s="185"/>
      <c r="Q839" s="185"/>
      <c r="R839" s="185"/>
      <c r="S839" s="185"/>
      <c r="T839" s="186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182" t="s">
        <v>204</v>
      </c>
      <c r="AU839" s="182" t="s">
        <v>78</v>
      </c>
      <c r="AV839" s="13" t="s">
        <v>76</v>
      </c>
      <c r="AW839" s="13" t="s">
        <v>31</v>
      </c>
      <c r="AX839" s="13" t="s">
        <v>69</v>
      </c>
      <c r="AY839" s="182" t="s">
        <v>195</v>
      </c>
    </row>
    <row r="840" spans="1:51" s="14" customFormat="1" ht="12">
      <c r="A840" s="14"/>
      <c r="B840" s="187"/>
      <c r="C840" s="14"/>
      <c r="D840" s="181" t="s">
        <v>204</v>
      </c>
      <c r="E840" s="188" t="s">
        <v>3</v>
      </c>
      <c r="F840" s="189" t="s">
        <v>4171</v>
      </c>
      <c r="G840" s="14"/>
      <c r="H840" s="190">
        <v>120.5</v>
      </c>
      <c r="I840" s="14"/>
      <c r="J840" s="14"/>
      <c r="K840" s="14"/>
      <c r="L840" s="187"/>
      <c r="M840" s="191"/>
      <c r="N840" s="192"/>
      <c r="O840" s="192"/>
      <c r="P840" s="192"/>
      <c r="Q840" s="192"/>
      <c r="R840" s="192"/>
      <c r="S840" s="192"/>
      <c r="T840" s="193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188" t="s">
        <v>204</v>
      </c>
      <c r="AU840" s="188" t="s">
        <v>78</v>
      </c>
      <c r="AV840" s="14" t="s">
        <v>78</v>
      </c>
      <c r="AW840" s="14" t="s">
        <v>31</v>
      </c>
      <c r="AX840" s="14" t="s">
        <v>69</v>
      </c>
      <c r="AY840" s="188" t="s">
        <v>195</v>
      </c>
    </row>
    <row r="841" spans="1:51" s="14" customFormat="1" ht="12">
      <c r="A841" s="14"/>
      <c r="B841" s="187"/>
      <c r="C841" s="14"/>
      <c r="D841" s="181" t="s">
        <v>204</v>
      </c>
      <c r="E841" s="188" t="s">
        <v>3</v>
      </c>
      <c r="F841" s="189" t="s">
        <v>4172</v>
      </c>
      <c r="G841" s="14"/>
      <c r="H841" s="190">
        <v>13.5</v>
      </c>
      <c r="I841" s="14"/>
      <c r="J841" s="14"/>
      <c r="K841" s="14"/>
      <c r="L841" s="187"/>
      <c r="M841" s="191"/>
      <c r="N841" s="192"/>
      <c r="O841" s="192"/>
      <c r="P841" s="192"/>
      <c r="Q841" s="192"/>
      <c r="R841" s="192"/>
      <c r="S841" s="192"/>
      <c r="T841" s="193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188" t="s">
        <v>204</v>
      </c>
      <c r="AU841" s="188" t="s">
        <v>78</v>
      </c>
      <c r="AV841" s="14" t="s">
        <v>78</v>
      </c>
      <c r="AW841" s="14" t="s">
        <v>31</v>
      </c>
      <c r="AX841" s="14" t="s">
        <v>69</v>
      </c>
      <c r="AY841" s="188" t="s">
        <v>195</v>
      </c>
    </row>
    <row r="842" spans="1:51" s="13" customFormat="1" ht="12">
      <c r="A842" s="13"/>
      <c r="B842" s="180"/>
      <c r="C842" s="13"/>
      <c r="D842" s="181" t="s">
        <v>204</v>
      </c>
      <c r="E842" s="182" t="s">
        <v>3</v>
      </c>
      <c r="F842" s="183" t="s">
        <v>396</v>
      </c>
      <c r="G842" s="13"/>
      <c r="H842" s="182" t="s">
        <v>3</v>
      </c>
      <c r="I842" s="13"/>
      <c r="J842" s="13"/>
      <c r="K842" s="13"/>
      <c r="L842" s="180"/>
      <c r="M842" s="184"/>
      <c r="N842" s="185"/>
      <c r="O842" s="185"/>
      <c r="P842" s="185"/>
      <c r="Q842" s="185"/>
      <c r="R842" s="185"/>
      <c r="S842" s="185"/>
      <c r="T842" s="186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182" t="s">
        <v>204</v>
      </c>
      <c r="AU842" s="182" t="s">
        <v>78</v>
      </c>
      <c r="AV842" s="13" t="s">
        <v>76</v>
      </c>
      <c r="AW842" s="13" t="s">
        <v>31</v>
      </c>
      <c r="AX842" s="13" t="s">
        <v>69</v>
      </c>
      <c r="AY842" s="182" t="s">
        <v>195</v>
      </c>
    </row>
    <row r="843" spans="1:51" s="14" customFormat="1" ht="12">
      <c r="A843" s="14"/>
      <c r="B843" s="187"/>
      <c r="C843" s="14"/>
      <c r="D843" s="181" t="s">
        <v>204</v>
      </c>
      <c r="E843" s="188" t="s">
        <v>3</v>
      </c>
      <c r="F843" s="189" t="s">
        <v>4173</v>
      </c>
      <c r="G843" s="14"/>
      <c r="H843" s="190">
        <v>126</v>
      </c>
      <c r="I843" s="14"/>
      <c r="J843" s="14"/>
      <c r="K843" s="14"/>
      <c r="L843" s="187"/>
      <c r="M843" s="191"/>
      <c r="N843" s="192"/>
      <c r="O843" s="192"/>
      <c r="P843" s="192"/>
      <c r="Q843" s="192"/>
      <c r="R843" s="192"/>
      <c r="S843" s="192"/>
      <c r="T843" s="193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188" t="s">
        <v>204</v>
      </c>
      <c r="AU843" s="188" t="s">
        <v>78</v>
      </c>
      <c r="AV843" s="14" t="s">
        <v>78</v>
      </c>
      <c r="AW843" s="14" t="s">
        <v>31</v>
      </c>
      <c r="AX843" s="14" t="s">
        <v>69</v>
      </c>
      <c r="AY843" s="188" t="s">
        <v>195</v>
      </c>
    </row>
    <row r="844" spans="1:51" s="14" customFormat="1" ht="12">
      <c r="A844" s="14"/>
      <c r="B844" s="187"/>
      <c r="C844" s="14"/>
      <c r="D844" s="181" t="s">
        <v>204</v>
      </c>
      <c r="E844" s="188" t="s">
        <v>3</v>
      </c>
      <c r="F844" s="189" t="s">
        <v>4174</v>
      </c>
      <c r="G844" s="14"/>
      <c r="H844" s="190">
        <v>15</v>
      </c>
      <c r="I844" s="14"/>
      <c r="J844" s="14"/>
      <c r="K844" s="14"/>
      <c r="L844" s="187"/>
      <c r="M844" s="191"/>
      <c r="N844" s="192"/>
      <c r="O844" s="192"/>
      <c r="P844" s="192"/>
      <c r="Q844" s="192"/>
      <c r="R844" s="192"/>
      <c r="S844" s="192"/>
      <c r="T844" s="193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188" t="s">
        <v>204</v>
      </c>
      <c r="AU844" s="188" t="s">
        <v>78</v>
      </c>
      <c r="AV844" s="14" t="s">
        <v>78</v>
      </c>
      <c r="AW844" s="14" t="s">
        <v>31</v>
      </c>
      <c r="AX844" s="14" t="s">
        <v>69</v>
      </c>
      <c r="AY844" s="188" t="s">
        <v>195</v>
      </c>
    </row>
    <row r="845" spans="1:51" s="15" customFormat="1" ht="12">
      <c r="A845" s="15"/>
      <c r="B845" s="194"/>
      <c r="C845" s="15"/>
      <c r="D845" s="181" t="s">
        <v>204</v>
      </c>
      <c r="E845" s="195" t="s">
        <v>3</v>
      </c>
      <c r="F845" s="196" t="s">
        <v>209</v>
      </c>
      <c r="G845" s="15"/>
      <c r="H845" s="197">
        <v>612.038</v>
      </c>
      <c r="I845" s="15"/>
      <c r="J845" s="15"/>
      <c r="K845" s="15"/>
      <c r="L845" s="194"/>
      <c r="M845" s="198"/>
      <c r="N845" s="199"/>
      <c r="O845" s="199"/>
      <c r="P845" s="199"/>
      <c r="Q845" s="199"/>
      <c r="R845" s="199"/>
      <c r="S845" s="199"/>
      <c r="T845" s="200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T845" s="195" t="s">
        <v>204</v>
      </c>
      <c r="AU845" s="195" t="s">
        <v>78</v>
      </c>
      <c r="AV845" s="15" t="s">
        <v>202</v>
      </c>
      <c r="AW845" s="15" t="s">
        <v>31</v>
      </c>
      <c r="AX845" s="15" t="s">
        <v>76</v>
      </c>
      <c r="AY845" s="195" t="s">
        <v>195</v>
      </c>
    </row>
    <row r="846" spans="1:65" s="2" customFormat="1" ht="24" customHeight="1">
      <c r="A846" s="33"/>
      <c r="B846" s="167"/>
      <c r="C846" s="168" t="s">
        <v>1174</v>
      </c>
      <c r="D846" s="168" t="s">
        <v>197</v>
      </c>
      <c r="E846" s="169" t="s">
        <v>624</v>
      </c>
      <c r="F846" s="170" t="s">
        <v>625</v>
      </c>
      <c r="G846" s="171" t="s">
        <v>200</v>
      </c>
      <c r="H846" s="172">
        <v>55083.42</v>
      </c>
      <c r="I846" s="173">
        <v>1.75</v>
      </c>
      <c r="J846" s="173">
        <f>ROUND(I846*H846,2)</f>
        <v>96395.99</v>
      </c>
      <c r="K846" s="170" t="s">
        <v>201</v>
      </c>
      <c r="L846" s="34"/>
      <c r="M846" s="174" t="s">
        <v>3</v>
      </c>
      <c r="N846" s="175" t="s">
        <v>40</v>
      </c>
      <c r="O846" s="176">
        <v>0</v>
      </c>
      <c r="P846" s="176">
        <f>O846*H846</f>
        <v>0</v>
      </c>
      <c r="Q846" s="176">
        <v>0</v>
      </c>
      <c r="R846" s="176">
        <f>Q846*H846</f>
        <v>0</v>
      </c>
      <c r="S846" s="176">
        <v>0</v>
      </c>
      <c r="T846" s="177">
        <f>S846*H846</f>
        <v>0</v>
      </c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R846" s="178" t="s">
        <v>202</v>
      </c>
      <c r="AT846" s="178" t="s">
        <v>197</v>
      </c>
      <c r="AU846" s="178" t="s">
        <v>78</v>
      </c>
      <c r="AY846" s="20" t="s">
        <v>195</v>
      </c>
      <c r="BE846" s="179">
        <f>IF(N846="základní",J846,0)</f>
        <v>96395.99</v>
      </c>
      <c r="BF846" s="179">
        <f>IF(N846="snížená",J846,0)</f>
        <v>0</v>
      </c>
      <c r="BG846" s="179">
        <f>IF(N846="zákl. přenesená",J846,0)</f>
        <v>0</v>
      </c>
      <c r="BH846" s="179">
        <f>IF(N846="sníž. přenesená",J846,0)</f>
        <v>0</v>
      </c>
      <c r="BI846" s="179">
        <f>IF(N846="nulová",J846,0)</f>
        <v>0</v>
      </c>
      <c r="BJ846" s="20" t="s">
        <v>76</v>
      </c>
      <c r="BK846" s="179">
        <f>ROUND(I846*H846,2)</f>
        <v>96395.99</v>
      </c>
      <c r="BL846" s="20" t="s">
        <v>202</v>
      </c>
      <c r="BM846" s="178" t="s">
        <v>4175</v>
      </c>
    </row>
    <row r="847" spans="1:51" s="14" customFormat="1" ht="12">
      <c r="A847" s="14"/>
      <c r="B847" s="187"/>
      <c r="C847" s="14"/>
      <c r="D847" s="181" t="s">
        <v>204</v>
      </c>
      <c r="E847" s="188" t="s">
        <v>3</v>
      </c>
      <c r="F847" s="189" t="s">
        <v>4176</v>
      </c>
      <c r="G847" s="14"/>
      <c r="H847" s="190">
        <v>55083.42</v>
      </c>
      <c r="I847" s="14"/>
      <c r="J847" s="14"/>
      <c r="K847" s="14"/>
      <c r="L847" s="187"/>
      <c r="M847" s="191"/>
      <c r="N847" s="192"/>
      <c r="O847" s="192"/>
      <c r="P847" s="192"/>
      <c r="Q847" s="192"/>
      <c r="R847" s="192"/>
      <c r="S847" s="192"/>
      <c r="T847" s="193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188" t="s">
        <v>204</v>
      </c>
      <c r="AU847" s="188" t="s">
        <v>78</v>
      </c>
      <c r="AV847" s="14" t="s">
        <v>78</v>
      </c>
      <c r="AW847" s="14" t="s">
        <v>31</v>
      </c>
      <c r="AX847" s="14" t="s">
        <v>76</v>
      </c>
      <c r="AY847" s="188" t="s">
        <v>195</v>
      </c>
    </row>
    <row r="848" spans="1:65" s="2" customFormat="1" ht="24" customHeight="1">
      <c r="A848" s="33"/>
      <c r="B848" s="167"/>
      <c r="C848" s="168" t="s">
        <v>1178</v>
      </c>
      <c r="D848" s="168" t="s">
        <v>197</v>
      </c>
      <c r="E848" s="169" t="s">
        <v>4177</v>
      </c>
      <c r="F848" s="170" t="s">
        <v>4178</v>
      </c>
      <c r="G848" s="171" t="s">
        <v>200</v>
      </c>
      <c r="H848" s="172">
        <v>612.038</v>
      </c>
      <c r="I848" s="173">
        <v>23.9</v>
      </c>
      <c r="J848" s="173">
        <f>ROUND(I848*H848,2)</f>
        <v>14627.71</v>
      </c>
      <c r="K848" s="170" t="s">
        <v>201</v>
      </c>
      <c r="L848" s="34"/>
      <c r="M848" s="174" t="s">
        <v>3</v>
      </c>
      <c r="N848" s="175" t="s">
        <v>40</v>
      </c>
      <c r="O848" s="176">
        <v>0.069</v>
      </c>
      <c r="P848" s="176">
        <f>O848*H848</f>
        <v>42.230622000000004</v>
      </c>
      <c r="Q848" s="176">
        <v>0</v>
      </c>
      <c r="R848" s="176">
        <f>Q848*H848</f>
        <v>0</v>
      </c>
      <c r="S848" s="176">
        <v>0</v>
      </c>
      <c r="T848" s="177">
        <f>S848*H848</f>
        <v>0</v>
      </c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R848" s="178" t="s">
        <v>202</v>
      </c>
      <c r="AT848" s="178" t="s">
        <v>197</v>
      </c>
      <c r="AU848" s="178" t="s">
        <v>78</v>
      </c>
      <c r="AY848" s="20" t="s">
        <v>195</v>
      </c>
      <c r="BE848" s="179">
        <f>IF(N848="základní",J848,0)</f>
        <v>14627.71</v>
      </c>
      <c r="BF848" s="179">
        <f>IF(N848="snížená",J848,0)</f>
        <v>0</v>
      </c>
      <c r="BG848" s="179">
        <f>IF(N848="zákl. přenesená",J848,0)</f>
        <v>0</v>
      </c>
      <c r="BH848" s="179">
        <f>IF(N848="sníž. přenesená",J848,0)</f>
        <v>0</v>
      </c>
      <c r="BI848" s="179">
        <f>IF(N848="nulová",J848,0)</f>
        <v>0</v>
      </c>
      <c r="BJ848" s="20" t="s">
        <v>76</v>
      </c>
      <c r="BK848" s="179">
        <f>ROUND(I848*H848,2)</f>
        <v>14627.71</v>
      </c>
      <c r="BL848" s="20" t="s">
        <v>202</v>
      </c>
      <c r="BM848" s="178" t="s">
        <v>4179</v>
      </c>
    </row>
    <row r="849" spans="1:65" s="2" customFormat="1" ht="16.5" customHeight="1">
      <c r="A849" s="33"/>
      <c r="B849" s="167"/>
      <c r="C849" s="168" t="s">
        <v>1182</v>
      </c>
      <c r="D849" s="168" t="s">
        <v>197</v>
      </c>
      <c r="E849" s="169" t="s">
        <v>633</v>
      </c>
      <c r="F849" s="170" t="s">
        <v>634</v>
      </c>
      <c r="G849" s="171" t="s">
        <v>200</v>
      </c>
      <c r="H849" s="172">
        <v>612.038</v>
      </c>
      <c r="I849" s="173">
        <v>14.8</v>
      </c>
      <c r="J849" s="173">
        <f>ROUND(I849*H849,2)</f>
        <v>9058.16</v>
      </c>
      <c r="K849" s="170" t="s">
        <v>201</v>
      </c>
      <c r="L849" s="34"/>
      <c r="M849" s="174" t="s">
        <v>3</v>
      </c>
      <c r="N849" s="175" t="s">
        <v>40</v>
      </c>
      <c r="O849" s="176">
        <v>0.049</v>
      </c>
      <c r="P849" s="176">
        <f>O849*H849</f>
        <v>29.989862000000002</v>
      </c>
      <c r="Q849" s="176">
        <v>0</v>
      </c>
      <c r="R849" s="176">
        <f>Q849*H849</f>
        <v>0</v>
      </c>
      <c r="S849" s="176">
        <v>0</v>
      </c>
      <c r="T849" s="177">
        <f>S849*H849</f>
        <v>0</v>
      </c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R849" s="178" t="s">
        <v>202</v>
      </c>
      <c r="AT849" s="178" t="s">
        <v>197</v>
      </c>
      <c r="AU849" s="178" t="s">
        <v>78</v>
      </c>
      <c r="AY849" s="20" t="s">
        <v>195</v>
      </c>
      <c r="BE849" s="179">
        <f>IF(N849="základní",J849,0)</f>
        <v>9058.16</v>
      </c>
      <c r="BF849" s="179">
        <f>IF(N849="snížená",J849,0)</f>
        <v>0</v>
      </c>
      <c r="BG849" s="179">
        <f>IF(N849="zákl. přenesená",J849,0)</f>
        <v>0</v>
      </c>
      <c r="BH849" s="179">
        <f>IF(N849="sníž. přenesená",J849,0)</f>
        <v>0</v>
      </c>
      <c r="BI849" s="179">
        <f>IF(N849="nulová",J849,0)</f>
        <v>0</v>
      </c>
      <c r="BJ849" s="20" t="s">
        <v>76</v>
      </c>
      <c r="BK849" s="179">
        <f>ROUND(I849*H849,2)</f>
        <v>9058.16</v>
      </c>
      <c r="BL849" s="20" t="s">
        <v>202</v>
      </c>
      <c r="BM849" s="178" t="s">
        <v>4180</v>
      </c>
    </row>
    <row r="850" spans="1:65" s="2" customFormat="1" ht="16.5" customHeight="1">
      <c r="A850" s="33"/>
      <c r="B850" s="167"/>
      <c r="C850" s="168" t="s">
        <v>1186</v>
      </c>
      <c r="D850" s="168" t="s">
        <v>197</v>
      </c>
      <c r="E850" s="169" t="s">
        <v>637</v>
      </c>
      <c r="F850" s="170" t="s">
        <v>638</v>
      </c>
      <c r="G850" s="171" t="s">
        <v>200</v>
      </c>
      <c r="H850" s="172">
        <v>55083.42</v>
      </c>
      <c r="I850" s="173">
        <v>0.35</v>
      </c>
      <c r="J850" s="173">
        <f>ROUND(I850*H850,2)</f>
        <v>19279.2</v>
      </c>
      <c r="K850" s="170" t="s">
        <v>201</v>
      </c>
      <c r="L850" s="34"/>
      <c r="M850" s="174" t="s">
        <v>3</v>
      </c>
      <c r="N850" s="175" t="s">
        <v>40</v>
      </c>
      <c r="O850" s="176">
        <v>0</v>
      </c>
      <c r="P850" s="176">
        <f>O850*H850</f>
        <v>0</v>
      </c>
      <c r="Q850" s="176">
        <v>0</v>
      </c>
      <c r="R850" s="176">
        <f>Q850*H850</f>
        <v>0</v>
      </c>
      <c r="S850" s="176">
        <v>0</v>
      </c>
      <c r="T850" s="177">
        <f>S850*H850</f>
        <v>0</v>
      </c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R850" s="178" t="s">
        <v>202</v>
      </c>
      <c r="AT850" s="178" t="s">
        <v>197</v>
      </c>
      <c r="AU850" s="178" t="s">
        <v>78</v>
      </c>
      <c r="AY850" s="20" t="s">
        <v>195</v>
      </c>
      <c r="BE850" s="179">
        <f>IF(N850="základní",J850,0)</f>
        <v>19279.2</v>
      </c>
      <c r="BF850" s="179">
        <f>IF(N850="snížená",J850,0)</f>
        <v>0</v>
      </c>
      <c r="BG850" s="179">
        <f>IF(N850="zákl. přenesená",J850,0)</f>
        <v>0</v>
      </c>
      <c r="BH850" s="179">
        <f>IF(N850="sníž. přenesená",J850,0)</f>
        <v>0</v>
      </c>
      <c r="BI850" s="179">
        <f>IF(N850="nulová",J850,0)</f>
        <v>0</v>
      </c>
      <c r="BJ850" s="20" t="s">
        <v>76</v>
      </c>
      <c r="BK850" s="179">
        <f>ROUND(I850*H850,2)</f>
        <v>19279.2</v>
      </c>
      <c r="BL850" s="20" t="s">
        <v>202</v>
      </c>
      <c r="BM850" s="178" t="s">
        <v>4181</v>
      </c>
    </row>
    <row r="851" spans="1:51" s="14" customFormat="1" ht="12">
      <c r="A851" s="14"/>
      <c r="B851" s="187"/>
      <c r="C851" s="14"/>
      <c r="D851" s="181" t="s">
        <v>204</v>
      </c>
      <c r="E851" s="188" t="s">
        <v>3</v>
      </c>
      <c r="F851" s="189" t="s">
        <v>4176</v>
      </c>
      <c r="G851" s="14"/>
      <c r="H851" s="190">
        <v>55083.42</v>
      </c>
      <c r="I851" s="14"/>
      <c r="J851" s="14"/>
      <c r="K851" s="14"/>
      <c r="L851" s="187"/>
      <c r="M851" s="191"/>
      <c r="N851" s="192"/>
      <c r="O851" s="192"/>
      <c r="P851" s="192"/>
      <c r="Q851" s="192"/>
      <c r="R851" s="192"/>
      <c r="S851" s="192"/>
      <c r="T851" s="193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188" t="s">
        <v>204</v>
      </c>
      <c r="AU851" s="188" t="s">
        <v>78</v>
      </c>
      <c r="AV851" s="14" t="s">
        <v>78</v>
      </c>
      <c r="AW851" s="14" t="s">
        <v>31</v>
      </c>
      <c r="AX851" s="14" t="s">
        <v>76</v>
      </c>
      <c r="AY851" s="188" t="s">
        <v>195</v>
      </c>
    </row>
    <row r="852" spans="1:65" s="2" customFormat="1" ht="16.5" customHeight="1">
      <c r="A852" s="33"/>
      <c r="B852" s="167"/>
      <c r="C852" s="168" t="s">
        <v>1190</v>
      </c>
      <c r="D852" s="168" t="s">
        <v>197</v>
      </c>
      <c r="E852" s="169" t="s">
        <v>641</v>
      </c>
      <c r="F852" s="170" t="s">
        <v>642</v>
      </c>
      <c r="G852" s="171" t="s">
        <v>200</v>
      </c>
      <c r="H852" s="172">
        <v>612.038</v>
      </c>
      <c r="I852" s="173">
        <v>9.95</v>
      </c>
      <c r="J852" s="173">
        <f>ROUND(I852*H852,2)</f>
        <v>6089.78</v>
      </c>
      <c r="K852" s="170" t="s">
        <v>201</v>
      </c>
      <c r="L852" s="34"/>
      <c r="M852" s="174" t="s">
        <v>3</v>
      </c>
      <c r="N852" s="175" t="s">
        <v>40</v>
      </c>
      <c r="O852" s="176">
        <v>0.033</v>
      </c>
      <c r="P852" s="176">
        <f>O852*H852</f>
        <v>20.197254</v>
      </c>
      <c r="Q852" s="176">
        <v>0</v>
      </c>
      <c r="R852" s="176">
        <f>Q852*H852</f>
        <v>0</v>
      </c>
      <c r="S852" s="176">
        <v>0</v>
      </c>
      <c r="T852" s="177">
        <f>S852*H852</f>
        <v>0</v>
      </c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R852" s="178" t="s">
        <v>202</v>
      </c>
      <c r="AT852" s="178" t="s">
        <v>197</v>
      </c>
      <c r="AU852" s="178" t="s">
        <v>78</v>
      </c>
      <c r="AY852" s="20" t="s">
        <v>195</v>
      </c>
      <c r="BE852" s="179">
        <f>IF(N852="základní",J852,0)</f>
        <v>6089.78</v>
      </c>
      <c r="BF852" s="179">
        <f>IF(N852="snížená",J852,0)</f>
        <v>0</v>
      </c>
      <c r="BG852" s="179">
        <f>IF(N852="zákl. přenesená",J852,0)</f>
        <v>0</v>
      </c>
      <c r="BH852" s="179">
        <f>IF(N852="sníž. přenesená",J852,0)</f>
        <v>0</v>
      </c>
      <c r="BI852" s="179">
        <f>IF(N852="nulová",J852,0)</f>
        <v>0</v>
      </c>
      <c r="BJ852" s="20" t="s">
        <v>76</v>
      </c>
      <c r="BK852" s="179">
        <f>ROUND(I852*H852,2)</f>
        <v>6089.78</v>
      </c>
      <c r="BL852" s="20" t="s">
        <v>202</v>
      </c>
      <c r="BM852" s="178" t="s">
        <v>4182</v>
      </c>
    </row>
    <row r="853" spans="1:65" s="2" customFormat="1" ht="24" customHeight="1">
      <c r="A853" s="33"/>
      <c r="B853" s="167"/>
      <c r="C853" s="168" t="s">
        <v>1194</v>
      </c>
      <c r="D853" s="168" t="s">
        <v>197</v>
      </c>
      <c r="E853" s="169" t="s">
        <v>4183</v>
      </c>
      <c r="F853" s="170" t="s">
        <v>4184</v>
      </c>
      <c r="G853" s="171" t="s">
        <v>334</v>
      </c>
      <c r="H853" s="172">
        <v>2</v>
      </c>
      <c r="I853" s="173">
        <v>2090</v>
      </c>
      <c r="J853" s="173">
        <f>ROUND(I853*H853,2)</f>
        <v>4180</v>
      </c>
      <c r="K853" s="170" t="s">
        <v>201</v>
      </c>
      <c r="L853" s="34"/>
      <c r="M853" s="174" t="s">
        <v>3</v>
      </c>
      <c r="N853" s="175" t="s">
        <v>40</v>
      </c>
      <c r="O853" s="176">
        <v>6.807</v>
      </c>
      <c r="P853" s="176">
        <f>O853*H853</f>
        <v>13.614</v>
      </c>
      <c r="Q853" s="176">
        <v>0</v>
      </c>
      <c r="R853" s="176">
        <f>Q853*H853</f>
        <v>0</v>
      </c>
      <c r="S853" s="176">
        <v>0</v>
      </c>
      <c r="T853" s="177">
        <f>S853*H853</f>
        <v>0</v>
      </c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R853" s="178" t="s">
        <v>202</v>
      </c>
      <c r="AT853" s="178" t="s">
        <v>197</v>
      </c>
      <c r="AU853" s="178" t="s">
        <v>78</v>
      </c>
      <c r="AY853" s="20" t="s">
        <v>195</v>
      </c>
      <c r="BE853" s="179">
        <f>IF(N853="základní",J853,0)</f>
        <v>4180</v>
      </c>
      <c r="BF853" s="179">
        <f>IF(N853="snížená",J853,0)</f>
        <v>0</v>
      </c>
      <c r="BG853" s="179">
        <f>IF(N853="zákl. přenesená",J853,0)</f>
        <v>0</v>
      </c>
      <c r="BH853" s="179">
        <f>IF(N853="sníž. přenesená",J853,0)</f>
        <v>0</v>
      </c>
      <c r="BI853" s="179">
        <f>IF(N853="nulová",J853,0)</f>
        <v>0</v>
      </c>
      <c r="BJ853" s="20" t="s">
        <v>76</v>
      </c>
      <c r="BK853" s="179">
        <f>ROUND(I853*H853,2)</f>
        <v>4180</v>
      </c>
      <c r="BL853" s="20" t="s">
        <v>202</v>
      </c>
      <c r="BM853" s="178" t="s">
        <v>4185</v>
      </c>
    </row>
    <row r="854" spans="1:51" s="14" customFormat="1" ht="12">
      <c r="A854" s="14"/>
      <c r="B854" s="187"/>
      <c r="C854" s="14"/>
      <c r="D854" s="181" t="s">
        <v>204</v>
      </c>
      <c r="E854" s="188" t="s">
        <v>3</v>
      </c>
      <c r="F854" s="189" t="s">
        <v>4186</v>
      </c>
      <c r="G854" s="14"/>
      <c r="H854" s="190">
        <v>2</v>
      </c>
      <c r="I854" s="14"/>
      <c r="J854" s="14"/>
      <c r="K854" s="14"/>
      <c r="L854" s="187"/>
      <c r="M854" s="191"/>
      <c r="N854" s="192"/>
      <c r="O854" s="192"/>
      <c r="P854" s="192"/>
      <c r="Q854" s="192"/>
      <c r="R854" s="192"/>
      <c r="S854" s="192"/>
      <c r="T854" s="193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188" t="s">
        <v>204</v>
      </c>
      <c r="AU854" s="188" t="s">
        <v>78</v>
      </c>
      <c r="AV854" s="14" t="s">
        <v>78</v>
      </c>
      <c r="AW854" s="14" t="s">
        <v>31</v>
      </c>
      <c r="AX854" s="14" t="s">
        <v>76</v>
      </c>
      <c r="AY854" s="188" t="s">
        <v>195</v>
      </c>
    </row>
    <row r="855" spans="1:65" s="2" customFormat="1" ht="24" customHeight="1">
      <c r="A855" s="33"/>
      <c r="B855" s="167"/>
      <c r="C855" s="168" t="s">
        <v>1198</v>
      </c>
      <c r="D855" s="168" t="s">
        <v>197</v>
      </c>
      <c r="E855" s="169" t="s">
        <v>4187</v>
      </c>
      <c r="F855" s="170" t="s">
        <v>4188</v>
      </c>
      <c r="G855" s="171" t="s">
        <v>334</v>
      </c>
      <c r="H855" s="172">
        <v>60</v>
      </c>
      <c r="I855" s="173">
        <v>415</v>
      </c>
      <c r="J855" s="173">
        <f>ROUND(I855*H855,2)</f>
        <v>24900</v>
      </c>
      <c r="K855" s="170" t="s">
        <v>201</v>
      </c>
      <c r="L855" s="34"/>
      <c r="M855" s="174" t="s">
        <v>3</v>
      </c>
      <c r="N855" s="175" t="s">
        <v>40</v>
      </c>
      <c r="O855" s="176">
        <v>0</v>
      </c>
      <c r="P855" s="176">
        <f>O855*H855</f>
        <v>0</v>
      </c>
      <c r="Q855" s="176">
        <v>0</v>
      </c>
      <c r="R855" s="176">
        <f>Q855*H855</f>
        <v>0</v>
      </c>
      <c r="S855" s="176">
        <v>0</v>
      </c>
      <c r="T855" s="177">
        <f>S855*H855</f>
        <v>0</v>
      </c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R855" s="178" t="s">
        <v>202</v>
      </c>
      <c r="AT855" s="178" t="s">
        <v>197</v>
      </c>
      <c r="AU855" s="178" t="s">
        <v>78</v>
      </c>
      <c r="AY855" s="20" t="s">
        <v>195</v>
      </c>
      <c r="BE855" s="179">
        <f>IF(N855="základní",J855,0)</f>
        <v>24900</v>
      </c>
      <c r="BF855" s="179">
        <f>IF(N855="snížená",J855,0)</f>
        <v>0</v>
      </c>
      <c r="BG855" s="179">
        <f>IF(N855="zákl. přenesená",J855,0)</f>
        <v>0</v>
      </c>
      <c r="BH855" s="179">
        <f>IF(N855="sníž. přenesená",J855,0)</f>
        <v>0</v>
      </c>
      <c r="BI855" s="179">
        <f>IF(N855="nulová",J855,0)</f>
        <v>0</v>
      </c>
      <c r="BJ855" s="20" t="s">
        <v>76</v>
      </c>
      <c r="BK855" s="179">
        <f>ROUND(I855*H855,2)</f>
        <v>24900</v>
      </c>
      <c r="BL855" s="20" t="s">
        <v>202</v>
      </c>
      <c r="BM855" s="178" t="s">
        <v>4189</v>
      </c>
    </row>
    <row r="856" spans="1:51" s="14" customFormat="1" ht="12">
      <c r="A856" s="14"/>
      <c r="B856" s="187"/>
      <c r="C856" s="14"/>
      <c r="D856" s="181" t="s">
        <v>204</v>
      </c>
      <c r="E856" s="188" t="s">
        <v>3</v>
      </c>
      <c r="F856" s="189" t="s">
        <v>4190</v>
      </c>
      <c r="G856" s="14"/>
      <c r="H856" s="190">
        <v>60</v>
      </c>
      <c r="I856" s="14"/>
      <c r="J856" s="14"/>
      <c r="K856" s="14"/>
      <c r="L856" s="187"/>
      <c r="M856" s="191"/>
      <c r="N856" s="192"/>
      <c r="O856" s="192"/>
      <c r="P856" s="192"/>
      <c r="Q856" s="192"/>
      <c r="R856" s="192"/>
      <c r="S856" s="192"/>
      <c r="T856" s="193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188" t="s">
        <v>204</v>
      </c>
      <c r="AU856" s="188" t="s">
        <v>78</v>
      </c>
      <c r="AV856" s="14" t="s">
        <v>78</v>
      </c>
      <c r="AW856" s="14" t="s">
        <v>31</v>
      </c>
      <c r="AX856" s="14" t="s">
        <v>76</v>
      </c>
      <c r="AY856" s="188" t="s">
        <v>195</v>
      </c>
    </row>
    <row r="857" spans="1:65" s="2" customFormat="1" ht="24" customHeight="1">
      <c r="A857" s="33"/>
      <c r="B857" s="167"/>
      <c r="C857" s="168" t="s">
        <v>1202</v>
      </c>
      <c r="D857" s="168" t="s">
        <v>197</v>
      </c>
      <c r="E857" s="169" t="s">
        <v>4191</v>
      </c>
      <c r="F857" s="170" t="s">
        <v>4192</v>
      </c>
      <c r="G857" s="171" t="s">
        <v>334</v>
      </c>
      <c r="H857" s="172">
        <v>2</v>
      </c>
      <c r="I857" s="173">
        <v>1170</v>
      </c>
      <c r="J857" s="173">
        <f>ROUND(I857*H857,2)</f>
        <v>2340</v>
      </c>
      <c r="K857" s="170" t="s">
        <v>201</v>
      </c>
      <c r="L857" s="34"/>
      <c r="M857" s="174" t="s">
        <v>3</v>
      </c>
      <c r="N857" s="175" t="s">
        <v>40</v>
      </c>
      <c r="O857" s="176">
        <v>3.811</v>
      </c>
      <c r="P857" s="176">
        <f>O857*H857</f>
        <v>7.622</v>
      </c>
      <c r="Q857" s="176">
        <v>0</v>
      </c>
      <c r="R857" s="176">
        <f>Q857*H857</f>
        <v>0</v>
      </c>
      <c r="S857" s="176">
        <v>0</v>
      </c>
      <c r="T857" s="177">
        <f>S857*H857</f>
        <v>0</v>
      </c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R857" s="178" t="s">
        <v>202</v>
      </c>
      <c r="AT857" s="178" t="s">
        <v>197</v>
      </c>
      <c r="AU857" s="178" t="s">
        <v>78</v>
      </c>
      <c r="AY857" s="20" t="s">
        <v>195</v>
      </c>
      <c r="BE857" s="179">
        <f>IF(N857="základní",J857,0)</f>
        <v>2340</v>
      </c>
      <c r="BF857" s="179">
        <f>IF(N857="snížená",J857,0)</f>
        <v>0</v>
      </c>
      <c r="BG857" s="179">
        <f>IF(N857="zákl. přenesená",J857,0)</f>
        <v>0</v>
      </c>
      <c r="BH857" s="179">
        <f>IF(N857="sníž. přenesená",J857,0)</f>
        <v>0</v>
      </c>
      <c r="BI857" s="179">
        <f>IF(N857="nulová",J857,0)</f>
        <v>0</v>
      </c>
      <c r="BJ857" s="20" t="s">
        <v>76</v>
      </c>
      <c r="BK857" s="179">
        <f>ROUND(I857*H857,2)</f>
        <v>2340</v>
      </c>
      <c r="BL857" s="20" t="s">
        <v>202</v>
      </c>
      <c r="BM857" s="178" t="s">
        <v>4193</v>
      </c>
    </row>
    <row r="858" spans="1:65" s="2" customFormat="1" ht="24" customHeight="1">
      <c r="A858" s="33"/>
      <c r="B858" s="167"/>
      <c r="C858" s="168" t="s">
        <v>1206</v>
      </c>
      <c r="D858" s="168" t="s">
        <v>197</v>
      </c>
      <c r="E858" s="169" t="s">
        <v>1905</v>
      </c>
      <c r="F858" s="170" t="s">
        <v>1906</v>
      </c>
      <c r="G858" s="171" t="s">
        <v>200</v>
      </c>
      <c r="H858" s="172">
        <v>91.52</v>
      </c>
      <c r="I858" s="173">
        <v>43.2</v>
      </c>
      <c r="J858" s="173">
        <f>ROUND(I858*H858,2)</f>
        <v>3953.66</v>
      </c>
      <c r="K858" s="170" t="s">
        <v>201</v>
      </c>
      <c r="L858" s="34"/>
      <c r="M858" s="174" t="s">
        <v>3</v>
      </c>
      <c r="N858" s="175" t="s">
        <v>40</v>
      </c>
      <c r="O858" s="176">
        <v>0.105</v>
      </c>
      <c r="P858" s="176">
        <f>O858*H858</f>
        <v>9.609599999999999</v>
      </c>
      <c r="Q858" s="176">
        <v>0.00013</v>
      </c>
      <c r="R858" s="176">
        <f>Q858*H858</f>
        <v>0.011897599999999998</v>
      </c>
      <c r="S858" s="176">
        <v>0</v>
      </c>
      <c r="T858" s="177">
        <f>S858*H858</f>
        <v>0</v>
      </c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R858" s="178" t="s">
        <v>202</v>
      </c>
      <c r="AT858" s="178" t="s">
        <v>197</v>
      </c>
      <c r="AU858" s="178" t="s">
        <v>78</v>
      </c>
      <c r="AY858" s="20" t="s">
        <v>195</v>
      </c>
      <c r="BE858" s="179">
        <f>IF(N858="základní",J858,0)</f>
        <v>3953.66</v>
      </c>
      <c r="BF858" s="179">
        <f>IF(N858="snížená",J858,0)</f>
        <v>0</v>
      </c>
      <c r="BG858" s="179">
        <f>IF(N858="zákl. přenesená",J858,0)</f>
        <v>0</v>
      </c>
      <c r="BH858" s="179">
        <f>IF(N858="sníž. přenesená",J858,0)</f>
        <v>0</v>
      </c>
      <c r="BI858" s="179">
        <f>IF(N858="nulová",J858,0)</f>
        <v>0</v>
      </c>
      <c r="BJ858" s="20" t="s">
        <v>76</v>
      </c>
      <c r="BK858" s="179">
        <f>ROUND(I858*H858,2)</f>
        <v>3953.66</v>
      </c>
      <c r="BL858" s="20" t="s">
        <v>202</v>
      </c>
      <c r="BM858" s="178" t="s">
        <v>4194</v>
      </c>
    </row>
    <row r="859" spans="1:51" s="13" customFormat="1" ht="12">
      <c r="A859" s="13"/>
      <c r="B859" s="180"/>
      <c r="C859" s="13"/>
      <c r="D859" s="181" t="s">
        <v>204</v>
      </c>
      <c r="E859" s="182" t="s">
        <v>3</v>
      </c>
      <c r="F859" s="183" t="s">
        <v>4195</v>
      </c>
      <c r="G859" s="13"/>
      <c r="H859" s="182" t="s">
        <v>3</v>
      </c>
      <c r="I859" s="13"/>
      <c r="J859" s="13"/>
      <c r="K859" s="13"/>
      <c r="L859" s="180"/>
      <c r="M859" s="184"/>
      <c r="N859" s="185"/>
      <c r="O859" s="185"/>
      <c r="P859" s="185"/>
      <c r="Q859" s="185"/>
      <c r="R859" s="185"/>
      <c r="S859" s="185"/>
      <c r="T859" s="186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182" t="s">
        <v>204</v>
      </c>
      <c r="AU859" s="182" t="s">
        <v>78</v>
      </c>
      <c r="AV859" s="13" t="s">
        <v>76</v>
      </c>
      <c r="AW859" s="13" t="s">
        <v>31</v>
      </c>
      <c r="AX859" s="13" t="s">
        <v>69</v>
      </c>
      <c r="AY859" s="182" t="s">
        <v>195</v>
      </c>
    </row>
    <row r="860" spans="1:51" s="14" customFormat="1" ht="12">
      <c r="A860" s="14"/>
      <c r="B860" s="187"/>
      <c r="C860" s="14"/>
      <c r="D860" s="181" t="s">
        <v>204</v>
      </c>
      <c r="E860" s="188" t="s">
        <v>3</v>
      </c>
      <c r="F860" s="189" t="s">
        <v>4196</v>
      </c>
      <c r="G860" s="14"/>
      <c r="H860" s="190">
        <v>41.2</v>
      </c>
      <c r="I860" s="14"/>
      <c r="J860" s="14"/>
      <c r="K860" s="14"/>
      <c r="L860" s="187"/>
      <c r="M860" s="191"/>
      <c r="N860" s="192"/>
      <c r="O860" s="192"/>
      <c r="P860" s="192"/>
      <c r="Q860" s="192"/>
      <c r="R860" s="192"/>
      <c r="S860" s="192"/>
      <c r="T860" s="193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188" t="s">
        <v>204</v>
      </c>
      <c r="AU860" s="188" t="s">
        <v>78</v>
      </c>
      <c r="AV860" s="14" t="s">
        <v>78</v>
      </c>
      <c r="AW860" s="14" t="s">
        <v>31</v>
      </c>
      <c r="AX860" s="14" t="s">
        <v>69</v>
      </c>
      <c r="AY860" s="188" t="s">
        <v>195</v>
      </c>
    </row>
    <row r="861" spans="1:51" s="13" customFormat="1" ht="12">
      <c r="A861" s="13"/>
      <c r="B861" s="180"/>
      <c r="C861" s="13"/>
      <c r="D861" s="181" t="s">
        <v>204</v>
      </c>
      <c r="E861" s="182" t="s">
        <v>3</v>
      </c>
      <c r="F861" s="183" t="s">
        <v>3533</v>
      </c>
      <c r="G861" s="13"/>
      <c r="H861" s="182" t="s">
        <v>3</v>
      </c>
      <c r="I861" s="13"/>
      <c r="J861" s="13"/>
      <c r="K861" s="13"/>
      <c r="L861" s="180"/>
      <c r="M861" s="184"/>
      <c r="N861" s="185"/>
      <c r="O861" s="185"/>
      <c r="P861" s="185"/>
      <c r="Q861" s="185"/>
      <c r="R861" s="185"/>
      <c r="S861" s="185"/>
      <c r="T861" s="186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182" t="s">
        <v>204</v>
      </c>
      <c r="AU861" s="182" t="s">
        <v>78</v>
      </c>
      <c r="AV861" s="13" t="s">
        <v>76</v>
      </c>
      <c r="AW861" s="13" t="s">
        <v>31</v>
      </c>
      <c r="AX861" s="13" t="s">
        <v>69</v>
      </c>
      <c r="AY861" s="182" t="s">
        <v>195</v>
      </c>
    </row>
    <row r="862" spans="1:51" s="14" customFormat="1" ht="12">
      <c r="A862" s="14"/>
      <c r="B862" s="187"/>
      <c r="C862" s="14"/>
      <c r="D862" s="181" t="s">
        <v>204</v>
      </c>
      <c r="E862" s="188" t="s">
        <v>3</v>
      </c>
      <c r="F862" s="189" t="s">
        <v>4197</v>
      </c>
      <c r="G862" s="14"/>
      <c r="H862" s="190">
        <v>50.32</v>
      </c>
      <c r="I862" s="14"/>
      <c r="J862" s="14"/>
      <c r="K862" s="14"/>
      <c r="L862" s="187"/>
      <c r="M862" s="191"/>
      <c r="N862" s="192"/>
      <c r="O862" s="192"/>
      <c r="P862" s="192"/>
      <c r="Q862" s="192"/>
      <c r="R862" s="192"/>
      <c r="S862" s="192"/>
      <c r="T862" s="193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188" t="s">
        <v>204</v>
      </c>
      <c r="AU862" s="188" t="s">
        <v>78</v>
      </c>
      <c r="AV862" s="14" t="s">
        <v>78</v>
      </c>
      <c r="AW862" s="14" t="s">
        <v>31</v>
      </c>
      <c r="AX862" s="14" t="s">
        <v>69</v>
      </c>
      <c r="AY862" s="188" t="s">
        <v>195</v>
      </c>
    </row>
    <row r="863" spans="1:51" s="15" customFormat="1" ht="12">
      <c r="A863" s="15"/>
      <c r="B863" s="194"/>
      <c r="C863" s="15"/>
      <c r="D863" s="181" t="s">
        <v>204</v>
      </c>
      <c r="E863" s="195" t="s">
        <v>3</v>
      </c>
      <c r="F863" s="196" t="s">
        <v>209</v>
      </c>
      <c r="G863" s="15"/>
      <c r="H863" s="197">
        <v>91.52</v>
      </c>
      <c r="I863" s="15"/>
      <c r="J863" s="15"/>
      <c r="K863" s="15"/>
      <c r="L863" s="194"/>
      <c r="M863" s="198"/>
      <c r="N863" s="199"/>
      <c r="O863" s="199"/>
      <c r="P863" s="199"/>
      <c r="Q863" s="199"/>
      <c r="R863" s="199"/>
      <c r="S863" s="199"/>
      <c r="T863" s="200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T863" s="195" t="s">
        <v>204</v>
      </c>
      <c r="AU863" s="195" t="s">
        <v>78</v>
      </c>
      <c r="AV863" s="15" t="s">
        <v>202</v>
      </c>
      <c r="AW863" s="15" t="s">
        <v>31</v>
      </c>
      <c r="AX863" s="15" t="s">
        <v>76</v>
      </c>
      <c r="AY863" s="195" t="s">
        <v>195</v>
      </c>
    </row>
    <row r="864" spans="1:65" s="2" customFormat="1" ht="24" customHeight="1">
      <c r="A864" s="33"/>
      <c r="B864" s="167"/>
      <c r="C864" s="168" t="s">
        <v>1210</v>
      </c>
      <c r="D864" s="168" t="s">
        <v>197</v>
      </c>
      <c r="E864" s="169" t="s">
        <v>4198</v>
      </c>
      <c r="F864" s="170" t="s">
        <v>4199</v>
      </c>
      <c r="G864" s="171" t="s">
        <v>200</v>
      </c>
      <c r="H864" s="172">
        <v>329</v>
      </c>
      <c r="I864" s="173">
        <v>57.9</v>
      </c>
      <c r="J864" s="173">
        <f>ROUND(I864*H864,2)</f>
        <v>19049.1</v>
      </c>
      <c r="K864" s="170" t="s">
        <v>201</v>
      </c>
      <c r="L864" s="34"/>
      <c r="M864" s="174" t="s">
        <v>3</v>
      </c>
      <c r="N864" s="175" t="s">
        <v>40</v>
      </c>
      <c r="O864" s="176">
        <v>0.126</v>
      </c>
      <c r="P864" s="176">
        <f>O864*H864</f>
        <v>41.454</v>
      </c>
      <c r="Q864" s="176">
        <v>0.00021</v>
      </c>
      <c r="R864" s="176">
        <f>Q864*H864</f>
        <v>0.06909</v>
      </c>
      <c r="S864" s="176">
        <v>0</v>
      </c>
      <c r="T864" s="177">
        <f>S864*H864</f>
        <v>0</v>
      </c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R864" s="178" t="s">
        <v>202</v>
      </c>
      <c r="AT864" s="178" t="s">
        <v>197</v>
      </c>
      <c r="AU864" s="178" t="s">
        <v>78</v>
      </c>
      <c r="AY864" s="20" t="s">
        <v>195</v>
      </c>
      <c r="BE864" s="179">
        <f>IF(N864="základní",J864,0)</f>
        <v>19049.1</v>
      </c>
      <c r="BF864" s="179">
        <f>IF(N864="snížená",J864,0)</f>
        <v>0</v>
      </c>
      <c r="BG864" s="179">
        <f>IF(N864="zákl. přenesená",J864,0)</f>
        <v>0</v>
      </c>
      <c r="BH864" s="179">
        <f>IF(N864="sníž. přenesená",J864,0)</f>
        <v>0</v>
      </c>
      <c r="BI864" s="179">
        <f>IF(N864="nulová",J864,0)</f>
        <v>0</v>
      </c>
      <c r="BJ864" s="20" t="s">
        <v>76</v>
      </c>
      <c r="BK864" s="179">
        <f>ROUND(I864*H864,2)</f>
        <v>19049.1</v>
      </c>
      <c r="BL864" s="20" t="s">
        <v>202</v>
      </c>
      <c r="BM864" s="178" t="s">
        <v>4200</v>
      </c>
    </row>
    <row r="865" spans="1:51" s="13" customFormat="1" ht="12">
      <c r="A865" s="13"/>
      <c r="B865" s="180"/>
      <c r="C865" s="13"/>
      <c r="D865" s="181" t="s">
        <v>204</v>
      </c>
      <c r="E865" s="182" t="s">
        <v>3</v>
      </c>
      <c r="F865" s="183" t="s">
        <v>4201</v>
      </c>
      <c r="G865" s="13"/>
      <c r="H865" s="182" t="s">
        <v>3</v>
      </c>
      <c r="I865" s="13"/>
      <c r="J865" s="13"/>
      <c r="K865" s="13"/>
      <c r="L865" s="180"/>
      <c r="M865" s="184"/>
      <c r="N865" s="185"/>
      <c r="O865" s="185"/>
      <c r="P865" s="185"/>
      <c r="Q865" s="185"/>
      <c r="R865" s="185"/>
      <c r="S865" s="185"/>
      <c r="T865" s="186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182" t="s">
        <v>204</v>
      </c>
      <c r="AU865" s="182" t="s">
        <v>78</v>
      </c>
      <c r="AV865" s="13" t="s">
        <v>76</v>
      </c>
      <c r="AW865" s="13" t="s">
        <v>31</v>
      </c>
      <c r="AX865" s="13" t="s">
        <v>69</v>
      </c>
      <c r="AY865" s="182" t="s">
        <v>195</v>
      </c>
    </row>
    <row r="866" spans="1:51" s="14" customFormat="1" ht="12">
      <c r="A866" s="14"/>
      <c r="B866" s="187"/>
      <c r="C866" s="14"/>
      <c r="D866" s="181" t="s">
        <v>204</v>
      </c>
      <c r="E866" s="188" t="s">
        <v>3</v>
      </c>
      <c r="F866" s="189" t="s">
        <v>4202</v>
      </c>
      <c r="G866" s="14"/>
      <c r="H866" s="190">
        <v>329</v>
      </c>
      <c r="I866" s="14"/>
      <c r="J866" s="14"/>
      <c r="K866" s="14"/>
      <c r="L866" s="187"/>
      <c r="M866" s="191"/>
      <c r="N866" s="192"/>
      <c r="O866" s="192"/>
      <c r="P866" s="192"/>
      <c r="Q866" s="192"/>
      <c r="R866" s="192"/>
      <c r="S866" s="192"/>
      <c r="T866" s="193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188" t="s">
        <v>204</v>
      </c>
      <c r="AU866" s="188" t="s">
        <v>78</v>
      </c>
      <c r="AV866" s="14" t="s">
        <v>78</v>
      </c>
      <c r="AW866" s="14" t="s">
        <v>31</v>
      </c>
      <c r="AX866" s="14" t="s">
        <v>76</v>
      </c>
      <c r="AY866" s="188" t="s">
        <v>195</v>
      </c>
    </row>
    <row r="867" spans="1:65" s="2" customFormat="1" ht="60" customHeight="1">
      <c r="A867" s="33"/>
      <c r="B867" s="167"/>
      <c r="C867" s="168" t="s">
        <v>1214</v>
      </c>
      <c r="D867" s="168" t="s">
        <v>197</v>
      </c>
      <c r="E867" s="169" t="s">
        <v>4203</v>
      </c>
      <c r="F867" s="170" t="s">
        <v>4204</v>
      </c>
      <c r="G867" s="171" t="s">
        <v>200</v>
      </c>
      <c r="H867" s="172">
        <v>656</v>
      </c>
      <c r="I867" s="173">
        <v>73</v>
      </c>
      <c r="J867" s="173">
        <f>ROUND(I867*H867,2)</f>
        <v>47888</v>
      </c>
      <c r="K867" s="170" t="s">
        <v>201</v>
      </c>
      <c r="L867" s="34"/>
      <c r="M867" s="174" t="s">
        <v>3</v>
      </c>
      <c r="N867" s="175" t="s">
        <v>40</v>
      </c>
      <c r="O867" s="176">
        <v>0.263</v>
      </c>
      <c r="P867" s="176">
        <f>O867*H867</f>
        <v>172.52800000000002</v>
      </c>
      <c r="Q867" s="176">
        <v>4E-05</v>
      </c>
      <c r="R867" s="176">
        <f>Q867*H867</f>
        <v>0.026240000000000003</v>
      </c>
      <c r="S867" s="176">
        <v>0</v>
      </c>
      <c r="T867" s="177">
        <f>S867*H867</f>
        <v>0</v>
      </c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R867" s="178" t="s">
        <v>202</v>
      </c>
      <c r="AT867" s="178" t="s">
        <v>197</v>
      </c>
      <c r="AU867" s="178" t="s">
        <v>78</v>
      </c>
      <c r="AY867" s="20" t="s">
        <v>195</v>
      </c>
      <c r="BE867" s="179">
        <f>IF(N867="základní",J867,0)</f>
        <v>47888</v>
      </c>
      <c r="BF867" s="179">
        <f>IF(N867="snížená",J867,0)</f>
        <v>0</v>
      </c>
      <c r="BG867" s="179">
        <f>IF(N867="zákl. přenesená",J867,0)</f>
        <v>0</v>
      </c>
      <c r="BH867" s="179">
        <f>IF(N867="sníž. přenesená",J867,0)</f>
        <v>0</v>
      </c>
      <c r="BI867" s="179">
        <f>IF(N867="nulová",J867,0)</f>
        <v>0</v>
      </c>
      <c r="BJ867" s="20" t="s">
        <v>76</v>
      </c>
      <c r="BK867" s="179">
        <f>ROUND(I867*H867,2)</f>
        <v>47888</v>
      </c>
      <c r="BL867" s="20" t="s">
        <v>202</v>
      </c>
      <c r="BM867" s="178" t="s">
        <v>4205</v>
      </c>
    </row>
    <row r="868" spans="1:65" s="2" customFormat="1" ht="24" customHeight="1">
      <c r="A868" s="33"/>
      <c r="B868" s="167"/>
      <c r="C868" s="168" t="s">
        <v>1220</v>
      </c>
      <c r="D868" s="168" t="s">
        <v>197</v>
      </c>
      <c r="E868" s="169" t="s">
        <v>4206</v>
      </c>
      <c r="F868" s="170" t="s">
        <v>4207</v>
      </c>
      <c r="G868" s="171" t="s">
        <v>334</v>
      </c>
      <c r="H868" s="172">
        <v>1</v>
      </c>
      <c r="I868" s="173">
        <v>124</v>
      </c>
      <c r="J868" s="173">
        <f>ROUND(I868*H868,2)</f>
        <v>124</v>
      </c>
      <c r="K868" s="170" t="s">
        <v>201</v>
      </c>
      <c r="L868" s="34"/>
      <c r="M868" s="174" t="s">
        <v>3</v>
      </c>
      <c r="N868" s="175" t="s">
        <v>40</v>
      </c>
      <c r="O868" s="176">
        <v>0.4</v>
      </c>
      <c r="P868" s="176">
        <f>O868*H868</f>
        <v>0.4</v>
      </c>
      <c r="Q868" s="176">
        <v>0.01638</v>
      </c>
      <c r="R868" s="176">
        <f>Q868*H868</f>
        <v>0.01638</v>
      </c>
      <c r="S868" s="176">
        <v>0</v>
      </c>
      <c r="T868" s="177">
        <f>S868*H868</f>
        <v>0</v>
      </c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R868" s="178" t="s">
        <v>202</v>
      </c>
      <c r="AT868" s="178" t="s">
        <v>197</v>
      </c>
      <c r="AU868" s="178" t="s">
        <v>78</v>
      </c>
      <c r="AY868" s="20" t="s">
        <v>195</v>
      </c>
      <c r="BE868" s="179">
        <f>IF(N868="základní",J868,0)</f>
        <v>124</v>
      </c>
      <c r="BF868" s="179">
        <f>IF(N868="snížená",J868,0)</f>
        <v>0</v>
      </c>
      <c r="BG868" s="179">
        <f>IF(N868="zákl. přenesená",J868,0)</f>
        <v>0</v>
      </c>
      <c r="BH868" s="179">
        <f>IF(N868="sníž. přenesená",J868,0)</f>
        <v>0</v>
      </c>
      <c r="BI868" s="179">
        <f>IF(N868="nulová",J868,0)</f>
        <v>0</v>
      </c>
      <c r="BJ868" s="20" t="s">
        <v>76</v>
      </c>
      <c r="BK868" s="179">
        <f>ROUND(I868*H868,2)</f>
        <v>124</v>
      </c>
      <c r="BL868" s="20" t="s">
        <v>202</v>
      </c>
      <c r="BM868" s="178" t="s">
        <v>4208</v>
      </c>
    </row>
    <row r="869" spans="1:51" s="14" customFormat="1" ht="12">
      <c r="A869" s="14"/>
      <c r="B869" s="187"/>
      <c r="C869" s="14"/>
      <c r="D869" s="181" t="s">
        <v>204</v>
      </c>
      <c r="E869" s="188" t="s">
        <v>3</v>
      </c>
      <c r="F869" s="189" t="s">
        <v>4209</v>
      </c>
      <c r="G869" s="14"/>
      <c r="H869" s="190">
        <v>1</v>
      </c>
      <c r="I869" s="14"/>
      <c r="J869" s="14"/>
      <c r="K869" s="14"/>
      <c r="L869" s="187"/>
      <c r="M869" s="191"/>
      <c r="N869" s="192"/>
      <c r="O869" s="192"/>
      <c r="P869" s="192"/>
      <c r="Q869" s="192"/>
      <c r="R869" s="192"/>
      <c r="S869" s="192"/>
      <c r="T869" s="193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188" t="s">
        <v>204</v>
      </c>
      <c r="AU869" s="188" t="s">
        <v>78</v>
      </c>
      <c r="AV869" s="14" t="s">
        <v>78</v>
      </c>
      <c r="AW869" s="14" t="s">
        <v>31</v>
      </c>
      <c r="AX869" s="14" t="s">
        <v>76</v>
      </c>
      <c r="AY869" s="188" t="s">
        <v>195</v>
      </c>
    </row>
    <row r="870" spans="1:65" s="2" customFormat="1" ht="16.5" customHeight="1">
      <c r="A870" s="33"/>
      <c r="B870" s="167"/>
      <c r="C870" s="208" t="s">
        <v>1224</v>
      </c>
      <c r="D870" s="208" t="s">
        <v>263</v>
      </c>
      <c r="E870" s="209" t="s">
        <v>4210</v>
      </c>
      <c r="F870" s="210" t="s">
        <v>4211</v>
      </c>
      <c r="G870" s="211" t="s">
        <v>334</v>
      </c>
      <c r="H870" s="212">
        <v>1</v>
      </c>
      <c r="I870" s="213">
        <v>862</v>
      </c>
      <c r="J870" s="213">
        <f>ROUND(I870*H870,2)</f>
        <v>862</v>
      </c>
      <c r="K870" s="210" t="s">
        <v>201</v>
      </c>
      <c r="L870" s="214"/>
      <c r="M870" s="215" t="s">
        <v>3</v>
      </c>
      <c r="N870" s="216" t="s">
        <v>40</v>
      </c>
      <c r="O870" s="176">
        <v>0</v>
      </c>
      <c r="P870" s="176">
        <f>O870*H870</f>
        <v>0</v>
      </c>
      <c r="Q870" s="176">
        <v>0.008</v>
      </c>
      <c r="R870" s="176">
        <f>Q870*H870</f>
        <v>0.008</v>
      </c>
      <c r="S870" s="176">
        <v>0</v>
      </c>
      <c r="T870" s="177">
        <f>S870*H870</f>
        <v>0</v>
      </c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R870" s="178" t="s">
        <v>246</v>
      </c>
      <c r="AT870" s="178" t="s">
        <v>263</v>
      </c>
      <c r="AU870" s="178" t="s">
        <v>78</v>
      </c>
      <c r="AY870" s="20" t="s">
        <v>195</v>
      </c>
      <c r="BE870" s="179">
        <f>IF(N870="základní",J870,0)</f>
        <v>862</v>
      </c>
      <c r="BF870" s="179">
        <f>IF(N870="snížená",J870,0)</f>
        <v>0</v>
      </c>
      <c r="BG870" s="179">
        <f>IF(N870="zákl. přenesená",J870,0)</f>
        <v>0</v>
      </c>
      <c r="BH870" s="179">
        <f>IF(N870="sníž. přenesená",J870,0)</f>
        <v>0</v>
      </c>
      <c r="BI870" s="179">
        <f>IF(N870="nulová",J870,0)</f>
        <v>0</v>
      </c>
      <c r="BJ870" s="20" t="s">
        <v>76</v>
      </c>
      <c r="BK870" s="179">
        <f>ROUND(I870*H870,2)</f>
        <v>862</v>
      </c>
      <c r="BL870" s="20" t="s">
        <v>202</v>
      </c>
      <c r="BM870" s="178" t="s">
        <v>4212</v>
      </c>
    </row>
    <row r="871" spans="1:65" s="2" customFormat="1" ht="24" customHeight="1">
      <c r="A871" s="33"/>
      <c r="B871" s="167"/>
      <c r="C871" s="168" t="s">
        <v>1228</v>
      </c>
      <c r="D871" s="168" t="s">
        <v>197</v>
      </c>
      <c r="E871" s="169" t="s">
        <v>4213</v>
      </c>
      <c r="F871" s="170" t="s">
        <v>4214</v>
      </c>
      <c r="G871" s="171" t="s">
        <v>334</v>
      </c>
      <c r="H871" s="172">
        <v>16</v>
      </c>
      <c r="I871" s="173">
        <v>62.3</v>
      </c>
      <c r="J871" s="173">
        <f>ROUND(I871*H871,2)</f>
        <v>996.8</v>
      </c>
      <c r="K871" s="170" t="s">
        <v>201</v>
      </c>
      <c r="L871" s="34"/>
      <c r="M871" s="174" t="s">
        <v>3</v>
      </c>
      <c r="N871" s="175" t="s">
        <v>40</v>
      </c>
      <c r="O871" s="176">
        <v>0.104</v>
      </c>
      <c r="P871" s="176">
        <f>O871*H871</f>
        <v>1.664</v>
      </c>
      <c r="Q871" s="176">
        <v>1E-05</v>
      </c>
      <c r="R871" s="176">
        <f>Q871*H871</f>
        <v>0.00016</v>
      </c>
      <c r="S871" s="176">
        <v>0</v>
      </c>
      <c r="T871" s="177">
        <f>S871*H871</f>
        <v>0</v>
      </c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R871" s="178" t="s">
        <v>202</v>
      </c>
      <c r="AT871" s="178" t="s">
        <v>197</v>
      </c>
      <c r="AU871" s="178" t="s">
        <v>78</v>
      </c>
      <c r="AY871" s="20" t="s">
        <v>195</v>
      </c>
      <c r="BE871" s="179">
        <f>IF(N871="základní",J871,0)</f>
        <v>996.8</v>
      </c>
      <c r="BF871" s="179">
        <f>IF(N871="snížená",J871,0)</f>
        <v>0</v>
      </c>
      <c r="BG871" s="179">
        <f>IF(N871="zákl. přenesená",J871,0)</f>
        <v>0</v>
      </c>
      <c r="BH871" s="179">
        <f>IF(N871="sníž. přenesená",J871,0)</f>
        <v>0</v>
      </c>
      <c r="BI871" s="179">
        <f>IF(N871="nulová",J871,0)</f>
        <v>0</v>
      </c>
      <c r="BJ871" s="20" t="s">
        <v>76</v>
      </c>
      <c r="BK871" s="179">
        <f>ROUND(I871*H871,2)</f>
        <v>996.8</v>
      </c>
      <c r="BL871" s="20" t="s">
        <v>202</v>
      </c>
      <c r="BM871" s="178" t="s">
        <v>4215</v>
      </c>
    </row>
    <row r="872" spans="1:51" s="13" customFormat="1" ht="12">
      <c r="A872" s="13"/>
      <c r="B872" s="180"/>
      <c r="C872" s="13"/>
      <c r="D872" s="181" t="s">
        <v>204</v>
      </c>
      <c r="E872" s="182" t="s">
        <v>3</v>
      </c>
      <c r="F872" s="183" t="s">
        <v>4216</v>
      </c>
      <c r="G872" s="13"/>
      <c r="H872" s="182" t="s">
        <v>3</v>
      </c>
      <c r="I872" s="13"/>
      <c r="J872" s="13"/>
      <c r="K872" s="13"/>
      <c r="L872" s="180"/>
      <c r="M872" s="184"/>
      <c r="N872" s="185"/>
      <c r="O872" s="185"/>
      <c r="P872" s="185"/>
      <c r="Q872" s="185"/>
      <c r="R872" s="185"/>
      <c r="S872" s="185"/>
      <c r="T872" s="186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182" t="s">
        <v>204</v>
      </c>
      <c r="AU872" s="182" t="s">
        <v>78</v>
      </c>
      <c r="AV872" s="13" t="s">
        <v>76</v>
      </c>
      <c r="AW872" s="13" t="s">
        <v>31</v>
      </c>
      <c r="AX872" s="13" t="s">
        <v>69</v>
      </c>
      <c r="AY872" s="182" t="s">
        <v>195</v>
      </c>
    </row>
    <row r="873" spans="1:51" s="14" customFormat="1" ht="12">
      <c r="A873" s="14"/>
      <c r="B873" s="187"/>
      <c r="C873" s="14"/>
      <c r="D873" s="181" t="s">
        <v>204</v>
      </c>
      <c r="E873" s="188" t="s">
        <v>3</v>
      </c>
      <c r="F873" s="189" t="s">
        <v>4217</v>
      </c>
      <c r="G873" s="14"/>
      <c r="H873" s="190">
        <v>16</v>
      </c>
      <c r="I873" s="14"/>
      <c r="J873" s="14"/>
      <c r="K873" s="14"/>
      <c r="L873" s="187"/>
      <c r="M873" s="191"/>
      <c r="N873" s="192"/>
      <c r="O873" s="192"/>
      <c r="P873" s="192"/>
      <c r="Q873" s="192"/>
      <c r="R873" s="192"/>
      <c r="S873" s="192"/>
      <c r="T873" s="193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188" t="s">
        <v>204</v>
      </c>
      <c r="AU873" s="188" t="s">
        <v>78</v>
      </c>
      <c r="AV873" s="14" t="s">
        <v>78</v>
      </c>
      <c r="AW873" s="14" t="s">
        <v>31</v>
      </c>
      <c r="AX873" s="14" t="s">
        <v>76</v>
      </c>
      <c r="AY873" s="188" t="s">
        <v>195</v>
      </c>
    </row>
    <row r="874" spans="1:65" s="2" customFormat="1" ht="16.5" customHeight="1">
      <c r="A874" s="33"/>
      <c r="B874" s="167"/>
      <c r="C874" s="168" t="s">
        <v>1232</v>
      </c>
      <c r="D874" s="168" t="s">
        <v>197</v>
      </c>
      <c r="E874" s="169" t="s">
        <v>4218</v>
      </c>
      <c r="F874" s="170" t="s">
        <v>4219</v>
      </c>
      <c r="G874" s="171" t="s">
        <v>334</v>
      </c>
      <c r="H874" s="172">
        <v>16</v>
      </c>
      <c r="I874" s="173">
        <v>180</v>
      </c>
      <c r="J874" s="173">
        <f>ROUND(I874*H874,2)</f>
        <v>2880</v>
      </c>
      <c r="K874" s="170" t="s">
        <v>201</v>
      </c>
      <c r="L874" s="34"/>
      <c r="M874" s="174" t="s">
        <v>3</v>
      </c>
      <c r="N874" s="175" t="s">
        <v>40</v>
      </c>
      <c r="O874" s="176">
        <v>0.061</v>
      </c>
      <c r="P874" s="176">
        <f>O874*H874</f>
        <v>0.976</v>
      </c>
      <c r="Q874" s="176">
        <v>0.00025</v>
      </c>
      <c r="R874" s="176">
        <f>Q874*H874</f>
        <v>0.004</v>
      </c>
      <c r="S874" s="176">
        <v>0</v>
      </c>
      <c r="T874" s="177">
        <f>S874*H874</f>
        <v>0</v>
      </c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R874" s="178" t="s">
        <v>202</v>
      </c>
      <c r="AT874" s="178" t="s">
        <v>197</v>
      </c>
      <c r="AU874" s="178" t="s">
        <v>78</v>
      </c>
      <c r="AY874" s="20" t="s">
        <v>195</v>
      </c>
      <c r="BE874" s="179">
        <f>IF(N874="základní",J874,0)</f>
        <v>2880</v>
      </c>
      <c r="BF874" s="179">
        <f>IF(N874="snížená",J874,0)</f>
        <v>0</v>
      </c>
      <c r="BG874" s="179">
        <f>IF(N874="zákl. přenesená",J874,0)</f>
        <v>0</v>
      </c>
      <c r="BH874" s="179">
        <f>IF(N874="sníž. přenesená",J874,0)</f>
        <v>0</v>
      </c>
      <c r="BI874" s="179">
        <f>IF(N874="nulová",J874,0)</f>
        <v>0</v>
      </c>
      <c r="BJ874" s="20" t="s">
        <v>76</v>
      </c>
      <c r="BK874" s="179">
        <f>ROUND(I874*H874,2)</f>
        <v>2880</v>
      </c>
      <c r="BL874" s="20" t="s">
        <v>202</v>
      </c>
      <c r="BM874" s="178" t="s">
        <v>4220</v>
      </c>
    </row>
    <row r="875" spans="1:51" s="13" customFormat="1" ht="12">
      <c r="A875" s="13"/>
      <c r="B875" s="180"/>
      <c r="C875" s="13"/>
      <c r="D875" s="181" t="s">
        <v>204</v>
      </c>
      <c r="E875" s="182" t="s">
        <v>3</v>
      </c>
      <c r="F875" s="183" t="s">
        <v>4216</v>
      </c>
      <c r="G875" s="13"/>
      <c r="H875" s="182" t="s">
        <v>3</v>
      </c>
      <c r="I875" s="13"/>
      <c r="J875" s="13"/>
      <c r="K875" s="13"/>
      <c r="L875" s="180"/>
      <c r="M875" s="184"/>
      <c r="N875" s="185"/>
      <c r="O875" s="185"/>
      <c r="P875" s="185"/>
      <c r="Q875" s="185"/>
      <c r="R875" s="185"/>
      <c r="S875" s="185"/>
      <c r="T875" s="186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182" t="s">
        <v>204</v>
      </c>
      <c r="AU875" s="182" t="s">
        <v>78</v>
      </c>
      <c r="AV875" s="13" t="s">
        <v>76</v>
      </c>
      <c r="AW875" s="13" t="s">
        <v>31</v>
      </c>
      <c r="AX875" s="13" t="s">
        <v>69</v>
      </c>
      <c r="AY875" s="182" t="s">
        <v>195</v>
      </c>
    </row>
    <row r="876" spans="1:51" s="14" customFormat="1" ht="12">
      <c r="A876" s="14"/>
      <c r="B876" s="187"/>
      <c r="C876" s="14"/>
      <c r="D876" s="181" t="s">
        <v>204</v>
      </c>
      <c r="E876" s="188" t="s">
        <v>3</v>
      </c>
      <c r="F876" s="189" t="s">
        <v>4217</v>
      </c>
      <c r="G876" s="14"/>
      <c r="H876" s="190">
        <v>16</v>
      </c>
      <c r="I876" s="14"/>
      <c r="J876" s="14"/>
      <c r="K876" s="14"/>
      <c r="L876" s="187"/>
      <c r="M876" s="191"/>
      <c r="N876" s="192"/>
      <c r="O876" s="192"/>
      <c r="P876" s="192"/>
      <c r="Q876" s="192"/>
      <c r="R876" s="192"/>
      <c r="S876" s="192"/>
      <c r="T876" s="193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188" t="s">
        <v>204</v>
      </c>
      <c r="AU876" s="188" t="s">
        <v>78</v>
      </c>
      <c r="AV876" s="14" t="s">
        <v>78</v>
      </c>
      <c r="AW876" s="14" t="s">
        <v>31</v>
      </c>
      <c r="AX876" s="14" t="s">
        <v>76</v>
      </c>
      <c r="AY876" s="188" t="s">
        <v>195</v>
      </c>
    </row>
    <row r="877" spans="1:65" s="2" customFormat="1" ht="24" customHeight="1">
      <c r="A877" s="33"/>
      <c r="B877" s="167"/>
      <c r="C877" s="168" t="s">
        <v>1236</v>
      </c>
      <c r="D877" s="168" t="s">
        <v>197</v>
      </c>
      <c r="E877" s="169" t="s">
        <v>4221</v>
      </c>
      <c r="F877" s="170" t="s">
        <v>4222</v>
      </c>
      <c r="G877" s="171" t="s">
        <v>216</v>
      </c>
      <c r="H877" s="172">
        <v>1.123</v>
      </c>
      <c r="I877" s="173">
        <v>1110</v>
      </c>
      <c r="J877" s="173">
        <f>ROUND(I877*H877,2)</f>
        <v>1246.53</v>
      </c>
      <c r="K877" s="170" t="s">
        <v>201</v>
      </c>
      <c r="L877" s="34"/>
      <c r="M877" s="174" t="s">
        <v>3</v>
      </c>
      <c r="N877" s="175" t="s">
        <v>40</v>
      </c>
      <c r="O877" s="176">
        <v>2.713</v>
      </c>
      <c r="P877" s="176">
        <f>O877*H877</f>
        <v>3.0466990000000003</v>
      </c>
      <c r="Q877" s="176">
        <v>0</v>
      </c>
      <c r="R877" s="176">
        <f>Q877*H877</f>
        <v>0</v>
      </c>
      <c r="S877" s="176">
        <v>1.8</v>
      </c>
      <c r="T877" s="177">
        <f>S877*H877</f>
        <v>2.0214</v>
      </c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R877" s="178" t="s">
        <v>202</v>
      </c>
      <c r="AT877" s="178" t="s">
        <v>197</v>
      </c>
      <c r="AU877" s="178" t="s">
        <v>78</v>
      </c>
      <c r="AY877" s="20" t="s">
        <v>195</v>
      </c>
      <c r="BE877" s="179">
        <f>IF(N877="základní",J877,0)</f>
        <v>1246.53</v>
      </c>
      <c r="BF877" s="179">
        <f>IF(N877="snížená",J877,0)</f>
        <v>0</v>
      </c>
      <c r="BG877" s="179">
        <f>IF(N877="zákl. přenesená",J877,0)</f>
        <v>0</v>
      </c>
      <c r="BH877" s="179">
        <f>IF(N877="sníž. přenesená",J877,0)</f>
        <v>0</v>
      </c>
      <c r="BI877" s="179">
        <f>IF(N877="nulová",J877,0)</f>
        <v>0</v>
      </c>
      <c r="BJ877" s="20" t="s">
        <v>76</v>
      </c>
      <c r="BK877" s="179">
        <f>ROUND(I877*H877,2)</f>
        <v>1246.53</v>
      </c>
      <c r="BL877" s="20" t="s">
        <v>202</v>
      </c>
      <c r="BM877" s="178" t="s">
        <v>4223</v>
      </c>
    </row>
    <row r="878" spans="1:51" s="13" customFormat="1" ht="12">
      <c r="A878" s="13"/>
      <c r="B878" s="180"/>
      <c r="C878" s="13"/>
      <c r="D878" s="181" t="s">
        <v>204</v>
      </c>
      <c r="E878" s="182" t="s">
        <v>3</v>
      </c>
      <c r="F878" s="183" t="s">
        <v>4224</v>
      </c>
      <c r="G878" s="13"/>
      <c r="H878" s="182" t="s">
        <v>3</v>
      </c>
      <c r="I878" s="13"/>
      <c r="J878" s="13"/>
      <c r="K878" s="13"/>
      <c r="L878" s="180"/>
      <c r="M878" s="184"/>
      <c r="N878" s="185"/>
      <c r="O878" s="185"/>
      <c r="P878" s="185"/>
      <c r="Q878" s="185"/>
      <c r="R878" s="185"/>
      <c r="S878" s="185"/>
      <c r="T878" s="186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182" t="s">
        <v>204</v>
      </c>
      <c r="AU878" s="182" t="s">
        <v>78</v>
      </c>
      <c r="AV878" s="13" t="s">
        <v>76</v>
      </c>
      <c r="AW878" s="13" t="s">
        <v>31</v>
      </c>
      <c r="AX878" s="13" t="s">
        <v>69</v>
      </c>
      <c r="AY878" s="182" t="s">
        <v>195</v>
      </c>
    </row>
    <row r="879" spans="1:51" s="14" customFormat="1" ht="12">
      <c r="A879" s="14"/>
      <c r="B879" s="187"/>
      <c r="C879" s="14"/>
      <c r="D879" s="181" t="s">
        <v>204</v>
      </c>
      <c r="E879" s="188" t="s">
        <v>3</v>
      </c>
      <c r="F879" s="189" t="s">
        <v>4225</v>
      </c>
      <c r="G879" s="14"/>
      <c r="H879" s="190">
        <v>0.448</v>
      </c>
      <c r="I879" s="14"/>
      <c r="J879" s="14"/>
      <c r="K879" s="14"/>
      <c r="L879" s="187"/>
      <c r="M879" s="191"/>
      <c r="N879" s="192"/>
      <c r="O879" s="192"/>
      <c r="P879" s="192"/>
      <c r="Q879" s="192"/>
      <c r="R879" s="192"/>
      <c r="S879" s="192"/>
      <c r="T879" s="193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188" t="s">
        <v>204</v>
      </c>
      <c r="AU879" s="188" t="s">
        <v>78</v>
      </c>
      <c r="AV879" s="14" t="s">
        <v>78</v>
      </c>
      <c r="AW879" s="14" t="s">
        <v>31</v>
      </c>
      <c r="AX879" s="14" t="s">
        <v>69</v>
      </c>
      <c r="AY879" s="188" t="s">
        <v>195</v>
      </c>
    </row>
    <row r="880" spans="1:51" s="14" customFormat="1" ht="12">
      <c r="A880" s="14"/>
      <c r="B880" s="187"/>
      <c r="C880" s="14"/>
      <c r="D880" s="181" t="s">
        <v>204</v>
      </c>
      <c r="E880" s="188" t="s">
        <v>3</v>
      </c>
      <c r="F880" s="189" t="s">
        <v>4226</v>
      </c>
      <c r="G880" s="14"/>
      <c r="H880" s="190">
        <v>0.254</v>
      </c>
      <c r="I880" s="14"/>
      <c r="J880" s="14"/>
      <c r="K880" s="14"/>
      <c r="L880" s="187"/>
      <c r="M880" s="191"/>
      <c r="N880" s="192"/>
      <c r="O880" s="192"/>
      <c r="P880" s="192"/>
      <c r="Q880" s="192"/>
      <c r="R880" s="192"/>
      <c r="S880" s="192"/>
      <c r="T880" s="193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188" t="s">
        <v>204</v>
      </c>
      <c r="AU880" s="188" t="s">
        <v>78</v>
      </c>
      <c r="AV880" s="14" t="s">
        <v>78</v>
      </c>
      <c r="AW880" s="14" t="s">
        <v>31</v>
      </c>
      <c r="AX880" s="14" t="s">
        <v>69</v>
      </c>
      <c r="AY880" s="188" t="s">
        <v>195</v>
      </c>
    </row>
    <row r="881" spans="1:51" s="14" customFormat="1" ht="12">
      <c r="A881" s="14"/>
      <c r="B881" s="187"/>
      <c r="C881" s="14"/>
      <c r="D881" s="181" t="s">
        <v>204</v>
      </c>
      <c r="E881" s="188" t="s">
        <v>3</v>
      </c>
      <c r="F881" s="189" t="s">
        <v>4227</v>
      </c>
      <c r="G881" s="14"/>
      <c r="H881" s="190">
        <v>0.421</v>
      </c>
      <c r="I881" s="14"/>
      <c r="J881" s="14"/>
      <c r="K881" s="14"/>
      <c r="L881" s="187"/>
      <c r="M881" s="191"/>
      <c r="N881" s="192"/>
      <c r="O881" s="192"/>
      <c r="P881" s="192"/>
      <c r="Q881" s="192"/>
      <c r="R881" s="192"/>
      <c r="S881" s="192"/>
      <c r="T881" s="193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188" t="s">
        <v>204</v>
      </c>
      <c r="AU881" s="188" t="s">
        <v>78</v>
      </c>
      <c r="AV881" s="14" t="s">
        <v>78</v>
      </c>
      <c r="AW881" s="14" t="s">
        <v>31</v>
      </c>
      <c r="AX881" s="14" t="s">
        <v>69</v>
      </c>
      <c r="AY881" s="188" t="s">
        <v>195</v>
      </c>
    </row>
    <row r="882" spans="1:51" s="15" customFormat="1" ht="12">
      <c r="A882" s="15"/>
      <c r="B882" s="194"/>
      <c r="C882" s="15"/>
      <c r="D882" s="181" t="s">
        <v>204</v>
      </c>
      <c r="E882" s="195" t="s">
        <v>3</v>
      </c>
      <c r="F882" s="196" t="s">
        <v>209</v>
      </c>
      <c r="G882" s="15"/>
      <c r="H882" s="197">
        <v>1.123</v>
      </c>
      <c r="I882" s="15"/>
      <c r="J882" s="15"/>
      <c r="K882" s="15"/>
      <c r="L882" s="194"/>
      <c r="M882" s="198"/>
      <c r="N882" s="199"/>
      <c r="O882" s="199"/>
      <c r="P882" s="199"/>
      <c r="Q882" s="199"/>
      <c r="R882" s="199"/>
      <c r="S882" s="199"/>
      <c r="T882" s="200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195" t="s">
        <v>204</v>
      </c>
      <c r="AU882" s="195" t="s">
        <v>78</v>
      </c>
      <c r="AV882" s="15" t="s">
        <v>202</v>
      </c>
      <c r="AW882" s="15" t="s">
        <v>31</v>
      </c>
      <c r="AX882" s="15" t="s">
        <v>76</v>
      </c>
      <c r="AY882" s="195" t="s">
        <v>195</v>
      </c>
    </row>
    <row r="883" spans="1:65" s="2" customFormat="1" ht="24" customHeight="1">
      <c r="A883" s="33"/>
      <c r="B883" s="167"/>
      <c r="C883" s="168" t="s">
        <v>1240</v>
      </c>
      <c r="D883" s="168" t="s">
        <v>197</v>
      </c>
      <c r="E883" s="169" t="s">
        <v>4221</v>
      </c>
      <c r="F883" s="170" t="s">
        <v>4222</v>
      </c>
      <c r="G883" s="171" t="s">
        <v>216</v>
      </c>
      <c r="H883" s="172">
        <v>6.217</v>
      </c>
      <c r="I883" s="173">
        <v>1110</v>
      </c>
      <c r="J883" s="173">
        <f>ROUND(I883*H883,2)</f>
        <v>6900.87</v>
      </c>
      <c r="K883" s="170" t="s">
        <v>201</v>
      </c>
      <c r="L883" s="34"/>
      <c r="M883" s="174" t="s">
        <v>3</v>
      </c>
      <c r="N883" s="175" t="s">
        <v>40</v>
      </c>
      <c r="O883" s="176">
        <v>2.713</v>
      </c>
      <c r="P883" s="176">
        <f>O883*H883</f>
        <v>16.866721</v>
      </c>
      <c r="Q883" s="176">
        <v>0</v>
      </c>
      <c r="R883" s="176">
        <f>Q883*H883</f>
        <v>0</v>
      </c>
      <c r="S883" s="176">
        <v>1.8</v>
      </c>
      <c r="T883" s="177">
        <f>S883*H883</f>
        <v>11.1906</v>
      </c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R883" s="178" t="s">
        <v>202</v>
      </c>
      <c r="AT883" s="178" t="s">
        <v>197</v>
      </c>
      <c r="AU883" s="178" t="s">
        <v>78</v>
      </c>
      <c r="AY883" s="20" t="s">
        <v>195</v>
      </c>
      <c r="BE883" s="179">
        <f>IF(N883="základní",J883,0)</f>
        <v>6900.87</v>
      </c>
      <c r="BF883" s="179">
        <f>IF(N883="snížená",J883,0)</f>
        <v>0</v>
      </c>
      <c r="BG883" s="179">
        <f>IF(N883="zákl. přenesená",J883,0)</f>
        <v>0</v>
      </c>
      <c r="BH883" s="179">
        <f>IF(N883="sníž. přenesená",J883,0)</f>
        <v>0</v>
      </c>
      <c r="BI883" s="179">
        <f>IF(N883="nulová",J883,0)</f>
        <v>0</v>
      </c>
      <c r="BJ883" s="20" t="s">
        <v>76</v>
      </c>
      <c r="BK883" s="179">
        <f>ROUND(I883*H883,2)</f>
        <v>6900.87</v>
      </c>
      <c r="BL883" s="20" t="s">
        <v>202</v>
      </c>
      <c r="BM883" s="178" t="s">
        <v>4228</v>
      </c>
    </row>
    <row r="884" spans="1:51" s="14" customFormat="1" ht="12">
      <c r="A884" s="14"/>
      <c r="B884" s="187"/>
      <c r="C884" s="14"/>
      <c r="D884" s="181" t="s">
        <v>204</v>
      </c>
      <c r="E884" s="188" t="s">
        <v>3</v>
      </c>
      <c r="F884" s="189" t="s">
        <v>4229</v>
      </c>
      <c r="G884" s="14"/>
      <c r="H884" s="190">
        <v>1.752</v>
      </c>
      <c r="I884" s="14"/>
      <c r="J884" s="14"/>
      <c r="K884" s="14"/>
      <c r="L884" s="187"/>
      <c r="M884" s="191"/>
      <c r="N884" s="192"/>
      <c r="O884" s="192"/>
      <c r="P884" s="192"/>
      <c r="Q884" s="192"/>
      <c r="R884" s="192"/>
      <c r="S884" s="192"/>
      <c r="T884" s="193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188" t="s">
        <v>204</v>
      </c>
      <c r="AU884" s="188" t="s">
        <v>78</v>
      </c>
      <c r="AV884" s="14" t="s">
        <v>78</v>
      </c>
      <c r="AW884" s="14" t="s">
        <v>31</v>
      </c>
      <c r="AX884" s="14" t="s">
        <v>69</v>
      </c>
      <c r="AY884" s="188" t="s">
        <v>195</v>
      </c>
    </row>
    <row r="885" spans="1:51" s="14" customFormat="1" ht="12">
      <c r="A885" s="14"/>
      <c r="B885" s="187"/>
      <c r="C885" s="14"/>
      <c r="D885" s="181" t="s">
        <v>204</v>
      </c>
      <c r="E885" s="188" t="s">
        <v>3</v>
      </c>
      <c r="F885" s="189" t="s">
        <v>4230</v>
      </c>
      <c r="G885" s="14"/>
      <c r="H885" s="190">
        <v>0.523</v>
      </c>
      <c r="I885" s="14"/>
      <c r="J885" s="14"/>
      <c r="K885" s="14"/>
      <c r="L885" s="187"/>
      <c r="M885" s="191"/>
      <c r="N885" s="192"/>
      <c r="O885" s="192"/>
      <c r="P885" s="192"/>
      <c r="Q885" s="192"/>
      <c r="R885" s="192"/>
      <c r="S885" s="192"/>
      <c r="T885" s="193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188" t="s">
        <v>204</v>
      </c>
      <c r="AU885" s="188" t="s">
        <v>78</v>
      </c>
      <c r="AV885" s="14" t="s">
        <v>78</v>
      </c>
      <c r="AW885" s="14" t="s">
        <v>31</v>
      </c>
      <c r="AX885" s="14" t="s">
        <v>69</v>
      </c>
      <c r="AY885" s="188" t="s">
        <v>195</v>
      </c>
    </row>
    <row r="886" spans="1:51" s="14" customFormat="1" ht="12">
      <c r="A886" s="14"/>
      <c r="B886" s="187"/>
      <c r="C886" s="14"/>
      <c r="D886" s="181" t="s">
        <v>204</v>
      </c>
      <c r="E886" s="188" t="s">
        <v>3</v>
      </c>
      <c r="F886" s="189" t="s">
        <v>4231</v>
      </c>
      <c r="G886" s="14"/>
      <c r="H886" s="190">
        <v>3.942</v>
      </c>
      <c r="I886" s="14"/>
      <c r="J886" s="14"/>
      <c r="K886" s="14"/>
      <c r="L886" s="187"/>
      <c r="M886" s="191"/>
      <c r="N886" s="192"/>
      <c r="O886" s="192"/>
      <c r="P886" s="192"/>
      <c r="Q886" s="192"/>
      <c r="R886" s="192"/>
      <c r="S886" s="192"/>
      <c r="T886" s="193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188" t="s">
        <v>204</v>
      </c>
      <c r="AU886" s="188" t="s">
        <v>78</v>
      </c>
      <c r="AV886" s="14" t="s">
        <v>78</v>
      </c>
      <c r="AW886" s="14" t="s">
        <v>31</v>
      </c>
      <c r="AX886" s="14" t="s">
        <v>69</v>
      </c>
      <c r="AY886" s="188" t="s">
        <v>195</v>
      </c>
    </row>
    <row r="887" spans="1:51" s="15" customFormat="1" ht="12">
      <c r="A887" s="15"/>
      <c r="B887" s="194"/>
      <c r="C887" s="15"/>
      <c r="D887" s="181" t="s">
        <v>204</v>
      </c>
      <c r="E887" s="195" t="s">
        <v>3</v>
      </c>
      <c r="F887" s="196" t="s">
        <v>209</v>
      </c>
      <c r="G887" s="15"/>
      <c r="H887" s="197">
        <v>6.2170000000000005</v>
      </c>
      <c r="I887" s="15"/>
      <c r="J887" s="15"/>
      <c r="K887" s="15"/>
      <c r="L887" s="194"/>
      <c r="M887" s="198"/>
      <c r="N887" s="199"/>
      <c r="O887" s="199"/>
      <c r="P887" s="199"/>
      <c r="Q887" s="199"/>
      <c r="R887" s="199"/>
      <c r="S887" s="199"/>
      <c r="T887" s="200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T887" s="195" t="s">
        <v>204</v>
      </c>
      <c r="AU887" s="195" t="s">
        <v>78</v>
      </c>
      <c r="AV887" s="15" t="s">
        <v>202</v>
      </c>
      <c r="AW887" s="15" t="s">
        <v>31</v>
      </c>
      <c r="AX887" s="15" t="s">
        <v>76</v>
      </c>
      <c r="AY887" s="195" t="s">
        <v>195</v>
      </c>
    </row>
    <row r="888" spans="1:65" s="2" customFormat="1" ht="16.5" customHeight="1">
      <c r="A888" s="33"/>
      <c r="B888" s="167"/>
      <c r="C888" s="168" t="s">
        <v>1244</v>
      </c>
      <c r="D888" s="168" t="s">
        <v>197</v>
      </c>
      <c r="E888" s="169" t="s">
        <v>703</v>
      </c>
      <c r="F888" s="170" t="s">
        <v>704</v>
      </c>
      <c r="G888" s="171" t="s">
        <v>200</v>
      </c>
      <c r="H888" s="172">
        <v>7.8</v>
      </c>
      <c r="I888" s="173">
        <v>164</v>
      </c>
      <c r="J888" s="173">
        <f>ROUND(I888*H888,2)</f>
        <v>1279.2</v>
      </c>
      <c r="K888" s="170" t="s">
        <v>201</v>
      </c>
      <c r="L888" s="34"/>
      <c r="M888" s="174" t="s">
        <v>3</v>
      </c>
      <c r="N888" s="175" t="s">
        <v>40</v>
      </c>
      <c r="O888" s="176">
        <v>0.6</v>
      </c>
      <c r="P888" s="176">
        <f>O888*H888</f>
        <v>4.68</v>
      </c>
      <c r="Q888" s="176">
        <v>0</v>
      </c>
      <c r="R888" s="176">
        <f>Q888*H888</f>
        <v>0</v>
      </c>
      <c r="S888" s="176">
        <v>0.082</v>
      </c>
      <c r="T888" s="177">
        <f>S888*H888</f>
        <v>0.6396000000000001</v>
      </c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R888" s="178" t="s">
        <v>202</v>
      </c>
      <c r="AT888" s="178" t="s">
        <v>197</v>
      </c>
      <c r="AU888" s="178" t="s">
        <v>78</v>
      </c>
      <c r="AY888" s="20" t="s">
        <v>195</v>
      </c>
      <c r="BE888" s="179">
        <f>IF(N888="základní",J888,0)</f>
        <v>1279.2</v>
      </c>
      <c r="BF888" s="179">
        <f>IF(N888="snížená",J888,0)</f>
        <v>0</v>
      </c>
      <c r="BG888" s="179">
        <f>IF(N888="zákl. přenesená",J888,0)</f>
        <v>0</v>
      </c>
      <c r="BH888" s="179">
        <f>IF(N888="sníž. přenesená",J888,0)</f>
        <v>0</v>
      </c>
      <c r="BI888" s="179">
        <f>IF(N888="nulová",J888,0)</f>
        <v>0</v>
      </c>
      <c r="BJ888" s="20" t="s">
        <v>76</v>
      </c>
      <c r="BK888" s="179">
        <f>ROUND(I888*H888,2)</f>
        <v>1279.2</v>
      </c>
      <c r="BL888" s="20" t="s">
        <v>202</v>
      </c>
      <c r="BM888" s="178" t="s">
        <v>4232</v>
      </c>
    </row>
    <row r="889" spans="1:51" s="14" customFormat="1" ht="12">
      <c r="A889" s="14"/>
      <c r="B889" s="187"/>
      <c r="C889" s="14"/>
      <c r="D889" s="181" t="s">
        <v>204</v>
      </c>
      <c r="E889" s="188" t="s">
        <v>3</v>
      </c>
      <c r="F889" s="189" t="s">
        <v>3784</v>
      </c>
      <c r="G889" s="14"/>
      <c r="H889" s="190">
        <v>7.8</v>
      </c>
      <c r="I889" s="14"/>
      <c r="J889" s="14"/>
      <c r="K889" s="14"/>
      <c r="L889" s="187"/>
      <c r="M889" s="191"/>
      <c r="N889" s="192"/>
      <c r="O889" s="192"/>
      <c r="P889" s="192"/>
      <c r="Q889" s="192"/>
      <c r="R889" s="192"/>
      <c r="S889" s="192"/>
      <c r="T889" s="193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188" t="s">
        <v>204</v>
      </c>
      <c r="AU889" s="188" t="s">
        <v>78</v>
      </c>
      <c r="AV889" s="14" t="s">
        <v>78</v>
      </c>
      <c r="AW889" s="14" t="s">
        <v>31</v>
      </c>
      <c r="AX889" s="14" t="s">
        <v>76</v>
      </c>
      <c r="AY889" s="188" t="s">
        <v>195</v>
      </c>
    </row>
    <row r="890" spans="1:65" s="2" customFormat="1" ht="24" customHeight="1">
      <c r="A890" s="33"/>
      <c r="B890" s="167"/>
      <c r="C890" s="168" t="s">
        <v>1248</v>
      </c>
      <c r="D890" s="168" t="s">
        <v>197</v>
      </c>
      <c r="E890" s="169" t="s">
        <v>4233</v>
      </c>
      <c r="F890" s="170" t="s">
        <v>4234</v>
      </c>
      <c r="G890" s="171" t="s">
        <v>216</v>
      </c>
      <c r="H890" s="172">
        <v>0.4</v>
      </c>
      <c r="I890" s="173">
        <v>3780</v>
      </c>
      <c r="J890" s="173">
        <f>ROUND(I890*H890,2)</f>
        <v>1512</v>
      </c>
      <c r="K890" s="170" t="s">
        <v>201</v>
      </c>
      <c r="L890" s="34"/>
      <c r="M890" s="174" t="s">
        <v>3</v>
      </c>
      <c r="N890" s="175" t="s">
        <v>40</v>
      </c>
      <c r="O890" s="176">
        <v>12.817</v>
      </c>
      <c r="P890" s="176">
        <f>O890*H890</f>
        <v>5.1268</v>
      </c>
      <c r="Q890" s="176">
        <v>0</v>
      </c>
      <c r="R890" s="176">
        <f>Q890*H890</f>
        <v>0</v>
      </c>
      <c r="S890" s="176">
        <v>2.4</v>
      </c>
      <c r="T890" s="177">
        <f>S890*H890</f>
        <v>0.96</v>
      </c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R890" s="178" t="s">
        <v>202</v>
      </c>
      <c r="AT890" s="178" t="s">
        <v>197</v>
      </c>
      <c r="AU890" s="178" t="s">
        <v>78</v>
      </c>
      <c r="AY890" s="20" t="s">
        <v>195</v>
      </c>
      <c r="BE890" s="179">
        <f>IF(N890="základní",J890,0)</f>
        <v>1512</v>
      </c>
      <c r="BF890" s="179">
        <f>IF(N890="snížená",J890,0)</f>
        <v>0</v>
      </c>
      <c r="BG890" s="179">
        <f>IF(N890="zákl. přenesená",J890,0)</f>
        <v>0</v>
      </c>
      <c r="BH890" s="179">
        <f>IF(N890="sníž. přenesená",J890,0)</f>
        <v>0</v>
      </c>
      <c r="BI890" s="179">
        <f>IF(N890="nulová",J890,0)</f>
        <v>0</v>
      </c>
      <c r="BJ890" s="20" t="s">
        <v>76</v>
      </c>
      <c r="BK890" s="179">
        <f>ROUND(I890*H890,2)</f>
        <v>1512</v>
      </c>
      <c r="BL890" s="20" t="s">
        <v>202</v>
      </c>
      <c r="BM890" s="178" t="s">
        <v>4235</v>
      </c>
    </row>
    <row r="891" spans="1:51" s="13" customFormat="1" ht="12">
      <c r="A891" s="13"/>
      <c r="B891" s="180"/>
      <c r="C891" s="13"/>
      <c r="D891" s="181" t="s">
        <v>204</v>
      </c>
      <c r="E891" s="182" t="s">
        <v>3</v>
      </c>
      <c r="F891" s="183" t="s">
        <v>3626</v>
      </c>
      <c r="G891" s="13"/>
      <c r="H891" s="182" t="s">
        <v>3</v>
      </c>
      <c r="I891" s="13"/>
      <c r="J891" s="13"/>
      <c r="K891" s="13"/>
      <c r="L891" s="180"/>
      <c r="M891" s="184"/>
      <c r="N891" s="185"/>
      <c r="O891" s="185"/>
      <c r="P891" s="185"/>
      <c r="Q891" s="185"/>
      <c r="R891" s="185"/>
      <c r="S891" s="185"/>
      <c r="T891" s="186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182" t="s">
        <v>204</v>
      </c>
      <c r="AU891" s="182" t="s">
        <v>78</v>
      </c>
      <c r="AV891" s="13" t="s">
        <v>76</v>
      </c>
      <c r="AW891" s="13" t="s">
        <v>31</v>
      </c>
      <c r="AX891" s="13" t="s">
        <v>69</v>
      </c>
      <c r="AY891" s="182" t="s">
        <v>195</v>
      </c>
    </row>
    <row r="892" spans="1:51" s="14" customFormat="1" ht="12">
      <c r="A892" s="14"/>
      <c r="B892" s="187"/>
      <c r="C892" s="14"/>
      <c r="D892" s="181" t="s">
        <v>204</v>
      </c>
      <c r="E892" s="188" t="s">
        <v>3</v>
      </c>
      <c r="F892" s="189" t="s">
        <v>4236</v>
      </c>
      <c r="G892" s="14"/>
      <c r="H892" s="190">
        <v>0.4</v>
      </c>
      <c r="I892" s="14"/>
      <c r="J892" s="14"/>
      <c r="K892" s="14"/>
      <c r="L892" s="187"/>
      <c r="M892" s="191"/>
      <c r="N892" s="192"/>
      <c r="O892" s="192"/>
      <c r="P892" s="192"/>
      <c r="Q892" s="192"/>
      <c r="R892" s="192"/>
      <c r="S892" s="192"/>
      <c r="T892" s="193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188" t="s">
        <v>204</v>
      </c>
      <c r="AU892" s="188" t="s">
        <v>78</v>
      </c>
      <c r="AV892" s="14" t="s">
        <v>78</v>
      </c>
      <c r="AW892" s="14" t="s">
        <v>31</v>
      </c>
      <c r="AX892" s="14" t="s">
        <v>76</v>
      </c>
      <c r="AY892" s="188" t="s">
        <v>195</v>
      </c>
    </row>
    <row r="893" spans="1:65" s="2" customFormat="1" ht="16.5" customHeight="1">
      <c r="A893" s="33"/>
      <c r="B893" s="167"/>
      <c r="C893" s="168" t="s">
        <v>1252</v>
      </c>
      <c r="D893" s="168" t="s">
        <v>197</v>
      </c>
      <c r="E893" s="169" t="s">
        <v>4237</v>
      </c>
      <c r="F893" s="170" t="s">
        <v>4238</v>
      </c>
      <c r="G893" s="171" t="s">
        <v>216</v>
      </c>
      <c r="H893" s="172">
        <v>1.719</v>
      </c>
      <c r="I893" s="173">
        <v>2480</v>
      </c>
      <c r="J893" s="173">
        <f>ROUND(I893*H893,2)</f>
        <v>4263.12</v>
      </c>
      <c r="K893" s="170" t="s">
        <v>201</v>
      </c>
      <c r="L893" s="34"/>
      <c r="M893" s="174" t="s">
        <v>3</v>
      </c>
      <c r="N893" s="175" t="s">
        <v>40</v>
      </c>
      <c r="O893" s="176">
        <v>9.07</v>
      </c>
      <c r="P893" s="176">
        <f>O893*H893</f>
        <v>15.591330000000001</v>
      </c>
      <c r="Q893" s="176">
        <v>0</v>
      </c>
      <c r="R893" s="176">
        <f>Q893*H893</f>
        <v>0</v>
      </c>
      <c r="S893" s="176">
        <v>2.2</v>
      </c>
      <c r="T893" s="177">
        <f>S893*H893</f>
        <v>3.7818000000000005</v>
      </c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R893" s="178" t="s">
        <v>202</v>
      </c>
      <c r="AT893" s="178" t="s">
        <v>197</v>
      </c>
      <c r="AU893" s="178" t="s">
        <v>78</v>
      </c>
      <c r="AY893" s="20" t="s">
        <v>195</v>
      </c>
      <c r="BE893" s="179">
        <f>IF(N893="základní",J893,0)</f>
        <v>4263.12</v>
      </c>
      <c r="BF893" s="179">
        <f>IF(N893="snížená",J893,0)</f>
        <v>0</v>
      </c>
      <c r="BG893" s="179">
        <f>IF(N893="zákl. přenesená",J893,0)</f>
        <v>0</v>
      </c>
      <c r="BH893" s="179">
        <f>IF(N893="sníž. přenesená",J893,0)</f>
        <v>0</v>
      </c>
      <c r="BI893" s="179">
        <f>IF(N893="nulová",J893,0)</f>
        <v>0</v>
      </c>
      <c r="BJ893" s="20" t="s">
        <v>76</v>
      </c>
      <c r="BK893" s="179">
        <f>ROUND(I893*H893,2)</f>
        <v>4263.12</v>
      </c>
      <c r="BL893" s="20" t="s">
        <v>202</v>
      </c>
      <c r="BM893" s="178" t="s">
        <v>4239</v>
      </c>
    </row>
    <row r="894" spans="1:51" s="13" customFormat="1" ht="12">
      <c r="A894" s="13"/>
      <c r="B894" s="180"/>
      <c r="C894" s="13"/>
      <c r="D894" s="181" t="s">
        <v>204</v>
      </c>
      <c r="E894" s="182" t="s">
        <v>3</v>
      </c>
      <c r="F894" s="183" t="s">
        <v>3444</v>
      </c>
      <c r="G894" s="13"/>
      <c r="H894" s="182" t="s">
        <v>3</v>
      </c>
      <c r="I894" s="13"/>
      <c r="J894" s="13"/>
      <c r="K894" s="13"/>
      <c r="L894" s="180"/>
      <c r="M894" s="184"/>
      <c r="N894" s="185"/>
      <c r="O894" s="185"/>
      <c r="P894" s="185"/>
      <c r="Q894" s="185"/>
      <c r="R894" s="185"/>
      <c r="S894" s="185"/>
      <c r="T894" s="186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182" t="s">
        <v>204</v>
      </c>
      <c r="AU894" s="182" t="s">
        <v>78</v>
      </c>
      <c r="AV894" s="13" t="s">
        <v>76</v>
      </c>
      <c r="AW894" s="13" t="s">
        <v>31</v>
      </c>
      <c r="AX894" s="13" t="s">
        <v>69</v>
      </c>
      <c r="AY894" s="182" t="s">
        <v>195</v>
      </c>
    </row>
    <row r="895" spans="1:51" s="14" customFormat="1" ht="12">
      <c r="A895" s="14"/>
      <c r="B895" s="187"/>
      <c r="C895" s="14"/>
      <c r="D895" s="181" t="s">
        <v>204</v>
      </c>
      <c r="E895" s="188" t="s">
        <v>3</v>
      </c>
      <c r="F895" s="189" t="s">
        <v>4240</v>
      </c>
      <c r="G895" s="14"/>
      <c r="H895" s="190">
        <v>1.719</v>
      </c>
      <c r="I895" s="14"/>
      <c r="J895" s="14"/>
      <c r="K895" s="14"/>
      <c r="L895" s="187"/>
      <c r="M895" s="191"/>
      <c r="N895" s="192"/>
      <c r="O895" s="192"/>
      <c r="P895" s="192"/>
      <c r="Q895" s="192"/>
      <c r="R895" s="192"/>
      <c r="S895" s="192"/>
      <c r="T895" s="193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188" t="s">
        <v>204</v>
      </c>
      <c r="AU895" s="188" t="s">
        <v>78</v>
      </c>
      <c r="AV895" s="14" t="s">
        <v>78</v>
      </c>
      <c r="AW895" s="14" t="s">
        <v>31</v>
      </c>
      <c r="AX895" s="14" t="s">
        <v>76</v>
      </c>
      <c r="AY895" s="188" t="s">
        <v>195</v>
      </c>
    </row>
    <row r="896" spans="1:65" s="2" customFormat="1" ht="16.5" customHeight="1">
      <c r="A896" s="33"/>
      <c r="B896" s="167"/>
      <c r="C896" s="168" t="s">
        <v>1257</v>
      </c>
      <c r="D896" s="168" t="s">
        <v>197</v>
      </c>
      <c r="E896" s="169" t="s">
        <v>4241</v>
      </c>
      <c r="F896" s="170" t="s">
        <v>4242</v>
      </c>
      <c r="G896" s="171" t="s">
        <v>216</v>
      </c>
      <c r="H896" s="172">
        <v>1.719</v>
      </c>
      <c r="I896" s="173">
        <v>1100</v>
      </c>
      <c r="J896" s="173">
        <f>ROUND(I896*H896,2)</f>
        <v>1890.9</v>
      </c>
      <c r="K896" s="170" t="s">
        <v>201</v>
      </c>
      <c r="L896" s="34"/>
      <c r="M896" s="174" t="s">
        <v>3</v>
      </c>
      <c r="N896" s="175" t="s">
        <v>40</v>
      </c>
      <c r="O896" s="176">
        <v>4.029</v>
      </c>
      <c r="P896" s="176">
        <f>O896*H896</f>
        <v>6.925851</v>
      </c>
      <c r="Q896" s="176">
        <v>0</v>
      </c>
      <c r="R896" s="176">
        <f>Q896*H896</f>
        <v>0</v>
      </c>
      <c r="S896" s="176">
        <v>0.029</v>
      </c>
      <c r="T896" s="177">
        <f>S896*H896</f>
        <v>0.049851000000000006</v>
      </c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R896" s="178" t="s">
        <v>202</v>
      </c>
      <c r="AT896" s="178" t="s">
        <v>197</v>
      </c>
      <c r="AU896" s="178" t="s">
        <v>78</v>
      </c>
      <c r="AY896" s="20" t="s">
        <v>195</v>
      </c>
      <c r="BE896" s="179">
        <f>IF(N896="základní",J896,0)</f>
        <v>1890.9</v>
      </c>
      <c r="BF896" s="179">
        <f>IF(N896="snížená",J896,0)</f>
        <v>0</v>
      </c>
      <c r="BG896" s="179">
        <f>IF(N896="zákl. přenesená",J896,0)</f>
        <v>0</v>
      </c>
      <c r="BH896" s="179">
        <f>IF(N896="sníž. přenesená",J896,0)</f>
        <v>0</v>
      </c>
      <c r="BI896" s="179">
        <f>IF(N896="nulová",J896,0)</f>
        <v>0</v>
      </c>
      <c r="BJ896" s="20" t="s">
        <v>76</v>
      </c>
      <c r="BK896" s="179">
        <f>ROUND(I896*H896,2)</f>
        <v>1890.9</v>
      </c>
      <c r="BL896" s="20" t="s">
        <v>202</v>
      </c>
      <c r="BM896" s="178" t="s">
        <v>4243</v>
      </c>
    </row>
    <row r="897" spans="1:65" s="2" customFormat="1" ht="24" customHeight="1">
      <c r="A897" s="33"/>
      <c r="B897" s="167"/>
      <c r="C897" s="168" t="s">
        <v>1262</v>
      </c>
      <c r="D897" s="168" t="s">
        <v>197</v>
      </c>
      <c r="E897" s="169" t="s">
        <v>4244</v>
      </c>
      <c r="F897" s="170" t="s">
        <v>4245</v>
      </c>
      <c r="G897" s="171" t="s">
        <v>200</v>
      </c>
      <c r="H897" s="172">
        <v>6.774</v>
      </c>
      <c r="I897" s="173">
        <v>116</v>
      </c>
      <c r="J897" s="173">
        <f>ROUND(I897*H897,2)</f>
        <v>785.78</v>
      </c>
      <c r="K897" s="170" t="s">
        <v>201</v>
      </c>
      <c r="L897" s="34"/>
      <c r="M897" s="174" t="s">
        <v>3</v>
      </c>
      <c r="N897" s="175" t="s">
        <v>40</v>
      </c>
      <c r="O897" s="176">
        <v>0.425</v>
      </c>
      <c r="P897" s="176">
        <f>O897*H897</f>
        <v>2.87895</v>
      </c>
      <c r="Q897" s="176">
        <v>0</v>
      </c>
      <c r="R897" s="176">
        <f>Q897*H897</f>
        <v>0</v>
      </c>
      <c r="S897" s="176">
        <v>0.055</v>
      </c>
      <c r="T897" s="177">
        <f>S897*H897</f>
        <v>0.37257</v>
      </c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R897" s="178" t="s">
        <v>202</v>
      </c>
      <c r="AT897" s="178" t="s">
        <v>197</v>
      </c>
      <c r="AU897" s="178" t="s">
        <v>78</v>
      </c>
      <c r="AY897" s="20" t="s">
        <v>195</v>
      </c>
      <c r="BE897" s="179">
        <f>IF(N897="základní",J897,0)</f>
        <v>785.78</v>
      </c>
      <c r="BF897" s="179">
        <f>IF(N897="snížená",J897,0)</f>
        <v>0</v>
      </c>
      <c r="BG897" s="179">
        <f>IF(N897="zákl. přenesená",J897,0)</f>
        <v>0</v>
      </c>
      <c r="BH897" s="179">
        <f>IF(N897="sníž. přenesená",J897,0)</f>
        <v>0</v>
      </c>
      <c r="BI897" s="179">
        <f>IF(N897="nulová",J897,0)</f>
        <v>0</v>
      </c>
      <c r="BJ897" s="20" t="s">
        <v>76</v>
      </c>
      <c r="BK897" s="179">
        <f>ROUND(I897*H897,2)</f>
        <v>785.78</v>
      </c>
      <c r="BL897" s="20" t="s">
        <v>202</v>
      </c>
      <c r="BM897" s="178" t="s">
        <v>4246</v>
      </c>
    </row>
    <row r="898" spans="1:51" s="13" customFormat="1" ht="12">
      <c r="A898" s="13"/>
      <c r="B898" s="180"/>
      <c r="C898" s="13"/>
      <c r="D898" s="181" t="s">
        <v>204</v>
      </c>
      <c r="E898" s="182" t="s">
        <v>3</v>
      </c>
      <c r="F898" s="183" t="s">
        <v>4247</v>
      </c>
      <c r="G898" s="13"/>
      <c r="H898" s="182" t="s">
        <v>3</v>
      </c>
      <c r="I898" s="13"/>
      <c r="J898" s="13"/>
      <c r="K898" s="13"/>
      <c r="L898" s="180"/>
      <c r="M898" s="184"/>
      <c r="N898" s="185"/>
      <c r="O898" s="185"/>
      <c r="P898" s="185"/>
      <c r="Q898" s="185"/>
      <c r="R898" s="185"/>
      <c r="S898" s="185"/>
      <c r="T898" s="186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182" t="s">
        <v>204</v>
      </c>
      <c r="AU898" s="182" t="s">
        <v>78</v>
      </c>
      <c r="AV898" s="13" t="s">
        <v>76</v>
      </c>
      <c r="AW898" s="13" t="s">
        <v>31</v>
      </c>
      <c r="AX898" s="13" t="s">
        <v>69</v>
      </c>
      <c r="AY898" s="182" t="s">
        <v>195</v>
      </c>
    </row>
    <row r="899" spans="1:51" s="14" customFormat="1" ht="12">
      <c r="A899" s="14"/>
      <c r="B899" s="187"/>
      <c r="C899" s="14"/>
      <c r="D899" s="181" t="s">
        <v>204</v>
      </c>
      <c r="E899" s="188" t="s">
        <v>3</v>
      </c>
      <c r="F899" s="189" t="s">
        <v>4248</v>
      </c>
      <c r="G899" s="14"/>
      <c r="H899" s="190">
        <v>3</v>
      </c>
      <c r="I899" s="14"/>
      <c r="J899" s="14"/>
      <c r="K899" s="14"/>
      <c r="L899" s="187"/>
      <c r="M899" s="191"/>
      <c r="N899" s="192"/>
      <c r="O899" s="192"/>
      <c r="P899" s="192"/>
      <c r="Q899" s="192"/>
      <c r="R899" s="192"/>
      <c r="S899" s="192"/>
      <c r="T899" s="193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188" t="s">
        <v>204</v>
      </c>
      <c r="AU899" s="188" t="s">
        <v>78</v>
      </c>
      <c r="AV899" s="14" t="s">
        <v>78</v>
      </c>
      <c r="AW899" s="14" t="s">
        <v>31</v>
      </c>
      <c r="AX899" s="14" t="s">
        <v>69</v>
      </c>
      <c r="AY899" s="188" t="s">
        <v>195</v>
      </c>
    </row>
    <row r="900" spans="1:51" s="14" customFormat="1" ht="12">
      <c r="A900" s="14"/>
      <c r="B900" s="187"/>
      <c r="C900" s="14"/>
      <c r="D900" s="181" t="s">
        <v>204</v>
      </c>
      <c r="E900" s="188" t="s">
        <v>3</v>
      </c>
      <c r="F900" s="189" t="s">
        <v>4249</v>
      </c>
      <c r="G900" s="14"/>
      <c r="H900" s="190">
        <v>0.834</v>
      </c>
      <c r="I900" s="14"/>
      <c r="J900" s="14"/>
      <c r="K900" s="14"/>
      <c r="L900" s="187"/>
      <c r="M900" s="191"/>
      <c r="N900" s="192"/>
      <c r="O900" s="192"/>
      <c r="P900" s="192"/>
      <c r="Q900" s="192"/>
      <c r="R900" s="192"/>
      <c r="S900" s="192"/>
      <c r="T900" s="193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188" t="s">
        <v>204</v>
      </c>
      <c r="AU900" s="188" t="s">
        <v>78</v>
      </c>
      <c r="AV900" s="14" t="s">
        <v>78</v>
      </c>
      <c r="AW900" s="14" t="s">
        <v>31</v>
      </c>
      <c r="AX900" s="14" t="s">
        <v>69</v>
      </c>
      <c r="AY900" s="188" t="s">
        <v>195</v>
      </c>
    </row>
    <row r="901" spans="1:51" s="14" customFormat="1" ht="12">
      <c r="A901" s="14"/>
      <c r="B901" s="187"/>
      <c r="C901" s="14"/>
      <c r="D901" s="181" t="s">
        <v>204</v>
      </c>
      <c r="E901" s="188" t="s">
        <v>3</v>
      </c>
      <c r="F901" s="189" t="s">
        <v>4250</v>
      </c>
      <c r="G901" s="14"/>
      <c r="H901" s="190">
        <v>2.1</v>
      </c>
      <c r="I901" s="14"/>
      <c r="J901" s="14"/>
      <c r="K901" s="14"/>
      <c r="L901" s="187"/>
      <c r="M901" s="191"/>
      <c r="N901" s="192"/>
      <c r="O901" s="192"/>
      <c r="P901" s="192"/>
      <c r="Q901" s="192"/>
      <c r="R901" s="192"/>
      <c r="S901" s="192"/>
      <c r="T901" s="193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188" t="s">
        <v>204</v>
      </c>
      <c r="AU901" s="188" t="s">
        <v>78</v>
      </c>
      <c r="AV901" s="14" t="s">
        <v>78</v>
      </c>
      <c r="AW901" s="14" t="s">
        <v>31</v>
      </c>
      <c r="AX901" s="14" t="s">
        <v>69</v>
      </c>
      <c r="AY901" s="188" t="s">
        <v>195</v>
      </c>
    </row>
    <row r="902" spans="1:51" s="14" customFormat="1" ht="12">
      <c r="A902" s="14"/>
      <c r="B902" s="187"/>
      <c r="C902" s="14"/>
      <c r="D902" s="181" t="s">
        <v>204</v>
      </c>
      <c r="E902" s="188" t="s">
        <v>3</v>
      </c>
      <c r="F902" s="189" t="s">
        <v>4251</v>
      </c>
      <c r="G902" s="14"/>
      <c r="H902" s="190">
        <v>0.84</v>
      </c>
      <c r="I902" s="14"/>
      <c r="J902" s="14"/>
      <c r="K902" s="14"/>
      <c r="L902" s="187"/>
      <c r="M902" s="191"/>
      <c r="N902" s="192"/>
      <c r="O902" s="192"/>
      <c r="P902" s="192"/>
      <c r="Q902" s="192"/>
      <c r="R902" s="192"/>
      <c r="S902" s="192"/>
      <c r="T902" s="193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188" t="s">
        <v>204</v>
      </c>
      <c r="AU902" s="188" t="s">
        <v>78</v>
      </c>
      <c r="AV902" s="14" t="s">
        <v>78</v>
      </c>
      <c r="AW902" s="14" t="s">
        <v>31</v>
      </c>
      <c r="AX902" s="14" t="s">
        <v>69</v>
      </c>
      <c r="AY902" s="188" t="s">
        <v>195</v>
      </c>
    </row>
    <row r="903" spans="1:51" s="15" customFormat="1" ht="12">
      <c r="A903" s="15"/>
      <c r="B903" s="194"/>
      <c r="C903" s="15"/>
      <c r="D903" s="181" t="s">
        <v>204</v>
      </c>
      <c r="E903" s="195" t="s">
        <v>3</v>
      </c>
      <c r="F903" s="196" t="s">
        <v>209</v>
      </c>
      <c r="G903" s="15"/>
      <c r="H903" s="197">
        <v>6.774</v>
      </c>
      <c r="I903" s="15"/>
      <c r="J903" s="15"/>
      <c r="K903" s="15"/>
      <c r="L903" s="194"/>
      <c r="M903" s="198"/>
      <c r="N903" s="199"/>
      <c r="O903" s="199"/>
      <c r="P903" s="199"/>
      <c r="Q903" s="199"/>
      <c r="R903" s="199"/>
      <c r="S903" s="199"/>
      <c r="T903" s="200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T903" s="195" t="s">
        <v>204</v>
      </c>
      <c r="AU903" s="195" t="s">
        <v>78</v>
      </c>
      <c r="AV903" s="15" t="s">
        <v>202</v>
      </c>
      <c r="AW903" s="15" t="s">
        <v>31</v>
      </c>
      <c r="AX903" s="15" t="s">
        <v>76</v>
      </c>
      <c r="AY903" s="195" t="s">
        <v>195</v>
      </c>
    </row>
    <row r="904" spans="1:65" s="2" customFormat="1" ht="24" customHeight="1">
      <c r="A904" s="33"/>
      <c r="B904" s="167"/>
      <c r="C904" s="168" t="s">
        <v>1268</v>
      </c>
      <c r="D904" s="168" t="s">
        <v>197</v>
      </c>
      <c r="E904" s="169" t="s">
        <v>4252</v>
      </c>
      <c r="F904" s="170" t="s">
        <v>4253</v>
      </c>
      <c r="G904" s="171" t="s">
        <v>200</v>
      </c>
      <c r="H904" s="172">
        <v>28.12</v>
      </c>
      <c r="I904" s="173">
        <v>88.3</v>
      </c>
      <c r="J904" s="173">
        <f>ROUND(I904*H904,2)</f>
        <v>2483</v>
      </c>
      <c r="K904" s="170" t="s">
        <v>201</v>
      </c>
      <c r="L904" s="34"/>
      <c r="M904" s="174" t="s">
        <v>3</v>
      </c>
      <c r="N904" s="175" t="s">
        <v>40</v>
      </c>
      <c r="O904" s="176">
        <v>0.323</v>
      </c>
      <c r="P904" s="176">
        <f>O904*H904</f>
        <v>9.08276</v>
      </c>
      <c r="Q904" s="176">
        <v>0</v>
      </c>
      <c r="R904" s="176">
        <f>Q904*H904</f>
        <v>0</v>
      </c>
      <c r="S904" s="176">
        <v>0.027</v>
      </c>
      <c r="T904" s="177">
        <f>S904*H904</f>
        <v>0.75924</v>
      </c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R904" s="178" t="s">
        <v>202</v>
      </c>
      <c r="AT904" s="178" t="s">
        <v>197</v>
      </c>
      <c r="AU904" s="178" t="s">
        <v>78</v>
      </c>
      <c r="AY904" s="20" t="s">
        <v>195</v>
      </c>
      <c r="BE904" s="179">
        <f>IF(N904="základní",J904,0)</f>
        <v>2483</v>
      </c>
      <c r="BF904" s="179">
        <f>IF(N904="snížená",J904,0)</f>
        <v>0</v>
      </c>
      <c r="BG904" s="179">
        <f>IF(N904="zákl. přenesená",J904,0)</f>
        <v>0</v>
      </c>
      <c r="BH904" s="179">
        <f>IF(N904="sníž. přenesená",J904,0)</f>
        <v>0</v>
      </c>
      <c r="BI904" s="179">
        <f>IF(N904="nulová",J904,0)</f>
        <v>0</v>
      </c>
      <c r="BJ904" s="20" t="s">
        <v>76</v>
      </c>
      <c r="BK904" s="179">
        <f>ROUND(I904*H904,2)</f>
        <v>2483</v>
      </c>
      <c r="BL904" s="20" t="s">
        <v>202</v>
      </c>
      <c r="BM904" s="178" t="s">
        <v>4254</v>
      </c>
    </row>
    <row r="905" spans="1:51" s="13" customFormat="1" ht="12">
      <c r="A905" s="13"/>
      <c r="B905" s="180"/>
      <c r="C905" s="13"/>
      <c r="D905" s="181" t="s">
        <v>204</v>
      </c>
      <c r="E905" s="182" t="s">
        <v>3</v>
      </c>
      <c r="F905" s="183" t="s">
        <v>736</v>
      </c>
      <c r="G905" s="13"/>
      <c r="H905" s="182" t="s">
        <v>3</v>
      </c>
      <c r="I905" s="13"/>
      <c r="J905" s="13"/>
      <c r="K905" s="13"/>
      <c r="L905" s="180"/>
      <c r="M905" s="184"/>
      <c r="N905" s="185"/>
      <c r="O905" s="185"/>
      <c r="P905" s="185"/>
      <c r="Q905" s="185"/>
      <c r="R905" s="185"/>
      <c r="S905" s="185"/>
      <c r="T905" s="186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182" t="s">
        <v>204</v>
      </c>
      <c r="AU905" s="182" t="s">
        <v>78</v>
      </c>
      <c r="AV905" s="13" t="s">
        <v>76</v>
      </c>
      <c r="AW905" s="13" t="s">
        <v>31</v>
      </c>
      <c r="AX905" s="13" t="s">
        <v>69</v>
      </c>
      <c r="AY905" s="182" t="s">
        <v>195</v>
      </c>
    </row>
    <row r="906" spans="1:51" s="14" customFormat="1" ht="12">
      <c r="A906" s="14"/>
      <c r="B906" s="187"/>
      <c r="C906" s="14"/>
      <c r="D906" s="181" t="s">
        <v>204</v>
      </c>
      <c r="E906" s="188" t="s">
        <v>3</v>
      </c>
      <c r="F906" s="189" t="s">
        <v>4255</v>
      </c>
      <c r="G906" s="14"/>
      <c r="H906" s="190">
        <v>28.12</v>
      </c>
      <c r="I906" s="14"/>
      <c r="J906" s="14"/>
      <c r="K906" s="14"/>
      <c r="L906" s="187"/>
      <c r="M906" s="191"/>
      <c r="N906" s="192"/>
      <c r="O906" s="192"/>
      <c r="P906" s="192"/>
      <c r="Q906" s="192"/>
      <c r="R906" s="192"/>
      <c r="S906" s="192"/>
      <c r="T906" s="193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188" t="s">
        <v>204</v>
      </c>
      <c r="AU906" s="188" t="s">
        <v>78</v>
      </c>
      <c r="AV906" s="14" t="s">
        <v>78</v>
      </c>
      <c r="AW906" s="14" t="s">
        <v>31</v>
      </c>
      <c r="AX906" s="14" t="s">
        <v>76</v>
      </c>
      <c r="AY906" s="188" t="s">
        <v>195</v>
      </c>
    </row>
    <row r="907" spans="1:65" s="2" customFormat="1" ht="24" customHeight="1">
      <c r="A907" s="33"/>
      <c r="B907" s="167"/>
      <c r="C907" s="168" t="s">
        <v>1272</v>
      </c>
      <c r="D907" s="168" t="s">
        <v>197</v>
      </c>
      <c r="E907" s="169" t="s">
        <v>4256</v>
      </c>
      <c r="F907" s="170" t="s">
        <v>4257</v>
      </c>
      <c r="G907" s="171" t="s">
        <v>200</v>
      </c>
      <c r="H907" s="172">
        <v>12.16</v>
      </c>
      <c r="I907" s="173">
        <v>85</v>
      </c>
      <c r="J907" s="173">
        <f>ROUND(I907*H907,2)</f>
        <v>1033.6</v>
      </c>
      <c r="K907" s="170" t="s">
        <v>201</v>
      </c>
      <c r="L907" s="34"/>
      <c r="M907" s="174" t="s">
        <v>3</v>
      </c>
      <c r="N907" s="175" t="s">
        <v>40</v>
      </c>
      <c r="O907" s="176">
        <v>0.311</v>
      </c>
      <c r="P907" s="176">
        <f>O907*H907</f>
        <v>3.7817600000000002</v>
      </c>
      <c r="Q907" s="176">
        <v>0</v>
      </c>
      <c r="R907" s="176">
        <f>Q907*H907</f>
        <v>0</v>
      </c>
      <c r="S907" s="176">
        <v>0.052</v>
      </c>
      <c r="T907" s="177">
        <f>S907*H907</f>
        <v>0.63232</v>
      </c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R907" s="178" t="s">
        <v>202</v>
      </c>
      <c r="AT907" s="178" t="s">
        <v>197</v>
      </c>
      <c r="AU907" s="178" t="s">
        <v>78</v>
      </c>
      <c r="AY907" s="20" t="s">
        <v>195</v>
      </c>
      <c r="BE907" s="179">
        <f>IF(N907="základní",J907,0)</f>
        <v>1033.6</v>
      </c>
      <c r="BF907" s="179">
        <f>IF(N907="snížená",J907,0)</f>
        <v>0</v>
      </c>
      <c r="BG907" s="179">
        <f>IF(N907="zákl. přenesená",J907,0)</f>
        <v>0</v>
      </c>
      <c r="BH907" s="179">
        <f>IF(N907="sníž. přenesená",J907,0)</f>
        <v>0</v>
      </c>
      <c r="BI907" s="179">
        <f>IF(N907="nulová",J907,0)</f>
        <v>0</v>
      </c>
      <c r="BJ907" s="20" t="s">
        <v>76</v>
      </c>
      <c r="BK907" s="179">
        <f>ROUND(I907*H907,2)</f>
        <v>1033.6</v>
      </c>
      <c r="BL907" s="20" t="s">
        <v>202</v>
      </c>
      <c r="BM907" s="178" t="s">
        <v>4258</v>
      </c>
    </row>
    <row r="908" spans="1:51" s="14" customFormat="1" ht="12">
      <c r="A908" s="14"/>
      <c r="B908" s="187"/>
      <c r="C908" s="14"/>
      <c r="D908" s="181" t="s">
        <v>204</v>
      </c>
      <c r="E908" s="188" t="s">
        <v>3</v>
      </c>
      <c r="F908" s="189" t="s">
        <v>3985</v>
      </c>
      <c r="G908" s="14"/>
      <c r="H908" s="190">
        <v>12.16</v>
      </c>
      <c r="I908" s="14"/>
      <c r="J908" s="14"/>
      <c r="K908" s="14"/>
      <c r="L908" s="187"/>
      <c r="M908" s="191"/>
      <c r="N908" s="192"/>
      <c r="O908" s="192"/>
      <c r="P908" s="192"/>
      <c r="Q908" s="192"/>
      <c r="R908" s="192"/>
      <c r="S908" s="192"/>
      <c r="T908" s="193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188" t="s">
        <v>204</v>
      </c>
      <c r="AU908" s="188" t="s">
        <v>78</v>
      </c>
      <c r="AV908" s="14" t="s">
        <v>78</v>
      </c>
      <c r="AW908" s="14" t="s">
        <v>31</v>
      </c>
      <c r="AX908" s="14" t="s">
        <v>76</v>
      </c>
      <c r="AY908" s="188" t="s">
        <v>195</v>
      </c>
    </row>
    <row r="909" spans="1:65" s="2" customFormat="1" ht="24" customHeight="1">
      <c r="A909" s="33"/>
      <c r="B909" s="167"/>
      <c r="C909" s="168" t="s">
        <v>1278</v>
      </c>
      <c r="D909" s="168" t="s">
        <v>197</v>
      </c>
      <c r="E909" s="169" t="s">
        <v>4259</v>
      </c>
      <c r="F909" s="170" t="s">
        <v>4260</v>
      </c>
      <c r="G909" s="171" t="s">
        <v>200</v>
      </c>
      <c r="H909" s="172">
        <v>1.908</v>
      </c>
      <c r="I909" s="173">
        <v>302</v>
      </c>
      <c r="J909" s="173">
        <f>ROUND(I909*H909,2)</f>
        <v>576.22</v>
      </c>
      <c r="K909" s="170" t="s">
        <v>201</v>
      </c>
      <c r="L909" s="34"/>
      <c r="M909" s="174" t="s">
        <v>3</v>
      </c>
      <c r="N909" s="175" t="s">
        <v>40</v>
      </c>
      <c r="O909" s="176">
        <v>1.105</v>
      </c>
      <c r="P909" s="176">
        <f>O909*H909</f>
        <v>2.1083399999999997</v>
      </c>
      <c r="Q909" s="176">
        <v>0</v>
      </c>
      <c r="R909" s="176">
        <f>Q909*H909</f>
        <v>0</v>
      </c>
      <c r="S909" s="176">
        <v>0.065</v>
      </c>
      <c r="T909" s="177">
        <f>S909*H909</f>
        <v>0.12402</v>
      </c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R909" s="178" t="s">
        <v>202</v>
      </c>
      <c r="AT909" s="178" t="s">
        <v>197</v>
      </c>
      <c r="AU909" s="178" t="s">
        <v>78</v>
      </c>
      <c r="AY909" s="20" t="s">
        <v>195</v>
      </c>
      <c r="BE909" s="179">
        <f>IF(N909="základní",J909,0)</f>
        <v>576.22</v>
      </c>
      <c r="BF909" s="179">
        <f>IF(N909="snížená",J909,0)</f>
        <v>0</v>
      </c>
      <c r="BG909" s="179">
        <f>IF(N909="zákl. přenesená",J909,0)</f>
        <v>0</v>
      </c>
      <c r="BH909" s="179">
        <f>IF(N909="sníž. přenesená",J909,0)</f>
        <v>0</v>
      </c>
      <c r="BI909" s="179">
        <f>IF(N909="nulová",J909,0)</f>
        <v>0</v>
      </c>
      <c r="BJ909" s="20" t="s">
        <v>76</v>
      </c>
      <c r="BK909" s="179">
        <f>ROUND(I909*H909,2)</f>
        <v>576.22</v>
      </c>
      <c r="BL909" s="20" t="s">
        <v>202</v>
      </c>
      <c r="BM909" s="178" t="s">
        <v>4261</v>
      </c>
    </row>
    <row r="910" spans="1:51" s="13" customFormat="1" ht="12">
      <c r="A910" s="13"/>
      <c r="B910" s="180"/>
      <c r="C910" s="13"/>
      <c r="D910" s="181" t="s">
        <v>204</v>
      </c>
      <c r="E910" s="182" t="s">
        <v>3</v>
      </c>
      <c r="F910" s="183" t="s">
        <v>719</v>
      </c>
      <c r="G910" s="13"/>
      <c r="H910" s="182" t="s">
        <v>3</v>
      </c>
      <c r="I910" s="13"/>
      <c r="J910" s="13"/>
      <c r="K910" s="13"/>
      <c r="L910" s="180"/>
      <c r="M910" s="184"/>
      <c r="N910" s="185"/>
      <c r="O910" s="185"/>
      <c r="P910" s="185"/>
      <c r="Q910" s="185"/>
      <c r="R910" s="185"/>
      <c r="S910" s="185"/>
      <c r="T910" s="186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182" t="s">
        <v>204</v>
      </c>
      <c r="AU910" s="182" t="s">
        <v>78</v>
      </c>
      <c r="AV910" s="13" t="s">
        <v>76</v>
      </c>
      <c r="AW910" s="13" t="s">
        <v>31</v>
      </c>
      <c r="AX910" s="13" t="s">
        <v>69</v>
      </c>
      <c r="AY910" s="182" t="s">
        <v>195</v>
      </c>
    </row>
    <row r="911" spans="1:51" s="14" customFormat="1" ht="12">
      <c r="A911" s="14"/>
      <c r="B911" s="187"/>
      <c r="C911" s="14"/>
      <c r="D911" s="181" t="s">
        <v>204</v>
      </c>
      <c r="E911" s="188" t="s">
        <v>3</v>
      </c>
      <c r="F911" s="189" t="s">
        <v>3977</v>
      </c>
      <c r="G911" s="14"/>
      <c r="H911" s="190">
        <v>1.908</v>
      </c>
      <c r="I911" s="14"/>
      <c r="J911" s="14"/>
      <c r="K911" s="14"/>
      <c r="L911" s="187"/>
      <c r="M911" s="191"/>
      <c r="N911" s="192"/>
      <c r="O911" s="192"/>
      <c r="P911" s="192"/>
      <c r="Q911" s="192"/>
      <c r="R911" s="192"/>
      <c r="S911" s="192"/>
      <c r="T911" s="193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188" t="s">
        <v>204</v>
      </c>
      <c r="AU911" s="188" t="s">
        <v>78</v>
      </c>
      <c r="AV911" s="14" t="s">
        <v>78</v>
      </c>
      <c r="AW911" s="14" t="s">
        <v>31</v>
      </c>
      <c r="AX911" s="14" t="s">
        <v>76</v>
      </c>
      <c r="AY911" s="188" t="s">
        <v>195</v>
      </c>
    </row>
    <row r="912" spans="1:65" s="2" customFormat="1" ht="24" customHeight="1">
      <c r="A912" s="33"/>
      <c r="B912" s="167"/>
      <c r="C912" s="168" t="s">
        <v>1282</v>
      </c>
      <c r="D912" s="168" t="s">
        <v>197</v>
      </c>
      <c r="E912" s="169" t="s">
        <v>4262</v>
      </c>
      <c r="F912" s="170" t="s">
        <v>4263</v>
      </c>
      <c r="G912" s="171" t="s">
        <v>200</v>
      </c>
      <c r="H912" s="172">
        <v>32.138</v>
      </c>
      <c r="I912" s="173">
        <v>98.9</v>
      </c>
      <c r="J912" s="173">
        <f>ROUND(I912*H912,2)</f>
        <v>3178.45</v>
      </c>
      <c r="K912" s="170" t="s">
        <v>201</v>
      </c>
      <c r="L912" s="34"/>
      <c r="M912" s="174" t="s">
        <v>3</v>
      </c>
      <c r="N912" s="175" t="s">
        <v>40</v>
      </c>
      <c r="O912" s="176">
        <v>0.362</v>
      </c>
      <c r="P912" s="176">
        <f>O912*H912</f>
        <v>11.633956</v>
      </c>
      <c r="Q912" s="176">
        <v>0</v>
      </c>
      <c r="R912" s="176">
        <f>Q912*H912</f>
        <v>0</v>
      </c>
      <c r="S912" s="176">
        <v>0.034</v>
      </c>
      <c r="T912" s="177">
        <f>S912*H912</f>
        <v>1.092692</v>
      </c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R912" s="178" t="s">
        <v>202</v>
      </c>
      <c r="AT912" s="178" t="s">
        <v>197</v>
      </c>
      <c r="AU912" s="178" t="s">
        <v>78</v>
      </c>
      <c r="AY912" s="20" t="s">
        <v>195</v>
      </c>
      <c r="BE912" s="179">
        <f>IF(N912="základní",J912,0)</f>
        <v>3178.45</v>
      </c>
      <c r="BF912" s="179">
        <f>IF(N912="snížená",J912,0)</f>
        <v>0</v>
      </c>
      <c r="BG912" s="179">
        <f>IF(N912="zákl. přenesená",J912,0)</f>
        <v>0</v>
      </c>
      <c r="BH912" s="179">
        <f>IF(N912="sníž. přenesená",J912,0)</f>
        <v>0</v>
      </c>
      <c r="BI912" s="179">
        <f>IF(N912="nulová",J912,0)</f>
        <v>0</v>
      </c>
      <c r="BJ912" s="20" t="s">
        <v>76</v>
      </c>
      <c r="BK912" s="179">
        <f>ROUND(I912*H912,2)</f>
        <v>3178.45</v>
      </c>
      <c r="BL912" s="20" t="s">
        <v>202</v>
      </c>
      <c r="BM912" s="178" t="s">
        <v>4264</v>
      </c>
    </row>
    <row r="913" spans="1:51" s="13" customFormat="1" ht="12">
      <c r="A913" s="13"/>
      <c r="B913" s="180"/>
      <c r="C913" s="13"/>
      <c r="D913" s="181" t="s">
        <v>204</v>
      </c>
      <c r="E913" s="182" t="s">
        <v>3</v>
      </c>
      <c r="F913" s="183" t="s">
        <v>736</v>
      </c>
      <c r="G913" s="13"/>
      <c r="H913" s="182" t="s">
        <v>3</v>
      </c>
      <c r="I913" s="13"/>
      <c r="J913" s="13"/>
      <c r="K913" s="13"/>
      <c r="L913" s="180"/>
      <c r="M913" s="184"/>
      <c r="N913" s="185"/>
      <c r="O913" s="185"/>
      <c r="P913" s="185"/>
      <c r="Q913" s="185"/>
      <c r="R913" s="185"/>
      <c r="S913" s="185"/>
      <c r="T913" s="186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182" t="s">
        <v>204</v>
      </c>
      <c r="AU913" s="182" t="s">
        <v>78</v>
      </c>
      <c r="AV913" s="13" t="s">
        <v>76</v>
      </c>
      <c r="AW913" s="13" t="s">
        <v>31</v>
      </c>
      <c r="AX913" s="13" t="s">
        <v>69</v>
      </c>
      <c r="AY913" s="182" t="s">
        <v>195</v>
      </c>
    </row>
    <row r="914" spans="1:51" s="14" customFormat="1" ht="12">
      <c r="A914" s="14"/>
      <c r="B914" s="187"/>
      <c r="C914" s="14"/>
      <c r="D914" s="181" t="s">
        <v>204</v>
      </c>
      <c r="E914" s="188" t="s">
        <v>3</v>
      </c>
      <c r="F914" s="189" t="s">
        <v>4265</v>
      </c>
      <c r="G914" s="14"/>
      <c r="H914" s="190">
        <v>32.138</v>
      </c>
      <c r="I914" s="14"/>
      <c r="J914" s="14"/>
      <c r="K914" s="14"/>
      <c r="L914" s="187"/>
      <c r="M914" s="191"/>
      <c r="N914" s="192"/>
      <c r="O914" s="192"/>
      <c r="P914" s="192"/>
      <c r="Q914" s="192"/>
      <c r="R914" s="192"/>
      <c r="S914" s="192"/>
      <c r="T914" s="193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188" t="s">
        <v>204</v>
      </c>
      <c r="AU914" s="188" t="s">
        <v>78</v>
      </c>
      <c r="AV914" s="14" t="s">
        <v>78</v>
      </c>
      <c r="AW914" s="14" t="s">
        <v>31</v>
      </c>
      <c r="AX914" s="14" t="s">
        <v>76</v>
      </c>
      <c r="AY914" s="188" t="s">
        <v>195</v>
      </c>
    </row>
    <row r="915" spans="1:65" s="2" customFormat="1" ht="24" customHeight="1">
      <c r="A915" s="33"/>
      <c r="B915" s="167"/>
      <c r="C915" s="168" t="s">
        <v>1288</v>
      </c>
      <c r="D915" s="168" t="s">
        <v>197</v>
      </c>
      <c r="E915" s="169" t="s">
        <v>738</v>
      </c>
      <c r="F915" s="170" t="s">
        <v>739</v>
      </c>
      <c r="G915" s="171" t="s">
        <v>200</v>
      </c>
      <c r="H915" s="172">
        <v>12.6</v>
      </c>
      <c r="I915" s="173">
        <v>257</v>
      </c>
      <c r="J915" s="173">
        <f>ROUND(I915*H915,2)</f>
        <v>3238.2</v>
      </c>
      <c r="K915" s="170" t="s">
        <v>201</v>
      </c>
      <c r="L915" s="34"/>
      <c r="M915" s="174" t="s">
        <v>3</v>
      </c>
      <c r="N915" s="175" t="s">
        <v>40</v>
      </c>
      <c r="O915" s="176">
        <v>0.939</v>
      </c>
      <c r="P915" s="176">
        <f>O915*H915</f>
        <v>11.831399999999999</v>
      </c>
      <c r="Q915" s="176">
        <v>0</v>
      </c>
      <c r="R915" s="176">
        <f>Q915*H915</f>
        <v>0</v>
      </c>
      <c r="S915" s="176">
        <v>0.076</v>
      </c>
      <c r="T915" s="177">
        <f>S915*H915</f>
        <v>0.9575999999999999</v>
      </c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R915" s="178" t="s">
        <v>202</v>
      </c>
      <c r="AT915" s="178" t="s">
        <v>197</v>
      </c>
      <c r="AU915" s="178" t="s">
        <v>78</v>
      </c>
      <c r="AY915" s="20" t="s">
        <v>195</v>
      </c>
      <c r="BE915" s="179">
        <f>IF(N915="základní",J915,0)</f>
        <v>3238.2</v>
      </c>
      <c r="BF915" s="179">
        <f>IF(N915="snížená",J915,0)</f>
        <v>0</v>
      </c>
      <c r="BG915" s="179">
        <f>IF(N915="zákl. přenesená",J915,0)</f>
        <v>0</v>
      </c>
      <c r="BH915" s="179">
        <f>IF(N915="sníž. přenesená",J915,0)</f>
        <v>0</v>
      </c>
      <c r="BI915" s="179">
        <f>IF(N915="nulová",J915,0)</f>
        <v>0</v>
      </c>
      <c r="BJ915" s="20" t="s">
        <v>76</v>
      </c>
      <c r="BK915" s="179">
        <f>ROUND(I915*H915,2)</f>
        <v>3238.2</v>
      </c>
      <c r="BL915" s="20" t="s">
        <v>202</v>
      </c>
      <c r="BM915" s="178" t="s">
        <v>4266</v>
      </c>
    </row>
    <row r="916" spans="1:51" s="14" customFormat="1" ht="12">
      <c r="A916" s="14"/>
      <c r="B916" s="187"/>
      <c r="C916" s="14"/>
      <c r="D916" s="181" t="s">
        <v>204</v>
      </c>
      <c r="E916" s="188" t="s">
        <v>3</v>
      </c>
      <c r="F916" s="189" t="s">
        <v>3982</v>
      </c>
      <c r="G916" s="14"/>
      <c r="H916" s="190">
        <v>12.6</v>
      </c>
      <c r="I916" s="14"/>
      <c r="J916" s="14"/>
      <c r="K916" s="14"/>
      <c r="L916" s="187"/>
      <c r="M916" s="191"/>
      <c r="N916" s="192"/>
      <c r="O916" s="192"/>
      <c r="P916" s="192"/>
      <c r="Q916" s="192"/>
      <c r="R916" s="192"/>
      <c r="S916" s="192"/>
      <c r="T916" s="193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188" t="s">
        <v>204</v>
      </c>
      <c r="AU916" s="188" t="s">
        <v>78</v>
      </c>
      <c r="AV916" s="14" t="s">
        <v>78</v>
      </c>
      <c r="AW916" s="14" t="s">
        <v>31</v>
      </c>
      <c r="AX916" s="14" t="s">
        <v>76</v>
      </c>
      <c r="AY916" s="188" t="s">
        <v>195</v>
      </c>
    </row>
    <row r="917" spans="1:65" s="2" customFormat="1" ht="24" customHeight="1">
      <c r="A917" s="33"/>
      <c r="B917" s="167"/>
      <c r="C917" s="168" t="s">
        <v>1293</v>
      </c>
      <c r="D917" s="168" t="s">
        <v>197</v>
      </c>
      <c r="E917" s="169" t="s">
        <v>4267</v>
      </c>
      <c r="F917" s="170" t="s">
        <v>4268</v>
      </c>
      <c r="G917" s="171" t="s">
        <v>200</v>
      </c>
      <c r="H917" s="172">
        <v>9.491</v>
      </c>
      <c r="I917" s="173">
        <v>152</v>
      </c>
      <c r="J917" s="173">
        <f>ROUND(I917*H917,2)</f>
        <v>1442.63</v>
      </c>
      <c r="K917" s="170" t="s">
        <v>201</v>
      </c>
      <c r="L917" s="34"/>
      <c r="M917" s="174" t="s">
        <v>3</v>
      </c>
      <c r="N917" s="175" t="s">
        <v>40</v>
      </c>
      <c r="O917" s="176">
        <v>0.556</v>
      </c>
      <c r="P917" s="176">
        <f>O917*H917</f>
        <v>5.2769960000000005</v>
      </c>
      <c r="Q917" s="176">
        <v>0</v>
      </c>
      <c r="R917" s="176">
        <f>Q917*H917</f>
        <v>0</v>
      </c>
      <c r="S917" s="176">
        <v>0.06</v>
      </c>
      <c r="T917" s="177">
        <f>S917*H917</f>
        <v>0.56946</v>
      </c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R917" s="178" t="s">
        <v>202</v>
      </c>
      <c r="AT917" s="178" t="s">
        <v>197</v>
      </c>
      <c r="AU917" s="178" t="s">
        <v>78</v>
      </c>
      <c r="AY917" s="20" t="s">
        <v>195</v>
      </c>
      <c r="BE917" s="179">
        <f>IF(N917="základní",J917,0)</f>
        <v>1442.63</v>
      </c>
      <c r="BF917" s="179">
        <f>IF(N917="snížená",J917,0)</f>
        <v>0</v>
      </c>
      <c r="BG917" s="179">
        <f>IF(N917="zákl. přenesená",J917,0)</f>
        <v>0</v>
      </c>
      <c r="BH917" s="179">
        <f>IF(N917="sníž. přenesená",J917,0)</f>
        <v>0</v>
      </c>
      <c r="BI917" s="179">
        <f>IF(N917="nulová",J917,0)</f>
        <v>0</v>
      </c>
      <c r="BJ917" s="20" t="s">
        <v>76</v>
      </c>
      <c r="BK917" s="179">
        <f>ROUND(I917*H917,2)</f>
        <v>1442.63</v>
      </c>
      <c r="BL917" s="20" t="s">
        <v>202</v>
      </c>
      <c r="BM917" s="178" t="s">
        <v>4269</v>
      </c>
    </row>
    <row r="918" spans="1:51" s="14" customFormat="1" ht="12">
      <c r="A918" s="14"/>
      <c r="B918" s="187"/>
      <c r="C918" s="14"/>
      <c r="D918" s="181" t="s">
        <v>204</v>
      </c>
      <c r="E918" s="188" t="s">
        <v>3</v>
      </c>
      <c r="F918" s="189" t="s">
        <v>3983</v>
      </c>
      <c r="G918" s="14"/>
      <c r="H918" s="190">
        <v>4.23</v>
      </c>
      <c r="I918" s="14"/>
      <c r="J918" s="14"/>
      <c r="K918" s="14"/>
      <c r="L918" s="187"/>
      <c r="M918" s="191"/>
      <c r="N918" s="192"/>
      <c r="O918" s="192"/>
      <c r="P918" s="192"/>
      <c r="Q918" s="192"/>
      <c r="R918" s="192"/>
      <c r="S918" s="192"/>
      <c r="T918" s="193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188" t="s">
        <v>204</v>
      </c>
      <c r="AU918" s="188" t="s">
        <v>78</v>
      </c>
      <c r="AV918" s="14" t="s">
        <v>78</v>
      </c>
      <c r="AW918" s="14" t="s">
        <v>31</v>
      </c>
      <c r="AX918" s="14" t="s">
        <v>69</v>
      </c>
      <c r="AY918" s="188" t="s">
        <v>195</v>
      </c>
    </row>
    <row r="919" spans="1:51" s="14" customFormat="1" ht="12">
      <c r="A919" s="14"/>
      <c r="B919" s="187"/>
      <c r="C919" s="14"/>
      <c r="D919" s="181" t="s">
        <v>204</v>
      </c>
      <c r="E919" s="188" t="s">
        <v>3</v>
      </c>
      <c r="F919" s="189" t="s">
        <v>3984</v>
      </c>
      <c r="G919" s="14"/>
      <c r="H919" s="190">
        <v>5.261</v>
      </c>
      <c r="I919" s="14"/>
      <c r="J919" s="14"/>
      <c r="K919" s="14"/>
      <c r="L919" s="187"/>
      <c r="M919" s="191"/>
      <c r="N919" s="192"/>
      <c r="O919" s="192"/>
      <c r="P919" s="192"/>
      <c r="Q919" s="192"/>
      <c r="R919" s="192"/>
      <c r="S919" s="192"/>
      <c r="T919" s="193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188" t="s">
        <v>204</v>
      </c>
      <c r="AU919" s="188" t="s">
        <v>78</v>
      </c>
      <c r="AV919" s="14" t="s">
        <v>78</v>
      </c>
      <c r="AW919" s="14" t="s">
        <v>31</v>
      </c>
      <c r="AX919" s="14" t="s">
        <v>69</v>
      </c>
      <c r="AY919" s="188" t="s">
        <v>195</v>
      </c>
    </row>
    <row r="920" spans="1:51" s="15" customFormat="1" ht="12">
      <c r="A920" s="15"/>
      <c r="B920" s="194"/>
      <c r="C920" s="15"/>
      <c r="D920" s="181" t="s">
        <v>204</v>
      </c>
      <c r="E920" s="195" t="s">
        <v>3</v>
      </c>
      <c r="F920" s="196" t="s">
        <v>209</v>
      </c>
      <c r="G920" s="15"/>
      <c r="H920" s="197">
        <v>9.491</v>
      </c>
      <c r="I920" s="15"/>
      <c r="J920" s="15"/>
      <c r="K920" s="15"/>
      <c r="L920" s="194"/>
      <c r="M920" s="198"/>
      <c r="N920" s="199"/>
      <c r="O920" s="199"/>
      <c r="P920" s="199"/>
      <c r="Q920" s="199"/>
      <c r="R920" s="199"/>
      <c r="S920" s="199"/>
      <c r="T920" s="200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195" t="s">
        <v>204</v>
      </c>
      <c r="AU920" s="195" t="s">
        <v>78</v>
      </c>
      <c r="AV920" s="15" t="s">
        <v>202</v>
      </c>
      <c r="AW920" s="15" t="s">
        <v>31</v>
      </c>
      <c r="AX920" s="15" t="s">
        <v>76</v>
      </c>
      <c r="AY920" s="195" t="s">
        <v>195</v>
      </c>
    </row>
    <row r="921" spans="1:65" s="2" customFormat="1" ht="24" customHeight="1">
      <c r="A921" s="33"/>
      <c r="B921" s="167"/>
      <c r="C921" s="168" t="s">
        <v>1301</v>
      </c>
      <c r="D921" s="168" t="s">
        <v>197</v>
      </c>
      <c r="E921" s="169" t="s">
        <v>4270</v>
      </c>
      <c r="F921" s="170" t="s">
        <v>4271</v>
      </c>
      <c r="G921" s="171" t="s">
        <v>334</v>
      </c>
      <c r="H921" s="172">
        <v>2</v>
      </c>
      <c r="I921" s="173">
        <v>66.4</v>
      </c>
      <c r="J921" s="173">
        <f>ROUND(I921*H921,2)</f>
        <v>132.8</v>
      </c>
      <c r="K921" s="170" t="s">
        <v>201</v>
      </c>
      <c r="L921" s="34"/>
      <c r="M921" s="174" t="s">
        <v>3</v>
      </c>
      <c r="N921" s="175" t="s">
        <v>40</v>
      </c>
      <c r="O921" s="176">
        <v>0.243</v>
      </c>
      <c r="P921" s="176">
        <f>O921*H921</f>
        <v>0.486</v>
      </c>
      <c r="Q921" s="176">
        <v>0</v>
      </c>
      <c r="R921" s="176">
        <f>Q921*H921</f>
        <v>0</v>
      </c>
      <c r="S921" s="176">
        <v>0.008</v>
      </c>
      <c r="T921" s="177">
        <f>S921*H921</f>
        <v>0.016</v>
      </c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R921" s="178" t="s">
        <v>202</v>
      </c>
      <c r="AT921" s="178" t="s">
        <v>197</v>
      </c>
      <c r="AU921" s="178" t="s">
        <v>78</v>
      </c>
      <c r="AY921" s="20" t="s">
        <v>195</v>
      </c>
      <c r="BE921" s="179">
        <f>IF(N921="základní",J921,0)</f>
        <v>132.8</v>
      </c>
      <c r="BF921" s="179">
        <f>IF(N921="snížená",J921,0)</f>
        <v>0</v>
      </c>
      <c r="BG921" s="179">
        <f>IF(N921="zákl. přenesená",J921,0)</f>
        <v>0</v>
      </c>
      <c r="BH921" s="179">
        <f>IF(N921="sníž. přenesená",J921,0)</f>
        <v>0</v>
      </c>
      <c r="BI921" s="179">
        <f>IF(N921="nulová",J921,0)</f>
        <v>0</v>
      </c>
      <c r="BJ921" s="20" t="s">
        <v>76</v>
      </c>
      <c r="BK921" s="179">
        <f>ROUND(I921*H921,2)</f>
        <v>132.8</v>
      </c>
      <c r="BL921" s="20" t="s">
        <v>202</v>
      </c>
      <c r="BM921" s="178" t="s">
        <v>4272</v>
      </c>
    </row>
    <row r="922" spans="1:51" s="14" customFormat="1" ht="12">
      <c r="A922" s="14"/>
      <c r="B922" s="187"/>
      <c r="C922" s="14"/>
      <c r="D922" s="181" t="s">
        <v>204</v>
      </c>
      <c r="E922" s="188" t="s">
        <v>3</v>
      </c>
      <c r="F922" s="189" t="s">
        <v>4273</v>
      </c>
      <c r="G922" s="14"/>
      <c r="H922" s="190">
        <v>2</v>
      </c>
      <c r="I922" s="14"/>
      <c r="J922" s="14"/>
      <c r="K922" s="14"/>
      <c r="L922" s="187"/>
      <c r="M922" s="191"/>
      <c r="N922" s="192"/>
      <c r="O922" s="192"/>
      <c r="P922" s="192"/>
      <c r="Q922" s="192"/>
      <c r="R922" s="192"/>
      <c r="S922" s="192"/>
      <c r="T922" s="193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188" t="s">
        <v>204</v>
      </c>
      <c r="AU922" s="188" t="s">
        <v>78</v>
      </c>
      <c r="AV922" s="14" t="s">
        <v>78</v>
      </c>
      <c r="AW922" s="14" t="s">
        <v>31</v>
      </c>
      <c r="AX922" s="14" t="s">
        <v>76</v>
      </c>
      <c r="AY922" s="188" t="s">
        <v>195</v>
      </c>
    </row>
    <row r="923" spans="1:65" s="2" customFormat="1" ht="24" customHeight="1">
      <c r="A923" s="33"/>
      <c r="B923" s="167"/>
      <c r="C923" s="168" t="s">
        <v>1307</v>
      </c>
      <c r="D923" s="168" t="s">
        <v>197</v>
      </c>
      <c r="E923" s="169" t="s">
        <v>749</v>
      </c>
      <c r="F923" s="170" t="s">
        <v>750</v>
      </c>
      <c r="G923" s="171" t="s">
        <v>334</v>
      </c>
      <c r="H923" s="172">
        <v>1</v>
      </c>
      <c r="I923" s="173">
        <v>230</v>
      </c>
      <c r="J923" s="173">
        <f>ROUND(I923*H923,2)</f>
        <v>230</v>
      </c>
      <c r="K923" s="170" t="s">
        <v>201</v>
      </c>
      <c r="L923" s="34"/>
      <c r="M923" s="174" t="s">
        <v>3</v>
      </c>
      <c r="N923" s="175" t="s">
        <v>40</v>
      </c>
      <c r="O923" s="176">
        <v>0.84</v>
      </c>
      <c r="P923" s="176">
        <f>O923*H923</f>
        <v>0.84</v>
      </c>
      <c r="Q923" s="176">
        <v>0</v>
      </c>
      <c r="R923" s="176">
        <f>Q923*H923</f>
        <v>0</v>
      </c>
      <c r="S923" s="176">
        <v>0.016</v>
      </c>
      <c r="T923" s="177">
        <f>S923*H923</f>
        <v>0.016</v>
      </c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R923" s="178" t="s">
        <v>202</v>
      </c>
      <c r="AT923" s="178" t="s">
        <v>197</v>
      </c>
      <c r="AU923" s="178" t="s">
        <v>78</v>
      </c>
      <c r="AY923" s="20" t="s">
        <v>195</v>
      </c>
      <c r="BE923" s="179">
        <f>IF(N923="základní",J923,0)</f>
        <v>230</v>
      </c>
      <c r="BF923" s="179">
        <f>IF(N923="snížená",J923,0)</f>
        <v>0</v>
      </c>
      <c r="BG923" s="179">
        <f>IF(N923="zákl. přenesená",J923,0)</f>
        <v>0</v>
      </c>
      <c r="BH923" s="179">
        <f>IF(N923="sníž. přenesená",J923,0)</f>
        <v>0</v>
      </c>
      <c r="BI923" s="179">
        <f>IF(N923="nulová",J923,0)</f>
        <v>0</v>
      </c>
      <c r="BJ923" s="20" t="s">
        <v>76</v>
      </c>
      <c r="BK923" s="179">
        <f>ROUND(I923*H923,2)</f>
        <v>230</v>
      </c>
      <c r="BL923" s="20" t="s">
        <v>202</v>
      </c>
      <c r="BM923" s="178" t="s">
        <v>4274</v>
      </c>
    </row>
    <row r="924" spans="1:51" s="14" customFormat="1" ht="12">
      <c r="A924" s="14"/>
      <c r="B924" s="187"/>
      <c r="C924" s="14"/>
      <c r="D924" s="181" t="s">
        <v>204</v>
      </c>
      <c r="E924" s="188" t="s">
        <v>3</v>
      </c>
      <c r="F924" s="189" t="s">
        <v>4275</v>
      </c>
      <c r="G924" s="14"/>
      <c r="H924" s="190">
        <v>1</v>
      </c>
      <c r="I924" s="14"/>
      <c r="J924" s="14"/>
      <c r="K924" s="14"/>
      <c r="L924" s="187"/>
      <c r="M924" s="191"/>
      <c r="N924" s="192"/>
      <c r="O924" s="192"/>
      <c r="P924" s="192"/>
      <c r="Q924" s="192"/>
      <c r="R924" s="192"/>
      <c r="S924" s="192"/>
      <c r="T924" s="193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188" t="s">
        <v>204</v>
      </c>
      <c r="AU924" s="188" t="s">
        <v>78</v>
      </c>
      <c r="AV924" s="14" t="s">
        <v>78</v>
      </c>
      <c r="AW924" s="14" t="s">
        <v>31</v>
      </c>
      <c r="AX924" s="14" t="s">
        <v>76</v>
      </c>
      <c r="AY924" s="188" t="s">
        <v>195</v>
      </c>
    </row>
    <row r="925" spans="1:65" s="2" customFormat="1" ht="24" customHeight="1">
      <c r="A925" s="33"/>
      <c r="B925" s="167"/>
      <c r="C925" s="168" t="s">
        <v>1313</v>
      </c>
      <c r="D925" s="168" t="s">
        <v>197</v>
      </c>
      <c r="E925" s="169" t="s">
        <v>4276</v>
      </c>
      <c r="F925" s="170" t="s">
        <v>4277</v>
      </c>
      <c r="G925" s="171" t="s">
        <v>200</v>
      </c>
      <c r="H925" s="172">
        <v>2.94</v>
      </c>
      <c r="I925" s="173">
        <v>216</v>
      </c>
      <c r="J925" s="173">
        <f>ROUND(I925*H925,2)</f>
        <v>635.04</v>
      </c>
      <c r="K925" s="170" t="s">
        <v>201</v>
      </c>
      <c r="L925" s="34"/>
      <c r="M925" s="174" t="s">
        <v>3</v>
      </c>
      <c r="N925" s="175" t="s">
        <v>40</v>
      </c>
      <c r="O925" s="176">
        <v>0.79</v>
      </c>
      <c r="P925" s="176">
        <f>O925*H925</f>
        <v>2.3226</v>
      </c>
      <c r="Q925" s="176">
        <v>0</v>
      </c>
      <c r="R925" s="176">
        <f>Q925*H925</f>
        <v>0</v>
      </c>
      <c r="S925" s="176">
        <v>0.27</v>
      </c>
      <c r="T925" s="177">
        <f>S925*H925</f>
        <v>0.7938000000000001</v>
      </c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R925" s="178" t="s">
        <v>202</v>
      </c>
      <c r="AT925" s="178" t="s">
        <v>197</v>
      </c>
      <c r="AU925" s="178" t="s">
        <v>78</v>
      </c>
      <c r="AY925" s="20" t="s">
        <v>195</v>
      </c>
      <c r="BE925" s="179">
        <f>IF(N925="základní",J925,0)</f>
        <v>635.04</v>
      </c>
      <c r="BF925" s="179">
        <f>IF(N925="snížená",J925,0)</f>
        <v>0</v>
      </c>
      <c r="BG925" s="179">
        <f>IF(N925="zákl. přenesená",J925,0)</f>
        <v>0</v>
      </c>
      <c r="BH925" s="179">
        <f>IF(N925="sníž. přenesená",J925,0)</f>
        <v>0</v>
      </c>
      <c r="BI925" s="179">
        <f>IF(N925="nulová",J925,0)</f>
        <v>0</v>
      </c>
      <c r="BJ925" s="20" t="s">
        <v>76</v>
      </c>
      <c r="BK925" s="179">
        <f>ROUND(I925*H925,2)</f>
        <v>635.04</v>
      </c>
      <c r="BL925" s="20" t="s">
        <v>202</v>
      </c>
      <c r="BM925" s="178" t="s">
        <v>4278</v>
      </c>
    </row>
    <row r="926" spans="1:51" s="13" customFormat="1" ht="12">
      <c r="A926" s="13"/>
      <c r="B926" s="180"/>
      <c r="C926" s="13"/>
      <c r="D926" s="181" t="s">
        <v>204</v>
      </c>
      <c r="E926" s="182" t="s">
        <v>3</v>
      </c>
      <c r="F926" s="183" t="s">
        <v>4279</v>
      </c>
      <c r="G926" s="13"/>
      <c r="H926" s="182" t="s">
        <v>3</v>
      </c>
      <c r="I926" s="13"/>
      <c r="J926" s="13"/>
      <c r="K926" s="13"/>
      <c r="L926" s="180"/>
      <c r="M926" s="184"/>
      <c r="N926" s="185"/>
      <c r="O926" s="185"/>
      <c r="P926" s="185"/>
      <c r="Q926" s="185"/>
      <c r="R926" s="185"/>
      <c r="S926" s="185"/>
      <c r="T926" s="186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182" t="s">
        <v>204</v>
      </c>
      <c r="AU926" s="182" t="s">
        <v>78</v>
      </c>
      <c r="AV926" s="13" t="s">
        <v>76</v>
      </c>
      <c r="AW926" s="13" t="s">
        <v>31</v>
      </c>
      <c r="AX926" s="13" t="s">
        <v>69</v>
      </c>
      <c r="AY926" s="182" t="s">
        <v>195</v>
      </c>
    </row>
    <row r="927" spans="1:51" s="14" customFormat="1" ht="12">
      <c r="A927" s="14"/>
      <c r="B927" s="187"/>
      <c r="C927" s="14"/>
      <c r="D927" s="181" t="s">
        <v>204</v>
      </c>
      <c r="E927" s="188" t="s">
        <v>3</v>
      </c>
      <c r="F927" s="189" t="s">
        <v>4280</v>
      </c>
      <c r="G927" s="14"/>
      <c r="H927" s="190">
        <v>2.94</v>
      </c>
      <c r="I927" s="14"/>
      <c r="J927" s="14"/>
      <c r="K927" s="14"/>
      <c r="L927" s="187"/>
      <c r="M927" s="191"/>
      <c r="N927" s="192"/>
      <c r="O927" s="192"/>
      <c r="P927" s="192"/>
      <c r="Q927" s="192"/>
      <c r="R927" s="192"/>
      <c r="S927" s="192"/>
      <c r="T927" s="193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188" t="s">
        <v>204</v>
      </c>
      <c r="AU927" s="188" t="s">
        <v>78</v>
      </c>
      <c r="AV927" s="14" t="s">
        <v>78</v>
      </c>
      <c r="AW927" s="14" t="s">
        <v>31</v>
      </c>
      <c r="AX927" s="14" t="s">
        <v>76</v>
      </c>
      <c r="AY927" s="188" t="s">
        <v>195</v>
      </c>
    </row>
    <row r="928" spans="1:65" s="2" customFormat="1" ht="24" customHeight="1">
      <c r="A928" s="33"/>
      <c r="B928" s="167"/>
      <c r="C928" s="168" t="s">
        <v>1318</v>
      </c>
      <c r="D928" s="168" t="s">
        <v>197</v>
      </c>
      <c r="E928" s="169" t="s">
        <v>4281</v>
      </c>
      <c r="F928" s="170" t="s">
        <v>4282</v>
      </c>
      <c r="G928" s="171" t="s">
        <v>216</v>
      </c>
      <c r="H928" s="172">
        <v>1.284</v>
      </c>
      <c r="I928" s="173">
        <v>1370</v>
      </c>
      <c r="J928" s="173">
        <f>ROUND(I928*H928,2)</f>
        <v>1759.08</v>
      </c>
      <c r="K928" s="170" t="s">
        <v>201</v>
      </c>
      <c r="L928" s="34"/>
      <c r="M928" s="174" t="s">
        <v>3</v>
      </c>
      <c r="N928" s="175" t="s">
        <v>40</v>
      </c>
      <c r="O928" s="176">
        <v>5.016</v>
      </c>
      <c r="P928" s="176">
        <f>O928*H928</f>
        <v>6.440544</v>
      </c>
      <c r="Q928" s="176">
        <v>0</v>
      </c>
      <c r="R928" s="176">
        <f>Q928*H928</f>
        <v>0</v>
      </c>
      <c r="S928" s="176">
        <v>1.8</v>
      </c>
      <c r="T928" s="177">
        <f>S928*H928</f>
        <v>2.3112</v>
      </c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R928" s="178" t="s">
        <v>202</v>
      </c>
      <c r="AT928" s="178" t="s">
        <v>197</v>
      </c>
      <c r="AU928" s="178" t="s">
        <v>78</v>
      </c>
      <c r="AY928" s="20" t="s">
        <v>195</v>
      </c>
      <c r="BE928" s="179">
        <f>IF(N928="základní",J928,0)</f>
        <v>1759.08</v>
      </c>
      <c r="BF928" s="179">
        <f>IF(N928="snížená",J928,0)</f>
        <v>0</v>
      </c>
      <c r="BG928" s="179">
        <f>IF(N928="zákl. přenesená",J928,0)</f>
        <v>0</v>
      </c>
      <c r="BH928" s="179">
        <f>IF(N928="sníž. přenesená",J928,0)</f>
        <v>0</v>
      </c>
      <c r="BI928" s="179">
        <f>IF(N928="nulová",J928,0)</f>
        <v>0</v>
      </c>
      <c r="BJ928" s="20" t="s">
        <v>76</v>
      </c>
      <c r="BK928" s="179">
        <f>ROUND(I928*H928,2)</f>
        <v>1759.08</v>
      </c>
      <c r="BL928" s="20" t="s">
        <v>202</v>
      </c>
      <c r="BM928" s="178" t="s">
        <v>4283</v>
      </c>
    </row>
    <row r="929" spans="1:51" s="13" customFormat="1" ht="12">
      <c r="A929" s="13"/>
      <c r="B929" s="180"/>
      <c r="C929" s="13"/>
      <c r="D929" s="181" t="s">
        <v>204</v>
      </c>
      <c r="E929" s="182" t="s">
        <v>3</v>
      </c>
      <c r="F929" s="183" t="s">
        <v>4284</v>
      </c>
      <c r="G929" s="13"/>
      <c r="H929" s="182" t="s">
        <v>3</v>
      </c>
      <c r="I929" s="13"/>
      <c r="J929" s="13"/>
      <c r="K929" s="13"/>
      <c r="L929" s="180"/>
      <c r="M929" s="184"/>
      <c r="N929" s="185"/>
      <c r="O929" s="185"/>
      <c r="P929" s="185"/>
      <c r="Q929" s="185"/>
      <c r="R929" s="185"/>
      <c r="S929" s="185"/>
      <c r="T929" s="186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182" t="s">
        <v>204</v>
      </c>
      <c r="AU929" s="182" t="s">
        <v>78</v>
      </c>
      <c r="AV929" s="13" t="s">
        <v>76</v>
      </c>
      <c r="AW929" s="13" t="s">
        <v>31</v>
      </c>
      <c r="AX929" s="13" t="s">
        <v>69</v>
      </c>
      <c r="AY929" s="182" t="s">
        <v>195</v>
      </c>
    </row>
    <row r="930" spans="1:51" s="14" customFormat="1" ht="12">
      <c r="A930" s="14"/>
      <c r="B930" s="187"/>
      <c r="C930" s="14"/>
      <c r="D930" s="181" t="s">
        <v>204</v>
      </c>
      <c r="E930" s="188" t="s">
        <v>3</v>
      </c>
      <c r="F930" s="189" t="s">
        <v>4285</v>
      </c>
      <c r="G930" s="14"/>
      <c r="H930" s="190">
        <v>0.108</v>
      </c>
      <c r="I930" s="14"/>
      <c r="J930" s="14"/>
      <c r="K930" s="14"/>
      <c r="L930" s="187"/>
      <c r="M930" s="191"/>
      <c r="N930" s="192"/>
      <c r="O930" s="192"/>
      <c r="P930" s="192"/>
      <c r="Q930" s="192"/>
      <c r="R930" s="192"/>
      <c r="S930" s="192"/>
      <c r="T930" s="193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188" t="s">
        <v>204</v>
      </c>
      <c r="AU930" s="188" t="s">
        <v>78</v>
      </c>
      <c r="AV930" s="14" t="s">
        <v>78</v>
      </c>
      <c r="AW930" s="14" t="s">
        <v>31</v>
      </c>
      <c r="AX930" s="14" t="s">
        <v>69</v>
      </c>
      <c r="AY930" s="188" t="s">
        <v>195</v>
      </c>
    </row>
    <row r="931" spans="1:51" s="13" customFormat="1" ht="12">
      <c r="A931" s="13"/>
      <c r="B931" s="180"/>
      <c r="C931" s="13"/>
      <c r="D931" s="181" t="s">
        <v>204</v>
      </c>
      <c r="E931" s="182" t="s">
        <v>3</v>
      </c>
      <c r="F931" s="183" t="s">
        <v>4286</v>
      </c>
      <c r="G931" s="13"/>
      <c r="H931" s="182" t="s">
        <v>3</v>
      </c>
      <c r="I931" s="13"/>
      <c r="J931" s="13"/>
      <c r="K931" s="13"/>
      <c r="L931" s="180"/>
      <c r="M931" s="184"/>
      <c r="N931" s="185"/>
      <c r="O931" s="185"/>
      <c r="P931" s="185"/>
      <c r="Q931" s="185"/>
      <c r="R931" s="185"/>
      <c r="S931" s="185"/>
      <c r="T931" s="186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182" t="s">
        <v>204</v>
      </c>
      <c r="AU931" s="182" t="s">
        <v>78</v>
      </c>
      <c r="AV931" s="13" t="s">
        <v>76</v>
      </c>
      <c r="AW931" s="13" t="s">
        <v>31</v>
      </c>
      <c r="AX931" s="13" t="s">
        <v>69</v>
      </c>
      <c r="AY931" s="182" t="s">
        <v>195</v>
      </c>
    </row>
    <row r="932" spans="1:51" s="14" customFormat="1" ht="12">
      <c r="A932" s="14"/>
      <c r="B932" s="187"/>
      <c r="C932" s="14"/>
      <c r="D932" s="181" t="s">
        <v>204</v>
      </c>
      <c r="E932" s="188" t="s">
        <v>3</v>
      </c>
      <c r="F932" s="189" t="s">
        <v>4287</v>
      </c>
      <c r="G932" s="14"/>
      <c r="H932" s="190">
        <v>1.176</v>
      </c>
      <c r="I932" s="14"/>
      <c r="J932" s="14"/>
      <c r="K932" s="14"/>
      <c r="L932" s="187"/>
      <c r="M932" s="191"/>
      <c r="N932" s="192"/>
      <c r="O932" s="192"/>
      <c r="P932" s="192"/>
      <c r="Q932" s="192"/>
      <c r="R932" s="192"/>
      <c r="S932" s="192"/>
      <c r="T932" s="193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188" t="s">
        <v>204</v>
      </c>
      <c r="AU932" s="188" t="s">
        <v>78</v>
      </c>
      <c r="AV932" s="14" t="s">
        <v>78</v>
      </c>
      <c r="AW932" s="14" t="s">
        <v>31</v>
      </c>
      <c r="AX932" s="14" t="s">
        <v>69</v>
      </c>
      <c r="AY932" s="188" t="s">
        <v>195</v>
      </c>
    </row>
    <row r="933" spans="1:51" s="15" customFormat="1" ht="12">
      <c r="A933" s="15"/>
      <c r="B933" s="194"/>
      <c r="C933" s="15"/>
      <c r="D933" s="181" t="s">
        <v>204</v>
      </c>
      <c r="E933" s="195" t="s">
        <v>3</v>
      </c>
      <c r="F933" s="196" t="s">
        <v>209</v>
      </c>
      <c r="G933" s="15"/>
      <c r="H933" s="197">
        <v>1.284</v>
      </c>
      <c r="I933" s="15"/>
      <c r="J933" s="15"/>
      <c r="K933" s="15"/>
      <c r="L933" s="194"/>
      <c r="M933" s="198"/>
      <c r="N933" s="199"/>
      <c r="O933" s="199"/>
      <c r="P933" s="199"/>
      <c r="Q933" s="199"/>
      <c r="R933" s="199"/>
      <c r="S933" s="199"/>
      <c r="T933" s="200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T933" s="195" t="s">
        <v>204</v>
      </c>
      <c r="AU933" s="195" t="s">
        <v>78</v>
      </c>
      <c r="AV933" s="15" t="s">
        <v>202</v>
      </c>
      <c r="AW933" s="15" t="s">
        <v>31</v>
      </c>
      <c r="AX933" s="15" t="s">
        <v>76</v>
      </c>
      <c r="AY933" s="195" t="s">
        <v>195</v>
      </c>
    </row>
    <row r="934" spans="1:65" s="2" customFormat="1" ht="24" customHeight="1">
      <c r="A934" s="33"/>
      <c r="B934" s="167"/>
      <c r="C934" s="168" t="s">
        <v>1323</v>
      </c>
      <c r="D934" s="168" t="s">
        <v>197</v>
      </c>
      <c r="E934" s="169" t="s">
        <v>4288</v>
      </c>
      <c r="F934" s="170" t="s">
        <v>4289</v>
      </c>
      <c r="G934" s="171" t="s">
        <v>216</v>
      </c>
      <c r="H934" s="172">
        <v>1.438</v>
      </c>
      <c r="I934" s="173">
        <v>1580</v>
      </c>
      <c r="J934" s="173">
        <f>ROUND(I934*H934,2)</f>
        <v>2272.04</v>
      </c>
      <c r="K934" s="170" t="s">
        <v>201</v>
      </c>
      <c r="L934" s="34"/>
      <c r="M934" s="174" t="s">
        <v>3</v>
      </c>
      <c r="N934" s="175" t="s">
        <v>40</v>
      </c>
      <c r="O934" s="176">
        <v>5.796</v>
      </c>
      <c r="P934" s="176">
        <f>O934*H934</f>
        <v>8.334648</v>
      </c>
      <c r="Q934" s="176">
        <v>0</v>
      </c>
      <c r="R934" s="176">
        <f>Q934*H934</f>
        <v>0</v>
      </c>
      <c r="S934" s="176">
        <v>1.8</v>
      </c>
      <c r="T934" s="177">
        <f>S934*H934</f>
        <v>2.5884</v>
      </c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R934" s="178" t="s">
        <v>202</v>
      </c>
      <c r="AT934" s="178" t="s">
        <v>197</v>
      </c>
      <c r="AU934" s="178" t="s">
        <v>78</v>
      </c>
      <c r="AY934" s="20" t="s">
        <v>195</v>
      </c>
      <c r="BE934" s="179">
        <f>IF(N934="základní",J934,0)</f>
        <v>2272.04</v>
      </c>
      <c r="BF934" s="179">
        <f>IF(N934="snížená",J934,0)</f>
        <v>0</v>
      </c>
      <c r="BG934" s="179">
        <f>IF(N934="zákl. přenesená",J934,0)</f>
        <v>0</v>
      </c>
      <c r="BH934" s="179">
        <f>IF(N934="sníž. přenesená",J934,0)</f>
        <v>0</v>
      </c>
      <c r="BI934" s="179">
        <f>IF(N934="nulová",J934,0)</f>
        <v>0</v>
      </c>
      <c r="BJ934" s="20" t="s">
        <v>76</v>
      </c>
      <c r="BK934" s="179">
        <f>ROUND(I934*H934,2)</f>
        <v>2272.04</v>
      </c>
      <c r="BL934" s="20" t="s">
        <v>202</v>
      </c>
      <c r="BM934" s="178" t="s">
        <v>4290</v>
      </c>
    </row>
    <row r="935" spans="1:51" s="13" customFormat="1" ht="12">
      <c r="A935" s="13"/>
      <c r="B935" s="180"/>
      <c r="C935" s="13"/>
      <c r="D935" s="181" t="s">
        <v>204</v>
      </c>
      <c r="E935" s="182" t="s">
        <v>3</v>
      </c>
      <c r="F935" s="183" t="s">
        <v>4291</v>
      </c>
      <c r="G935" s="13"/>
      <c r="H935" s="182" t="s">
        <v>3</v>
      </c>
      <c r="I935" s="13"/>
      <c r="J935" s="13"/>
      <c r="K935" s="13"/>
      <c r="L935" s="180"/>
      <c r="M935" s="184"/>
      <c r="N935" s="185"/>
      <c r="O935" s="185"/>
      <c r="P935" s="185"/>
      <c r="Q935" s="185"/>
      <c r="R935" s="185"/>
      <c r="S935" s="185"/>
      <c r="T935" s="186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182" t="s">
        <v>204</v>
      </c>
      <c r="AU935" s="182" t="s">
        <v>78</v>
      </c>
      <c r="AV935" s="13" t="s">
        <v>76</v>
      </c>
      <c r="AW935" s="13" t="s">
        <v>31</v>
      </c>
      <c r="AX935" s="13" t="s">
        <v>69</v>
      </c>
      <c r="AY935" s="182" t="s">
        <v>195</v>
      </c>
    </row>
    <row r="936" spans="1:51" s="14" customFormat="1" ht="12">
      <c r="A936" s="14"/>
      <c r="B936" s="187"/>
      <c r="C936" s="14"/>
      <c r="D936" s="181" t="s">
        <v>204</v>
      </c>
      <c r="E936" s="188" t="s">
        <v>3</v>
      </c>
      <c r="F936" s="189" t="s">
        <v>4292</v>
      </c>
      <c r="G936" s="14"/>
      <c r="H936" s="190">
        <v>0.417</v>
      </c>
      <c r="I936" s="14"/>
      <c r="J936" s="14"/>
      <c r="K936" s="14"/>
      <c r="L936" s="187"/>
      <c r="M936" s="191"/>
      <c r="N936" s="192"/>
      <c r="O936" s="192"/>
      <c r="P936" s="192"/>
      <c r="Q936" s="192"/>
      <c r="R936" s="192"/>
      <c r="S936" s="192"/>
      <c r="T936" s="193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188" t="s">
        <v>204</v>
      </c>
      <c r="AU936" s="188" t="s">
        <v>78</v>
      </c>
      <c r="AV936" s="14" t="s">
        <v>78</v>
      </c>
      <c r="AW936" s="14" t="s">
        <v>31</v>
      </c>
      <c r="AX936" s="14" t="s">
        <v>69</v>
      </c>
      <c r="AY936" s="188" t="s">
        <v>195</v>
      </c>
    </row>
    <row r="937" spans="1:51" s="13" customFormat="1" ht="12">
      <c r="A937" s="13"/>
      <c r="B937" s="180"/>
      <c r="C937" s="13"/>
      <c r="D937" s="181" t="s">
        <v>204</v>
      </c>
      <c r="E937" s="182" t="s">
        <v>3</v>
      </c>
      <c r="F937" s="183" t="s">
        <v>4293</v>
      </c>
      <c r="G937" s="13"/>
      <c r="H937" s="182" t="s">
        <v>3</v>
      </c>
      <c r="I937" s="13"/>
      <c r="J937" s="13"/>
      <c r="K937" s="13"/>
      <c r="L937" s="180"/>
      <c r="M937" s="184"/>
      <c r="N937" s="185"/>
      <c r="O937" s="185"/>
      <c r="P937" s="185"/>
      <c r="Q937" s="185"/>
      <c r="R937" s="185"/>
      <c r="S937" s="185"/>
      <c r="T937" s="186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182" t="s">
        <v>204</v>
      </c>
      <c r="AU937" s="182" t="s">
        <v>78</v>
      </c>
      <c r="AV937" s="13" t="s">
        <v>76</v>
      </c>
      <c r="AW937" s="13" t="s">
        <v>31</v>
      </c>
      <c r="AX937" s="13" t="s">
        <v>69</v>
      </c>
      <c r="AY937" s="182" t="s">
        <v>195</v>
      </c>
    </row>
    <row r="938" spans="1:51" s="14" customFormat="1" ht="12">
      <c r="A938" s="14"/>
      <c r="B938" s="187"/>
      <c r="C938" s="14"/>
      <c r="D938" s="181" t="s">
        <v>204</v>
      </c>
      <c r="E938" s="188" t="s">
        <v>3</v>
      </c>
      <c r="F938" s="189" t="s">
        <v>4294</v>
      </c>
      <c r="G938" s="14"/>
      <c r="H938" s="190">
        <v>1.021</v>
      </c>
      <c r="I938" s="14"/>
      <c r="J938" s="14"/>
      <c r="K938" s="14"/>
      <c r="L938" s="187"/>
      <c r="M938" s="191"/>
      <c r="N938" s="192"/>
      <c r="O938" s="192"/>
      <c r="P938" s="192"/>
      <c r="Q938" s="192"/>
      <c r="R938" s="192"/>
      <c r="S938" s="192"/>
      <c r="T938" s="193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188" t="s">
        <v>204</v>
      </c>
      <c r="AU938" s="188" t="s">
        <v>78</v>
      </c>
      <c r="AV938" s="14" t="s">
        <v>78</v>
      </c>
      <c r="AW938" s="14" t="s">
        <v>31</v>
      </c>
      <c r="AX938" s="14" t="s">
        <v>69</v>
      </c>
      <c r="AY938" s="188" t="s">
        <v>195</v>
      </c>
    </row>
    <row r="939" spans="1:51" s="15" customFormat="1" ht="12">
      <c r="A939" s="15"/>
      <c r="B939" s="194"/>
      <c r="C939" s="15"/>
      <c r="D939" s="181" t="s">
        <v>204</v>
      </c>
      <c r="E939" s="195" t="s">
        <v>3</v>
      </c>
      <c r="F939" s="196" t="s">
        <v>209</v>
      </c>
      <c r="G939" s="15"/>
      <c r="H939" s="197">
        <v>1.438</v>
      </c>
      <c r="I939" s="15"/>
      <c r="J939" s="15"/>
      <c r="K939" s="15"/>
      <c r="L939" s="194"/>
      <c r="M939" s="198"/>
      <c r="N939" s="199"/>
      <c r="O939" s="199"/>
      <c r="P939" s="199"/>
      <c r="Q939" s="199"/>
      <c r="R939" s="199"/>
      <c r="S939" s="199"/>
      <c r="T939" s="200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T939" s="195" t="s">
        <v>204</v>
      </c>
      <c r="AU939" s="195" t="s">
        <v>78</v>
      </c>
      <c r="AV939" s="15" t="s">
        <v>202</v>
      </c>
      <c r="AW939" s="15" t="s">
        <v>31</v>
      </c>
      <c r="AX939" s="15" t="s">
        <v>76</v>
      </c>
      <c r="AY939" s="195" t="s">
        <v>195</v>
      </c>
    </row>
    <row r="940" spans="1:65" s="2" customFormat="1" ht="24" customHeight="1">
      <c r="A940" s="33"/>
      <c r="B940" s="167"/>
      <c r="C940" s="168" t="s">
        <v>1333</v>
      </c>
      <c r="D940" s="168" t="s">
        <v>197</v>
      </c>
      <c r="E940" s="169" t="s">
        <v>4295</v>
      </c>
      <c r="F940" s="170" t="s">
        <v>4296</v>
      </c>
      <c r="G940" s="171" t="s">
        <v>200</v>
      </c>
      <c r="H940" s="172">
        <v>4.2</v>
      </c>
      <c r="I940" s="173">
        <v>90.2</v>
      </c>
      <c r="J940" s="173">
        <f>ROUND(I940*H940,2)</f>
        <v>378.84</v>
      </c>
      <c r="K940" s="170" t="s">
        <v>201</v>
      </c>
      <c r="L940" s="34"/>
      <c r="M940" s="174" t="s">
        <v>3</v>
      </c>
      <c r="N940" s="175" t="s">
        <v>40</v>
      </c>
      <c r="O940" s="176">
        <v>0.33</v>
      </c>
      <c r="P940" s="176">
        <f>O940*H940</f>
        <v>1.3860000000000001</v>
      </c>
      <c r="Q940" s="176">
        <v>0</v>
      </c>
      <c r="R940" s="176">
        <f>Q940*H940</f>
        <v>0</v>
      </c>
      <c r="S940" s="176">
        <v>0.18</v>
      </c>
      <c r="T940" s="177">
        <f>S940*H940</f>
        <v>0.756</v>
      </c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R940" s="178" t="s">
        <v>202</v>
      </c>
      <c r="AT940" s="178" t="s">
        <v>197</v>
      </c>
      <c r="AU940" s="178" t="s">
        <v>78</v>
      </c>
      <c r="AY940" s="20" t="s">
        <v>195</v>
      </c>
      <c r="BE940" s="179">
        <f>IF(N940="základní",J940,0)</f>
        <v>378.84</v>
      </c>
      <c r="BF940" s="179">
        <f>IF(N940="snížená",J940,0)</f>
        <v>0</v>
      </c>
      <c r="BG940" s="179">
        <f>IF(N940="zákl. přenesená",J940,0)</f>
        <v>0</v>
      </c>
      <c r="BH940" s="179">
        <f>IF(N940="sníž. přenesená",J940,0)</f>
        <v>0</v>
      </c>
      <c r="BI940" s="179">
        <f>IF(N940="nulová",J940,0)</f>
        <v>0</v>
      </c>
      <c r="BJ940" s="20" t="s">
        <v>76</v>
      </c>
      <c r="BK940" s="179">
        <f>ROUND(I940*H940,2)</f>
        <v>378.84</v>
      </c>
      <c r="BL940" s="20" t="s">
        <v>202</v>
      </c>
      <c r="BM940" s="178" t="s">
        <v>4297</v>
      </c>
    </row>
    <row r="941" spans="1:51" s="13" customFormat="1" ht="12">
      <c r="A941" s="13"/>
      <c r="B941" s="180"/>
      <c r="C941" s="13"/>
      <c r="D941" s="181" t="s">
        <v>204</v>
      </c>
      <c r="E941" s="182" t="s">
        <v>3</v>
      </c>
      <c r="F941" s="183" t="s">
        <v>4298</v>
      </c>
      <c r="G941" s="13"/>
      <c r="H941" s="182" t="s">
        <v>3</v>
      </c>
      <c r="I941" s="13"/>
      <c r="J941" s="13"/>
      <c r="K941" s="13"/>
      <c r="L941" s="180"/>
      <c r="M941" s="184"/>
      <c r="N941" s="185"/>
      <c r="O941" s="185"/>
      <c r="P941" s="185"/>
      <c r="Q941" s="185"/>
      <c r="R941" s="185"/>
      <c r="S941" s="185"/>
      <c r="T941" s="186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182" t="s">
        <v>204</v>
      </c>
      <c r="AU941" s="182" t="s">
        <v>78</v>
      </c>
      <c r="AV941" s="13" t="s">
        <v>76</v>
      </c>
      <c r="AW941" s="13" t="s">
        <v>31</v>
      </c>
      <c r="AX941" s="13" t="s">
        <v>69</v>
      </c>
      <c r="AY941" s="182" t="s">
        <v>195</v>
      </c>
    </row>
    <row r="942" spans="1:51" s="14" customFormat="1" ht="12">
      <c r="A942" s="14"/>
      <c r="B942" s="187"/>
      <c r="C942" s="14"/>
      <c r="D942" s="181" t="s">
        <v>204</v>
      </c>
      <c r="E942" s="188" t="s">
        <v>3</v>
      </c>
      <c r="F942" s="189" t="s">
        <v>4299</v>
      </c>
      <c r="G942" s="14"/>
      <c r="H942" s="190">
        <v>4.2</v>
      </c>
      <c r="I942" s="14"/>
      <c r="J942" s="14"/>
      <c r="K942" s="14"/>
      <c r="L942" s="187"/>
      <c r="M942" s="191"/>
      <c r="N942" s="192"/>
      <c r="O942" s="192"/>
      <c r="P942" s="192"/>
      <c r="Q942" s="192"/>
      <c r="R942" s="192"/>
      <c r="S942" s="192"/>
      <c r="T942" s="193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188" t="s">
        <v>204</v>
      </c>
      <c r="AU942" s="188" t="s">
        <v>78</v>
      </c>
      <c r="AV942" s="14" t="s">
        <v>78</v>
      </c>
      <c r="AW942" s="14" t="s">
        <v>31</v>
      </c>
      <c r="AX942" s="14" t="s">
        <v>76</v>
      </c>
      <c r="AY942" s="188" t="s">
        <v>195</v>
      </c>
    </row>
    <row r="943" spans="1:65" s="2" customFormat="1" ht="24" customHeight="1">
      <c r="A943" s="33"/>
      <c r="B943" s="167"/>
      <c r="C943" s="168" t="s">
        <v>1339</v>
      </c>
      <c r="D943" s="168" t="s">
        <v>197</v>
      </c>
      <c r="E943" s="169" t="s">
        <v>4300</v>
      </c>
      <c r="F943" s="170" t="s">
        <v>4301</v>
      </c>
      <c r="G943" s="171" t="s">
        <v>216</v>
      </c>
      <c r="H943" s="172">
        <v>1.188</v>
      </c>
      <c r="I943" s="173">
        <v>873</v>
      </c>
      <c r="J943" s="173">
        <f>ROUND(I943*H943,2)</f>
        <v>1037.12</v>
      </c>
      <c r="K943" s="170" t="s">
        <v>201</v>
      </c>
      <c r="L943" s="34"/>
      <c r="M943" s="174" t="s">
        <v>3</v>
      </c>
      <c r="N943" s="175" t="s">
        <v>40</v>
      </c>
      <c r="O943" s="176">
        <v>3.196</v>
      </c>
      <c r="P943" s="176">
        <f>O943*H943</f>
        <v>3.7968480000000002</v>
      </c>
      <c r="Q943" s="176">
        <v>0</v>
      </c>
      <c r="R943" s="176">
        <f>Q943*H943</f>
        <v>0</v>
      </c>
      <c r="S943" s="176">
        <v>1.8</v>
      </c>
      <c r="T943" s="177">
        <f>S943*H943</f>
        <v>2.1384</v>
      </c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R943" s="178" t="s">
        <v>202</v>
      </c>
      <c r="AT943" s="178" t="s">
        <v>197</v>
      </c>
      <c r="AU943" s="178" t="s">
        <v>78</v>
      </c>
      <c r="AY943" s="20" t="s">
        <v>195</v>
      </c>
      <c r="BE943" s="179">
        <f>IF(N943="základní",J943,0)</f>
        <v>1037.12</v>
      </c>
      <c r="BF943" s="179">
        <f>IF(N943="snížená",J943,0)</f>
        <v>0</v>
      </c>
      <c r="BG943" s="179">
        <f>IF(N943="zákl. přenesená",J943,0)</f>
        <v>0</v>
      </c>
      <c r="BH943" s="179">
        <f>IF(N943="sníž. přenesená",J943,0)</f>
        <v>0</v>
      </c>
      <c r="BI943" s="179">
        <f>IF(N943="nulová",J943,0)</f>
        <v>0</v>
      </c>
      <c r="BJ943" s="20" t="s">
        <v>76</v>
      </c>
      <c r="BK943" s="179">
        <f>ROUND(I943*H943,2)</f>
        <v>1037.12</v>
      </c>
      <c r="BL943" s="20" t="s">
        <v>202</v>
      </c>
      <c r="BM943" s="178" t="s">
        <v>4302</v>
      </c>
    </row>
    <row r="944" spans="1:51" s="13" customFormat="1" ht="12">
      <c r="A944" s="13"/>
      <c r="B944" s="180"/>
      <c r="C944" s="13"/>
      <c r="D944" s="181" t="s">
        <v>204</v>
      </c>
      <c r="E944" s="182" t="s">
        <v>3</v>
      </c>
      <c r="F944" s="183" t="s">
        <v>4303</v>
      </c>
      <c r="G944" s="13"/>
      <c r="H944" s="182" t="s">
        <v>3</v>
      </c>
      <c r="I944" s="13"/>
      <c r="J944" s="13"/>
      <c r="K944" s="13"/>
      <c r="L944" s="180"/>
      <c r="M944" s="184"/>
      <c r="N944" s="185"/>
      <c r="O944" s="185"/>
      <c r="P944" s="185"/>
      <c r="Q944" s="185"/>
      <c r="R944" s="185"/>
      <c r="S944" s="185"/>
      <c r="T944" s="186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182" t="s">
        <v>204</v>
      </c>
      <c r="AU944" s="182" t="s">
        <v>78</v>
      </c>
      <c r="AV944" s="13" t="s">
        <v>76</v>
      </c>
      <c r="AW944" s="13" t="s">
        <v>31</v>
      </c>
      <c r="AX944" s="13" t="s">
        <v>69</v>
      </c>
      <c r="AY944" s="182" t="s">
        <v>195</v>
      </c>
    </row>
    <row r="945" spans="1:51" s="14" customFormat="1" ht="12">
      <c r="A945" s="14"/>
      <c r="B945" s="187"/>
      <c r="C945" s="14"/>
      <c r="D945" s="181" t="s">
        <v>204</v>
      </c>
      <c r="E945" s="188" t="s">
        <v>3</v>
      </c>
      <c r="F945" s="189" t="s">
        <v>4304</v>
      </c>
      <c r="G945" s="14"/>
      <c r="H945" s="190">
        <v>0.473</v>
      </c>
      <c r="I945" s="14"/>
      <c r="J945" s="14"/>
      <c r="K945" s="14"/>
      <c r="L945" s="187"/>
      <c r="M945" s="191"/>
      <c r="N945" s="192"/>
      <c r="O945" s="192"/>
      <c r="P945" s="192"/>
      <c r="Q945" s="192"/>
      <c r="R945" s="192"/>
      <c r="S945" s="192"/>
      <c r="T945" s="193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188" t="s">
        <v>204</v>
      </c>
      <c r="AU945" s="188" t="s">
        <v>78</v>
      </c>
      <c r="AV945" s="14" t="s">
        <v>78</v>
      </c>
      <c r="AW945" s="14" t="s">
        <v>31</v>
      </c>
      <c r="AX945" s="14" t="s">
        <v>69</v>
      </c>
      <c r="AY945" s="188" t="s">
        <v>195</v>
      </c>
    </row>
    <row r="946" spans="1:51" s="14" customFormat="1" ht="12">
      <c r="A946" s="14"/>
      <c r="B946" s="187"/>
      <c r="C946" s="14"/>
      <c r="D946" s="181" t="s">
        <v>204</v>
      </c>
      <c r="E946" s="188" t="s">
        <v>3</v>
      </c>
      <c r="F946" s="189" t="s">
        <v>4305</v>
      </c>
      <c r="G946" s="14"/>
      <c r="H946" s="190">
        <v>0.715</v>
      </c>
      <c r="I946" s="14"/>
      <c r="J946" s="14"/>
      <c r="K946" s="14"/>
      <c r="L946" s="187"/>
      <c r="M946" s="191"/>
      <c r="N946" s="192"/>
      <c r="O946" s="192"/>
      <c r="P946" s="192"/>
      <c r="Q946" s="192"/>
      <c r="R946" s="192"/>
      <c r="S946" s="192"/>
      <c r="T946" s="193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188" t="s">
        <v>204</v>
      </c>
      <c r="AU946" s="188" t="s">
        <v>78</v>
      </c>
      <c r="AV946" s="14" t="s">
        <v>78</v>
      </c>
      <c r="AW946" s="14" t="s">
        <v>31</v>
      </c>
      <c r="AX946" s="14" t="s">
        <v>69</v>
      </c>
      <c r="AY946" s="188" t="s">
        <v>195</v>
      </c>
    </row>
    <row r="947" spans="1:51" s="15" customFormat="1" ht="12">
      <c r="A947" s="15"/>
      <c r="B947" s="194"/>
      <c r="C947" s="15"/>
      <c r="D947" s="181" t="s">
        <v>204</v>
      </c>
      <c r="E947" s="195" t="s">
        <v>3</v>
      </c>
      <c r="F947" s="196" t="s">
        <v>209</v>
      </c>
      <c r="G947" s="15"/>
      <c r="H947" s="197">
        <v>1.188</v>
      </c>
      <c r="I947" s="15"/>
      <c r="J947" s="15"/>
      <c r="K947" s="15"/>
      <c r="L947" s="194"/>
      <c r="M947" s="198"/>
      <c r="N947" s="199"/>
      <c r="O947" s="199"/>
      <c r="P947" s="199"/>
      <c r="Q947" s="199"/>
      <c r="R947" s="199"/>
      <c r="S947" s="199"/>
      <c r="T947" s="200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T947" s="195" t="s">
        <v>204</v>
      </c>
      <c r="AU947" s="195" t="s">
        <v>78</v>
      </c>
      <c r="AV947" s="15" t="s">
        <v>202</v>
      </c>
      <c r="AW947" s="15" t="s">
        <v>31</v>
      </c>
      <c r="AX947" s="15" t="s">
        <v>76</v>
      </c>
      <c r="AY947" s="195" t="s">
        <v>195</v>
      </c>
    </row>
    <row r="948" spans="1:65" s="2" customFormat="1" ht="24" customHeight="1">
      <c r="A948" s="33"/>
      <c r="B948" s="167"/>
      <c r="C948" s="168" t="s">
        <v>1345</v>
      </c>
      <c r="D948" s="168" t="s">
        <v>197</v>
      </c>
      <c r="E948" s="169" t="s">
        <v>4306</v>
      </c>
      <c r="F948" s="170" t="s">
        <v>4307</v>
      </c>
      <c r="G948" s="171" t="s">
        <v>216</v>
      </c>
      <c r="H948" s="172">
        <v>1.8</v>
      </c>
      <c r="I948" s="173">
        <v>986</v>
      </c>
      <c r="J948" s="173">
        <f>ROUND(I948*H948,2)</f>
        <v>1774.8</v>
      </c>
      <c r="K948" s="170" t="s">
        <v>201</v>
      </c>
      <c r="L948" s="34"/>
      <c r="M948" s="174" t="s">
        <v>3</v>
      </c>
      <c r="N948" s="175" t="s">
        <v>40</v>
      </c>
      <c r="O948" s="176">
        <v>3.608</v>
      </c>
      <c r="P948" s="176">
        <f>O948*H948</f>
        <v>6.494400000000001</v>
      </c>
      <c r="Q948" s="176">
        <v>0</v>
      </c>
      <c r="R948" s="176">
        <f>Q948*H948</f>
        <v>0</v>
      </c>
      <c r="S948" s="176">
        <v>1.8</v>
      </c>
      <c r="T948" s="177">
        <f>S948*H948</f>
        <v>3.24</v>
      </c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R948" s="178" t="s">
        <v>202</v>
      </c>
      <c r="AT948" s="178" t="s">
        <v>197</v>
      </c>
      <c r="AU948" s="178" t="s">
        <v>78</v>
      </c>
      <c r="AY948" s="20" t="s">
        <v>195</v>
      </c>
      <c r="BE948" s="179">
        <f>IF(N948="základní",J948,0)</f>
        <v>1774.8</v>
      </c>
      <c r="BF948" s="179">
        <f>IF(N948="snížená",J948,0)</f>
        <v>0</v>
      </c>
      <c r="BG948" s="179">
        <f>IF(N948="zákl. přenesená",J948,0)</f>
        <v>0</v>
      </c>
      <c r="BH948" s="179">
        <f>IF(N948="sníž. přenesená",J948,0)</f>
        <v>0</v>
      </c>
      <c r="BI948" s="179">
        <f>IF(N948="nulová",J948,0)</f>
        <v>0</v>
      </c>
      <c r="BJ948" s="20" t="s">
        <v>76</v>
      </c>
      <c r="BK948" s="179">
        <f>ROUND(I948*H948,2)</f>
        <v>1774.8</v>
      </c>
      <c r="BL948" s="20" t="s">
        <v>202</v>
      </c>
      <c r="BM948" s="178" t="s">
        <v>4308</v>
      </c>
    </row>
    <row r="949" spans="1:51" s="13" customFormat="1" ht="12">
      <c r="A949" s="13"/>
      <c r="B949" s="180"/>
      <c r="C949" s="13"/>
      <c r="D949" s="181" t="s">
        <v>204</v>
      </c>
      <c r="E949" s="182" t="s">
        <v>3</v>
      </c>
      <c r="F949" s="183" t="s">
        <v>4309</v>
      </c>
      <c r="G949" s="13"/>
      <c r="H949" s="182" t="s">
        <v>3</v>
      </c>
      <c r="I949" s="13"/>
      <c r="J949" s="13"/>
      <c r="K949" s="13"/>
      <c r="L949" s="180"/>
      <c r="M949" s="184"/>
      <c r="N949" s="185"/>
      <c r="O949" s="185"/>
      <c r="P949" s="185"/>
      <c r="Q949" s="185"/>
      <c r="R949" s="185"/>
      <c r="S949" s="185"/>
      <c r="T949" s="186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182" t="s">
        <v>204</v>
      </c>
      <c r="AU949" s="182" t="s">
        <v>78</v>
      </c>
      <c r="AV949" s="13" t="s">
        <v>76</v>
      </c>
      <c r="AW949" s="13" t="s">
        <v>31</v>
      </c>
      <c r="AX949" s="13" t="s">
        <v>69</v>
      </c>
      <c r="AY949" s="182" t="s">
        <v>195</v>
      </c>
    </row>
    <row r="950" spans="1:51" s="14" customFormat="1" ht="12">
      <c r="A950" s="14"/>
      <c r="B950" s="187"/>
      <c r="C950" s="14"/>
      <c r="D950" s="181" t="s">
        <v>204</v>
      </c>
      <c r="E950" s="188" t="s">
        <v>3</v>
      </c>
      <c r="F950" s="189" t="s">
        <v>4310</v>
      </c>
      <c r="G950" s="14"/>
      <c r="H950" s="190">
        <v>1.8</v>
      </c>
      <c r="I950" s="14"/>
      <c r="J950" s="14"/>
      <c r="K950" s="14"/>
      <c r="L950" s="187"/>
      <c r="M950" s="191"/>
      <c r="N950" s="192"/>
      <c r="O950" s="192"/>
      <c r="P950" s="192"/>
      <c r="Q950" s="192"/>
      <c r="R950" s="192"/>
      <c r="S950" s="192"/>
      <c r="T950" s="193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188" t="s">
        <v>204</v>
      </c>
      <c r="AU950" s="188" t="s">
        <v>78</v>
      </c>
      <c r="AV950" s="14" t="s">
        <v>78</v>
      </c>
      <c r="AW950" s="14" t="s">
        <v>31</v>
      </c>
      <c r="AX950" s="14" t="s">
        <v>76</v>
      </c>
      <c r="AY950" s="188" t="s">
        <v>195</v>
      </c>
    </row>
    <row r="951" spans="1:65" s="2" customFormat="1" ht="24" customHeight="1">
      <c r="A951" s="33"/>
      <c r="B951" s="167"/>
      <c r="C951" s="168" t="s">
        <v>1350</v>
      </c>
      <c r="D951" s="168" t="s">
        <v>197</v>
      </c>
      <c r="E951" s="169" t="s">
        <v>4311</v>
      </c>
      <c r="F951" s="170" t="s">
        <v>4312</v>
      </c>
      <c r="G951" s="171" t="s">
        <v>212</v>
      </c>
      <c r="H951" s="172">
        <v>3.5</v>
      </c>
      <c r="I951" s="173">
        <v>121</v>
      </c>
      <c r="J951" s="173">
        <f>ROUND(I951*H951,2)</f>
        <v>423.5</v>
      </c>
      <c r="K951" s="170" t="s">
        <v>201</v>
      </c>
      <c r="L951" s="34"/>
      <c r="M951" s="174" t="s">
        <v>3</v>
      </c>
      <c r="N951" s="175" t="s">
        <v>40</v>
      </c>
      <c r="O951" s="176">
        <v>0.444</v>
      </c>
      <c r="P951" s="176">
        <f>O951*H951</f>
        <v>1.554</v>
      </c>
      <c r="Q951" s="176">
        <v>0</v>
      </c>
      <c r="R951" s="176">
        <f>Q951*H951</f>
        <v>0</v>
      </c>
      <c r="S951" s="176">
        <v>0.007</v>
      </c>
      <c r="T951" s="177">
        <f>S951*H951</f>
        <v>0.0245</v>
      </c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R951" s="178" t="s">
        <v>202</v>
      </c>
      <c r="AT951" s="178" t="s">
        <v>197</v>
      </c>
      <c r="AU951" s="178" t="s">
        <v>78</v>
      </c>
      <c r="AY951" s="20" t="s">
        <v>195</v>
      </c>
      <c r="BE951" s="179">
        <f>IF(N951="základní",J951,0)</f>
        <v>423.5</v>
      </c>
      <c r="BF951" s="179">
        <f>IF(N951="snížená",J951,0)</f>
        <v>0</v>
      </c>
      <c r="BG951" s="179">
        <f>IF(N951="zákl. přenesená",J951,0)</f>
        <v>0</v>
      </c>
      <c r="BH951" s="179">
        <f>IF(N951="sníž. přenesená",J951,0)</f>
        <v>0</v>
      </c>
      <c r="BI951" s="179">
        <f>IF(N951="nulová",J951,0)</f>
        <v>0</v>
      </c>
      <c r="BJ951" s="20" t="s">
        <v>76</v>
      </c>
      <c r="BK951" s="179">
        <f>ROUND(I951*H951,2)</f>
        <v>423.5</v>
      </c>
      <c r="BL951" s="20" t="s">
        <v>202</v>
      </c>
      <c r="BM951" s="178" t="s">
        <v>4313</v>
      </c>
    </row>
    <row r="952" spans="1:65" s="2" customFormat="1" ht="24" customHeight="1">
      <c r="A952" s="33"/>
      <c r="B952" s="167"/>
      <c r="C952" s="168" t="s">
        <v>1354</v>
      </c>
      <c r="D952" s="168" t="s">
        <v>197</v>
      </c>
      <c r="E952" s="169" t="s">
        <v>770</v>
      </c>
      <c r="F952" s="170" t="s">
        <v>771</v>
      </c>
      <c r="G952" s="171" t="s">
        <v>212</v>
      </c>
      <c r="H952" s="172">
        <v>8.75</v>
      </c>
      <c r="I952" s="173">
        <v>199</v>
      </c>
      <c r="J952" s="173">
        <f>ROUND(I952*H952,2)</f>
        <v>1741.25</v>
      </c>
      <c r="K952" s="170" t="s">
        <v>201</v>
      </c>
      <c r="L952" s="34"/>
      <c r="M952" s="174" t="s">
        <v>3</v>
      </c>
      <c r="N952" s="175" t="s">
        <v>40</v>
      </c>
      <c r="O952" s="176">
        <v>0.729</v>
      </c>
      <c r="P952" s="176">
        <f>O952*H952</f>
        <v>6.37875</v>
      </c>
      <c r="Q952" s="176">
        <v>0</v>
      </c>
      <c r="R952" s="176">
        <f>Q952*H952</f>
        <v>0</v>
      </c>
      <c r="S952" s="176">
        <v>0.009</v>
      </c>
      <c r="T952" s="177">
        <f>S952*H952</f>
        <v>0.07875</v>
      </c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R952" s="178" t="s">
        <v>202</v>
      </c>
      <c r="AT952" s="178" t="s">
        <v>197</v>
      </c>
      <c r="AU952" s="178" t="s">
        <v>78</v>
      </c>
      <c r="AY952" s="20" t="s">
        <v>195</v>
      </c>
      <c r="BE952" s="179">
        <f>IF(N952="základní",J952,0)</f>
        <v>1741.25</v>
      </c>
      <c r="BF952" s="179">
        <f>IF(N952="snížená",J952,0)</f>
        <v>0</v>
      </c>
      <c r="BG952" s="179">
        <f>IF(N952="zákl. přenesená",J952,0)</f>
        <v>0</v>
      </c>
      <c r="BH952" s="179">
        <f>IF(N952="sníž. přenesená",J952,0)</f>
        <v>0</v>
      </c>
      <c r="BI952" s="179">
        <f>IF(N952="nulová",J952,0)</f>
        <v>0</v>
      </c>
      <c r="BJ952" s="20" t="s">
        <v>76</v>
      </c>
      <c r="BK952" s="179">
        <f>ROUND(I952*H952,2)</f>
        <v>1741.25</v>
      </c>
      <c r="BL952" s="20" t="s">
        <v>202</v>
      </c>
      <c r="BM952" s="178" t="s">
        <v>4314</v>
      </c>
    </row>
    <row r="953" spans="1:51" s="14" customFormat="1" ht="12">
      <c r="A953" s="14"/>
      <c r="B953" s="187"/>
      <c r="C953" s="14"/>
      <c r="D953" s="181" t="s">
        <v>204</v>
      </c>
      <c r="E953" s="188" t="s">
        <v>3</v>
      </c>
      <c r="F953" s="189" t="s">
        <v>4315</v>
      </c>
      <c r="G953" s="14"/>
      <c r="H953" s="190">
        <v>8.75</v>
      </c>
      <c r="I953" s="14"/>
      <c r="J953" s="14"/>
      <c r="K953" s="14"/>
      <c r="L953" s="187"/>
      <c r="M953" s="191"/>
      <c r="N953" s="192"/>
      <c r="O953" s="192"/>
      <c r="P953" s="192"/>
      <c r="Q953" s="192"/>
      <c r="R953" s="192"/>
      <c r="S953" s="192"/>
      <c r="T953" s="193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188" t="s">
        <v>204</v>
      </c>
      <c r="AU953" s="188" t="s">
        <v>78</v>
      </c>
      <c r="AV953" s="14" t="s">
        <v>78</v>
      </c>
      <c r="AW953" s="14" t="s">
        <v>31</v>
      </c>
      <c r="AX953" s="14" t="s">
        <v>76</v>
      </c>
      <c r="AY953" s="188" t="s">
        <v>195</v>
      </c>
    </row>
    <row r="954" spans="1:65" s="2" customFormat="1" ht="24" customHeight="1">
      <c r="A954" s="33"/>
      <c r="B954" s="167"/>
      <c r="C954" s="168" t="s">
        <v>1359</v>
      </c>
      <c r="D954" s="168" t="s">
        <v>197</v>
      </c>
      <c r="E954" s="169" t="s">
        <v>775</v>
      </c>
      <c r="F954" s="170" t="s">
        <v>776</v>
      </c>
      <c r="G954" s="171" t="s">
        <v>212</v>
      </c>
      <c r="H954" s="172">
        <v>14.25</v>
      </c>
      <c r="I954" s="173">
        <v>288</v>
      </c>
      <c r="J954" s="173">
        <f>ROUND(I954*H954,2)</f>
        <v>4104</v>
      </c>
      <c r="K954" s="170" t="s">
        <v>201</v>
      </c>
      <c r="L954" s="34"/>
      <c r="M954" s="174" t="s">
        <v>3</v>
      </c>
      <c r="N954" s="175" t="s">
        <v>40</v>
      </c>
      <c r="O954" s="176">
        <v>1.053</v>
      </c>
      <c r="P954" s="176">
        <f>O954*H954</f>
        <v>15.005249999999998</v>
      </c>
      <c r="Q954" s="176">
        <v>0</v>
      </c>
      <c r="R954" s="176">
        <f>Q954*H954</f>
        <v>0</v>
      </c>
      <c r="S954" s="176">
        <v>0.009</v>
      </c>
      <c r="T954" s="177">
        <f>S954*H954</f>
        <v>0.12825</v>
      </c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R954" s="178" t="s">
        <v>202</v>
      </c>
      <c r="AT954" s="178" t="s">
        <v>197</v>
      </c>
      <c r="AU954" s="178" t="s">
        <v>78</v>
      </c>
      <c r="AY954" s="20" t="s">
        <v>195</v>
      </c>
      <c r="BE954" s="179">
        <f>IF(N954="základní",J954,0)</f>
        <v>4104</v>
      </c>
      <c r="BF954" s="179">
        <f>IF(N954="snížená",J954,0)</f>
        <v>0</v>
      </c>
      <c r="BG954" s="179">
        <f>IF(N954="zákl. přenesená",J954,0)</f>
        <v>0</v>
      </c>
      <c r="BH954" s="179">
        <f>IF(N954="sníž. přenesená",J954,0)</f>
        <v>0</v>
      </c>
      <c r="BI954" s="179">
        <f>IF(N954="nulová",J954,0)</f>
        <v>0</v>
      </c>
      <c r="BJ954" s="20" t="s">
        <v>76</v>
      </c>
      <c r="BK954" s="179">
        <f>ROUND(I954*H954,2)</f>
        <v>4104</v>
      </c>
      <c r="BL954" s="20" t="s">
        <v>202</v>
      </c>
      <c r="BM954" s="178" t="s">
        <v>4316</v>
      </c>
    </row>
    <row r="955" spans="1:51" s="13" customFormat="1" ht="12">
      <c r="A955" s="13"/>
      <c r="B955" s="180"/>
      <c r="C955" s="13"/>
      <c r="D955" s="181" t="s">
        <v>204</v>
      </c>
      <c r="E955" s="182" t="s">
        <v>3</v>
      </c>
      <c r="F955" s="183" t="s">
        <v>3533</v>
      </c>
      <c r="G955" s="13"/>
      <c r="H955" s="182" t="s">
        <v>3</v>
      </c>
      <c r="I955" s="13"/>
      <c r="J955" s="13"/>
      <c r="K955" s="13"/>
      <c r="L955" s="180"/>
      <c r="M955" s="184"/>
      <c r="N955" s="185"/>
      <c r="O955" s="185"/>
      <c r="P955" s="185"/>
      <c r="Q955" s="185"/>
      <c r="R955" s="185"/>
      <c r="S955" s="185"/>
      <c r="T955" s="186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182" t="s">
        <v>204</v>
      </c>
      <c r="AU955" s="182" t="s">
        <v>78</v>
      </c>
      <c r="AV955" s="13" t="s">
        <v>76</v>
      </c>
      <c r="AW955" s="13" t="s">
        <v>31</v>
      </c>
      <c r="AX955" s="13" t="s">
        <v>69</v>
      </c>
      <c r="AY955" s="182" t="s">
        <v>195</v>
      </c>
    </row>
    <row r="956" spans="1:51" s="14" customFormat="1" ht="12">
      <c r="A956" s="14"/>
      <c r="B956" s="187"/>
      <c r="C956" s="14"/>
      <c r="D956" s="181" t="s">
        <v>204</v>
      </c>
      <c r="E956" s="188" t="s">
        <v>3</v>
      </c>
      <c r="F956" s="189" t="s">
        <v>4317</v>
      </c>
      <c r="G956" s="14"/>
      <c r="H956" s="190">
        <v>6</v>
      </c>
      <c r="I956" s="14"/>
      <c r="J956" s="14"/>
      <c r="K956" s="14"/>
      <c r="L956" s="187"/>
      <c r="M956" s="191"/>
      <c r="N956" s="192"/>
      <c r="O956" s="192"/>
      <c r="P956" s="192"/>
      <c r="Q956" s="192"/>
      <c r="R956" s="192"/>
      <c r="S956" s="192"/>
      <c r="T956" s="193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188" t="s">
        <v>204</v>
      </c>
      <c r="AU956" s="188" t="s">
        <v>78</v>
      </c>
      <c r="AV956" s="14" t="s">
        <v>78</v>
      </c>
      <c r="AW956" s="14" t="s">
        <v>31</v>
      </c>
      <c r="AX956" s="14" t="s">
        <v>69</v>
      </c>
      <c r="AY956" s="188" t="s">
        <v>195</v>
      </c>
    </row>
    <row r="957" spans="1:51" s="13" customFormat="1" ht="12">
      <c r="A957" s="13"/>
      <c r="B957" s="180"/>
      <c r="C957" s="13"/>
      <c r="D957" s="181" t="s">
        <v>204</v>
      </c>
      <c r="E957" s="182" t="s">
        <v>3</v>
      </c>
      <c r="F957" s="183" t="s">
        <v>4318</v>
      </c>
      <c r="G957" s="13"/>
      <c r="H957" s="182" t="s">
        <v>3</v>
      </c>
      <c r="I957" s="13"/>
      <c r="J957" s="13"/>
      <c r="K957" s="13"/>
      <c r="L957" s="180"/>
      <c r="M957" s="184"/>
      <c r="N957" s="185"/>
      <c r="O957" s="185"/>
      <c r="P957" s="185"/>
      <c r="Q957" s="185"/>
      <c r="R957" s="185"/>
      <c r="S957" s="185"/>
      <c r="T957" s="186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182" t="s">
        <v>204</v>
      </c>
      <c r="AU957" s="182" t="s">
        <v>78</v>
      </c>
      <c r="AV957" s="13" t="s">
        <v>76</v>
      </c>
      <c r="AW957" s="13" t="s">
        <v>31</v>
      </c>
      <c r="AX957" s="13" t="s">
        <v>69</v>
      </c>
      <c r="AY957" s="182" t="s">
        <v>195</v>
      </c>
    </row>
    <row r="958" spans="1:51" s="14" customFormat="1" ht="12">
      <c r="A958" s="14"/>
      <c r="B958" s="187"/>
      <c r="C958" s="14"/>
      <c r="D958" s="181" t="s">
        <v>204</v>
      </c>
      <c r="E958" s="188" t="s">
        <v>3</v>
      </c>
      <c r="F958" s="189" t="s">
        <v>4319</v>
      </c>
      <c r="G958" s="14"/>
      <c r="H958" s="190">
        <v>8.25</v>
      </c>
      <c r="I958" s="14"/>
      <c r="J958" s="14"/>
      <c r="K958" s="14"/>
      <c r="L958" s="187"/>
      <c r="M958" s="191"/>
      <c r="N958" s="192"/>
      <c r="O958" s="192"/>
      <c r="P958" s="192"/>
      <c r="Q958" s="192"/>
      <c r="R958" s="192"/>
      <c r="S958" s="192"/>
      <c r="T958" s="193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188" t="s">
        <v>204</v>
      </c>
      <c r="AU958" s="188" t="s">
        <v>78</v>
      </c>
      <c r="AV958" s="14" t="s">
        <v>78</v>
      </c>
      <c r="AW958" s="14" t="s">
        <v>31</v>
      </c>
      <c r="AX958" s="14" t="s">
        <v>69</v>
      </c>
      <c r="AY958" s="188" t="s">
        <v>195</v>
      </c>
    </row>
    <row r="959" spans="1:51" s="15" customFormat="1" ht="12">
      <c r="A959" s="15"/>
      <c r="B959" s="194"/>
      <c r="C959" s="15"/>
      <c r="D959" s="181" t="s">
        <v>204</v>
      </c>
      <c r="E959" s="195" t="s">
        <v>3</v>
      </c>
      <c r="F959" s="196" t="s">
        <v>209</v>
      </c>
      <c r="G959" s="15"/>
      <c r="H959" s="197">
        <v>14.25</v>
      </c>
      <c r="I959" s="15"/>
      <c r="J959" s="15"/>
      <c r="K959" s="15"/>
      <c r="L959" s="194"/>
      <c r="M959" s="198"/>
      <c r="N959" s="199"/>
      <c r="O959" s="199"/>
      <c r="P959" s="199"/>
      <c r="Q959" s="199"/>
      <c r="R959" s="199"/>
      <c r="S959" s="199"/>
      <c r="T959" s="200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T959" s="195" t="s">
        <v>204</v>
      </c>
      <c r="AU959" s="195" t="s">
        <v>78</v>
      </c>
      <c r="AV959" s="15" t="s">
        <v>202</v>
      </c>
      <c r="AW959" s="15" t="s">
        <v>31</v>
      </c>
      <c r="AX959" s="15" t="s">
        <v>76</v>
      </c>
      <c r="AY959" s="195" t="s">
        <v>195</v>
      </c>
    </row>
    <row r="960" spans="1:65" s="2" customFormat="1" ht="24" customHeight="1">
      <c r="A960" s="33"/>
      <c r="B960" s="167"/>
      <c r="C960" s="168" t="s">
        <v>1364</v>
      </c>
      <c r="D960" s="168" t="s">
        <v>197</v>
      </c>
      <c r="E960" s="169" t="s">
        <v>4320</v>
      </c>
      <c r="F960" s="170" t="s">
        <v>4321</v>
      </c>
      <c r="G960" s="171" t="s">
        <v>212</v>
      </c>
      <c r="H960" s="172">
        <v>7.25</v>
      </c>
      <c r="I960" s="173">
        <v>398</v>
      </c>
      <c r="J960" s="173">
        <f>ROUND(I960*H960,2)</f>
        <v>2885.5</v>
      </c>
      <c r="K960" s="170" t="s">
        <v>201</v>
      </c>
      <c r="L960" s="34"/>
      <c r="M960" s="174" t="s">
        <v>3</v>
      </c>
      <c r="N960" s="175" t="s">
        <v>40</v>
      </c>
      <c r="O960" s="176">
        <v>1.458</v>
      </c>
      <c r="P960" s="176">
        <f>O960*H960</f>
        <v>10.5705</v>
      </c>
      <c r="Q960" s="176">
        <v>0</v>
      </c>
      <c r="R960" s="176">
        <f>Q960*H960</f>
        <v>0</v>
      </c>
      <c r="S960" s="176">
        <v>0.019</v>
      </c>
      <c r="T960" s="177">
        <f>S960*H960</f>
        <v>0.13774999999999998</v>
      </c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R960" s="178" t="s">
        <v>202</v>
      </c>
      <c r="AT960" s="178" t="s">
        <v>197</v>
      </c>
      <c r="AU960" s="178" t="s">
        <v>78</v>
      </c>
      <c r="AY960" s="20" t="s">
        <v>195</v>
      </c>
      <c r="BE960" s="179">
        <f>IF(N960="základní",J960,0)</f>
        <v>2885.5</v>
      </c>
      <c r="BF960" s="179">
        <f>IF(N960="snížená",J960,0)</f>
        <v>0</v>
      </c>
      <c r="BG960" s="179">
        <f>IF(N960="zákl. přenesená",J960,0)</f>
        <v>0</v>
      </c>
      <c r="BH960" s="179">
        <f>IF(N960="sníž. přenesená",J960,0)</f>
        <v>0</v>
      </c>
      <c r="BI960" s="179">
        <f>IF(N960="nulová",J960,0)</f>
        <v>0</v>
      </c>
      <c r="BJ960" s="20" t="s">
        <v>76</v>
      </c>
      <c r="BK960" s="179">
        <f>ROUND(I960*H960,2)</f>
        <v>2885.5</v>
      </c>
      <c r="BL960" s="20" t="s">
        <v>202</v>
      </c>
      <c r="BM960" s="178" t="s">
        <v>4322</v>
      </c>
    </row>
    <row r="961" spans="1:51" s="14" customFormat="1" ht="12">
      <c r="A961" s="14"/>
      <c r="B961" s="187"/>
      <c r="C961" s="14"/>
      <c r="D961" s="181" t="s">
        <v>204</v>
      </c>
      <c r="E961" s="188" t="s">
        <v>3</v>
      </c>
      <c r="F961" s="189" t="s">
        <v>4323</v>
      </c>
      <c r="G961" s="14"/>
      <c r="H961" s="190">
        <v>7.25</v>
      </c>
      <c r="I961" s="14"/>
      <c r="J961" s="14"/>
      <c r="K961" s="14"/>
      <c r="L961" s="187"/>
      <c r="M961" s="191"/>
      <c r="N961" s="192"/>
      <c r="O961" s="192"/>
      <c r="P961" s="192"/>
      <c r="Q961" s="192"/>
      <c r="R961" s="192"/>
      <c r="S961" s="192"/>
      <c r="T961" s="193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188" t="s">
        <v>204</v>
      </c>
      <c r="AU961" s="188" t="s">
        <v>78</v>
      </c>
      <c r="AV961" s="14" t="s">
        <v>78</v>
      </c>
      <c r="AW961" s="14" t="s">
        <v>31</v>
      </c>
      <c r="AX961" s="14" t="s">
        <v>76</v>
      </c>
      <c r="AY961" s="188" t="s">
        <v>195</v>
      </c>
    </row>
    <row r="962" spans="1:65" s="2" customFormat="1" ht="24" customHeight="1">
      <c r="A962" s="33"/>
      <c r="B962" s="167"/>
      <c r="C962" s="168" t="s">
        <v>1369</v>
      </c>
      <c r="D962" s="168" t="s">
        <v>197</v>
      </c>
      <c r="E962" s="169" t="s">
        <v>782</v>
      </c>
      <c r="F962" s="170" t="s">
        <v>783</v>
      </c>
      <c r="G962" s="171" t="s">
        <v>212</v>
      </c>
      <c r="H962" s="172">
        <v>11</v>
      </c>
      <c r="I962" s="173">
        <v>93.4</v>
      </c>
      <c r="J962" s="173">
        <f>ROUND(I962*H962,2)</f>
        <v>1027.4</v>
      </c>
      <c r="K962" s="170" t="s">
        <v>201</v>
      </c>
      <c r="L962" s="34"/>
      <c r="M962" s="174" t="s">
        <v>3</v>
      </c>
      <c r="N962" s="175" t="s">
        <v>40</v>
      </c>
      <c r="O962" s="176">
        <v>0.342</v>
      </c>
      <c r="P962" s="176">
        <f>O962*H962</f>
        <v>3.7620000000000005</v>
      </c>
      <c r="Q962" s="176">
        <v>0</v>
      </c>
      <c r="R962" s="176">
        <f>Q962*H962</f>
        <v>0</v>
      </c>
      <c r="S962" s="176">
        <v>0.018</v>
      </c>
      <c r="T962" s="177">
        <f>S962*H962</f>
        <v>0.19799999999999998</v>
      </c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R962" s="178" t="s">
        <v>202</v>
      </c>
      <c r="AT962" s="178" t="s">
        <v>197</v>
      </c>
      <c r="AU962" s="178" t="s">
        <v>78</v>
      </c>
      <c r="AY962" s="20" t="s">
        <v>195</v>
      </c>
      <c r="BE962" s="179">
        <f>IF(N962="základní",J962,0)</f>
        <v>1027.4</v>
      </c>
      <c r="BF962" s="179">
        <f>IF(N962="snížená",J962,0)</f>
        <v>0</v>
      </c>
      <c r="BG962" s="179">
        <f>IF(N962="zákl. přenesená",J962,0)</f>
        <v>0</v>
      </c>
      <c r="BH962" s="179">
        <f>IF(N962="sníž. přenesená",J962,0)</f>
        <v>0</v>
      </c>
      <c r="BI962" s="179">
        <f>IF(N962="nulová",J962,0)</f>
        <v>0</v>
      </c>
      <c r="BJ962" s="20" t="s">
        <v>76</v>
      </c>
      <c r="BK962" s="179">
        <f>ROUND(I962*H962,2)</f>
        <v>1027.4</v>
      </c>
      <c r="BL962" s="20" t="s">
        <v>202</v>
      </c>
      <c r="BM962" s="178" t="s">
        <v>4324</v>
      </c>
    </row>
    <row r="963" spans="1:51" s="14" customFormat="1" ht="12">
      <c r="A963" s="14"/>
      <c r="B963" s="187"/>
      <c r="C963" s="14"/>
      <c r="D963" s="181" t="s">
        <v>204</v>
      </c>
      <c r="E963" s="188" t="s">
        <v>3</v>
      </c>
      <c r="F963" s="189" t="s">
        <v>4325</v>
      </c>
      <c r="G963" s="14"/>
      <c r="H963" s="190">
        <v>11</v>
      </c>
      <c r="I963" s="14"/>
      <c r="J963" s="14"/>
      <c r="K963" s="14"/>
      <c r="L963" s="187"/>
      <c r="M963" s="191"/>
      <c r="N963" s="192"/>
      <c r="O963" s="192"/>
      <c r="P963" s="192"/>
      <c r="Q963" s="192"/>
      <c r="R963" s="192"/>
      <c r="S963" s="192"/>
      <c r="T963" s="193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188" t="s">
        <v>204</v>
      </c>
      <c r="AU963" s="188" t="s">
        <v>78</v>
      </c>
      <c r="AV963" s="14" t="s">
        <v>78</v>
      </c>
      <c r="AW963" s="14" t="s">
        <v>31</v>
      </c>
      <c r="AX963" s="14" t="s">
        <v>76</v>
      </c>
      <c r="AY963" s="188" t="s">
        <v>195</v>
      </c>
    </row>
    <row r="964" spans="1:65" s="2" customFormat="1" ht="24" customHeight="1">
      <c r="A964" s="33"/>
      <c r="B964" s="167"/>
      <c r="C964" s="168" t="s">
        <v>1375</v>
      </c>
      <c r="D964" s="168" t="s">
        <v>197</v>
      </c>
      <c r="E964" s="169" t="s">
        <v>4326</v>
      </c>
      <c r="F964" s="170" t="s">
        <v>4327</v>
      </c>
      <c r="G964" s="171" t="s">
        <v>212</v>
      </c>
      <c r="H964" s="172">
        <v>12</v>
      </c>
      <c r="I964" s="173">
        <v>195</v>
      </c>
      <c r="J964" s="173">
        <f>ROUND(I964*H964,2)</f>
        <v>2340</v>
      </c>
      <c r="K964" s="170" t="s">
        <v>201</v>
      </c>
      <c r="L964" s="34"/>
      <c r="M964" s="174" t="s">
        <v>3</v>
      </c>
      <c r="N964" s="175" t="s">
        <v>40</v>
      </c>
      <c r="O964" s="176">
        <v>0.715</v>
      </c>
      <c r="P964" s="176">
        <f>O964*H964</f>
        <v>8.58</v>
      </c>
      <c r="Q964" s="176">
        <v>0</v>
      </c>
      <c r="R964" s="176">
        <f>Q964*H964</f>
        <v>0</v>
      </c>
      <c r="S964" s="176">
        <v>0.042</v>
      </c>
      <c r="T964" s="177">
        <f>S964*H964</f>
        <v>0.504</v>
      </c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R964" s="178" t="s">
        <v>202</v>
      </c>
      <c r="AT964" s="178" t="s">
        <v>197</v>
      </c>
      <c r="AU964" s="178" t="s">
        <v>78</v>
      </c>
      <c r="AY964" s="20" t="s">
        <v>195</v>
      </c>
      <c r="BE964" s="179">
        <f>IF(N964="základní",J964,0)</f>
        <v>2340</v>
      </c>
      <c r="BF964" s="179">
        <f>IF(N964="snížená",J964,0)</f>
        <v>0</v>
      </c>
      <c r="BG964" s="179">
        <f>IF(N964="zákl. přenesená",J964,0)</f>
        <v>0</v>
      </c>
      <c r="BH964" s="179">
        <f>IF(N964="sníž. přenesená",J964,0)</f>
        <v>0</v>
      </c>
      <c r="BI964" s="179">
        <f>IF(N964="nulová",J964,0)</f>
        <v>0</v>
      </c>
      <c r="BJ964" s="20" t="s">
        <v>76</v>
      </c>
      <c r="BK964" s="179">
        <f>ROUND(I964*H964,2)</f>
        <v>2340</v>
      </c>
      <c r="BL964" s="20" t="s">
        <v>202</v>
      </c>
      <c r="BM964" s="178" t="s">
        <v>4328</v>
      </c>
    </row>
    <row r="965" spans="1:51" s="13" customFormat="1" ht="12">
      <c r="A965" s="13"/>
      <c r="B965" s="180"/>
      <c r="C965" s="13"/>
      <c r="D965" s="181" t="s">
        <v>204</v>
      </c>
      <c r="E965" s="182" t="s">
        <v>3</v>
      </c>
      <c r="F965" s="183" t="s">
        <v>3626</v>
      </c>
      <c r="G965" s="13"/>
      <c r="H965" s="182" t="s">
        <v>3</v>
      </c>
      <c r="I965" s="13"/>
      <c r="J965" s="13"/>
      <c r="K965" s="13"/>
      <c r="L965" s="180"/>
      <c r="M965" s="184"/>
      <c r="N965" s="185"/>
      <c r="O965" s="185"/>
      <c r="P965" s="185"/>
      <c r="Q965" s="185"/>
      <c r="R965" s="185"/>
      <c r="S965" s="185"/>
      <c r="T965" s="186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182" t="s">
        <v>204</v>
      </c>
      <c r="AU965" s="182" t="s">
        <v>78</v>
      </c>
      <c r="AV965" s="13" t="s">
        <v>76</v>
      </c>
      <c r="AW965" s="13" t="s">
        <v>31</v>
      </c>
      <c r="AX965" s="13" t="s">
        <v>69</v>
      </c>
      <c r="AY965" s="182" t="s">
        <v>195</v>
      </c>
    </row>
    <row r="966" spans="1:51" s="14" customFormat="1" ht="12">
      <c r="A966" s="14"/>
      <c r="B966" s="187"/>
      <c r="C966" s="14"/>
      <c r="D966" s="181" t="s">
        <v>204</v>
      </c>
      <c r="E966" s="188" t="s">
        <v>3</v>
      </c>
      <c r="F966" s="189" t="s">
        <v>4329</v>
      </c>
      <c r="G966" s="14"/>
      <c r="H966" s="190">
        <v>12</v>
      </c>
      <c r="I966" s="14"/>
      <c r="J966" s="14"/>
      <c r="K966" s="14"/>
      <c r="L966" s="187"/>
      <c r="M966" s="191"/>
      <c r="N966" s="192"/>
      <c r="O966" s="192"/>
      <c r="P966" s="192"/>
      <c r="Q966" s="192"/>
      <c r="R966" s="192"/>
      <c r="S966" s="192"/>
      <c r="T966" s="193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188" t="s">
        <v>204</v>
      </c>
      <c r="AU966" s="188" t="s">
        <v>78</v>
      </c>
      <c r="AV966" s="14" t="s">
        <v>78</v>
      </c>
      <c r="AW966" s="14" t="s">
        <v>31</v>
      </c>
      <c r="AX966" s="14" t="s">
        <v>76</v>
      </c>
      <c r="AY966" s="188" t="s">
        <v>195</v>
      </c>
    </row>
    <row r="967" spans="1:65" s="2" customFormat="1" ht="24" customHeight="1">
      <c r="A967" s="33"/>
      <c r="B967" s="167"/>
      <c r="C967" s="168" t="s">
        <v>1380</v>
      </c>
      <c r="D967" s="168" t="s">
        <v>197</v>
      </c>
      <c r="E967" s="169" t="s">
        <v>4330</v>
      </c>
      <c r="F967" s="170" t="s">
        <v>4331</v>
      </c>
      <c r="G967" s="171" t="s">
        <v>212</v>
      </c>
      <c r="H967" s="172">
        <v>45.6</v>
      </c>
      <c r="I967" s="173">
        <v>254</v>
      </c>
      <c r="J967" s="173">
        <f>ROUND(I967*H967,2)</f>
        <v>11582.4</v>
      </c>
      <c r="K967" s="170" t="s">
        <v>201</v>
      </c>
      <c r="L967" s="34"/>
      <c r="M967" s="174" t="s">
        <v>3</v>
      </c>
      <c r="N967" s="175" t="s">
        <v>40</v>
      </c>
      <c r="O967" s="176">
        <v>0.93</v>
      </c>
      <c r="P967" s="176">
        <f>O967*H967</f>
        <v>42.408</v>
      </c>
      <c r="Q967" s="176">
        <v>0</v>
      </c>
      <c r="R967" s="176">
        <f>Q967*H967</f>
        <v>0</v>
      </c>
      <c r="S967" s="176">
        <v>0.065</v>
      </c>
      <c r="T967" s="177">
        <f>S967*H967</f>
        <v>2.9640000000000004</v>
      </c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R967" s="178" t="s">
        <v>202</v>
      </c>
      <c r="AT967" s="178" t="s">
        <v>197</v>
      </c>
      <c r="AU967" s="178" t="s">
        <v>78</v>
      </c>
      <c r="AY967" s="20" t="s">
        <v>195</v>
      </c>
      <c r="BE967" s="179">
        <f>IF(N967="základní",J967,0)</f>
        <v>11582.4</v>
      </c>
      <c r="BF967" s="179">
        <f>IF(N967="snížená",J967,0)</f>
        <v>0</v>
      </c>
      <c r="BG967" s="179">
        <f>IF(N967="zákl. přenesená",J967,0)</f>
        <v>0</v>
      </c>
      <c r="BH967" s="179">
        <f>IF(N967="sníž. přenesená",J967,0)</f>
        <v>0</v>
      </c>
      <c r="BI967" s="179">
        <f>IF(N967="nulová",J967,0)</f>
        <v>0</v>
      </c>
      <c r="BJ967" s="20" t="s">
        <v>76</v>
      </c>
      <c r="BK967" s="179">
        <f>ROUND(I967*H967,2)</f>
        <v>11582.4</v>
      </c>
      <c r="BL967" s="20" t="s">
        <v>202</v>
      </c>
      <c r="BM967" s="178" t="s">
        <v>4332</v>
      </c>
    </row>
    <row r="968" spans="1:51" s="13" customFormat="1" ht="12">
      <c r="A968" s="13"/>
      <c r="B968" s="180"/>
      <c r="C968" s="13"/>
      <c r="D968" s="181" t="s">
        <v>204</v>
      </c>
      <c r="E968" s="182" t="s">
        <v>3</v>
      </c>
      <c r="F968" s="183" t="s">
        <v>4333</v>
      </c>
      <c r="G968" s="13"/>
      <c r="H968" s="182" t="s">
        <v>3</v>
      </c>
      <c r="I968" s="13"/>
      <c r="J968" s="13"/>
      <c r="K968" s="13"/>
      <c r="L968" s="180"/>
      <c r="M968" s="184"/>
      <c r="N968" s="185"/>
      <c r="O968" s="185"/>
      <c r="P968" s="185"/>
      <c r="Q968" s="185"/>
      <c r="R968" s="185"/>
      <c r="S968" s="185"/>
      <c r="T968" s="186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182" t="s">
        <v>204</v>
      </c>
      <c r="AU968" s="182" t="s">
        <v>78</v>
      </c>
      <c r="AV968" s="13" t="s">
        <v>76</v>
      </c>
      <c r="AW968" s="13" t="s">
        <v>31</v>
      </c>
      <c r="AX968" s="13" t="s">
        <v>69</v>
      </c>
      <c r="AY968" s="182" t="s">
        <v>195</v>
      </c>
    </row>
    <row r="969" spans="1:51" s="14" customFormat="1" ht="12">
      <c r="A969" s="14"/>
      <c r="B969" s="187"/>
      <c r="C969" s="14"/>
      <c r="D969" s="181" t="s">
        <v>204</v>
      </c>
      <c r="E969" s="188" t="s">
        <v>3</v>
      </c>
      <c r="F969" s="189" t="s">
        <v>4334</v>
      </c>
      <c r="G969" s="14"/>
      <c r="H969" s="190">
        <v>36</v>
      </c>
      <c r="I969" s="14"/>
      <c r="J969" s="14"/>
      <c r="K969" s="14"/>
      <c r="L969" s="187"/>
      <c r="M969" s="191"/>
      <c r="N969" s="192"/>
      <c r="O969" s="192"/>
      <c r="P969" s="192"/>
      <c r="Q969" s="192"/>
      <c r="R969" s="192"/>
      <c r="S969" s="192"/>
      <c r="T969" s="193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188" t="s">
        <v>204</v>
      </c>
      <c r="AU969" s="188" t="s">
        <v>78</v>
      </c>
      <c r="AV969" s="14" t="s">
        <v>78</v>
      </c>
      <c r="AW969" s="14" t="s">
        <v>31</v>
      </c>
      <c r="AX969" s="14" t="s">
        <v>69</v>
      </c>
      <c r="AY969" s="188" t="s">
        <v>195</v>
      </c>
    </row>
    <row r="970" spans="1:51" s="14" customFormat="1" ht="12">
      <c r="A970" s="14"/>
      <c r="B970" s="187"/>
      <c r="C970" s="14"/>
      <c r="D970" s="181" t="s">
        <v>204</v>
      </c>
      <c r="E970" s="188" t="s">
        <v>3</v>
      </c>
      <c r="F970" s="189" t="s">
        <v>4335</v>
      </c>
      <c r="G970" s="14"/>
      <c r="H970" s="190">
        <v>7.2</v>
      </c>
      <c r="I970" s="14"/>
      <c r="J970" s="14"/>
      <c r="K970" s="14"/>
      <c r="L970" s="187"/>
      <c r="M970" s="191"/>
      <c r="N970" s="192"/>
      <c r="O970" s="192"/>
      <c r="P970" s="192"/>
      <c r="Q970" s="192"/>
      <c r="R970" s="192"/>
      <c r="S970" s="192"/>
      <c r="T970" s="193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188" t="s">
        <v>204</v>
      </c>
      <c r="AU970" s="188" t="s">
        <v>78</v>
      </c>
      <c r="AV970" s="14" t="s">
        <v>78</v>
      </c>
      <c r="AW970" s="14" t="s">
        <v>31</v>
      </c>
      <c r="AX970" s="14" t="s">
        <v>69</v>
      </c>
      <c r="AY970" s="188" t="s">
        <v>195</v>
      </c>
    </row>
    <row r="971" spans="1:51" s="14" customFormat="1" ht="12">
      <c r="A971" s="14"/>
      <c r="B971" s="187"/>
      <c r="C971" s="14"/>
      <c r="D971" s="181" t="s">
        <v>204</v>
      </c>
      <c r="E971" s="188" t="s">
        <v>3</v>
      </c>
      <c r="F971" s="189" t="s">
        <v>4336</v>
      </c>
      <c r="G971" s="14"/>
      <c r="H971" s="190">
        <v>2.4</v>
      </c>
      <c r="I971" s="14"/>
      <c r="J971" s="14"/>
      <c r="K971" s="14"/>
      <c r="L971" s="187"/>
      <c r="M971" s="191"/>
      <c r="N971" s="192"/>
      <c r="O971" s="192"/>
      <c r="P971" s="192"/>
      <c r="Q971" s="192"/>
      <c r="R971" s="192"/>
      <c r="S971" s="192"/>
      <c r="T971" s="193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188" t="s">
        <v>204</v>
      </c>
      <c r="AU971" s="188" t="s">
        <v>78</v>
      </c>
      <c r="AV971" s="14" t="s">
        <v>78</v>
      </c>
      <c r="AW971" s="14" t="s">
        <v>31</v>
      </c>
      <c r="AX971" s="14" t="s">
        <v>69</v>
      </c>
      <c r="AY971" s="188" t="s">
        <v>195</v>
      </c>
    </row>
    <row r="972" spans="1:51" s="15" customFormat="1" ht="12">
      <c r="A972" s="15"/>
      <c r="B972" s="194"/>
      <c r="C972" s="15"/>
      <c r="D972" s="181" t="s">
        <v>204</v>
      </c>
      <c r="E972" s="195" t="s">
        <v>3</v>
      </c>
      <c r="F972" s="196" t="s">
        <v>209</v>
      </c>
      <c r="G972" s="15"/>
      <c r="H972" s="197">
        <v>45.6</v>
      </c>
      <c r="I972" s="15"/>
      <c r="J972" s="15"/>
      <c r="K972" s="15"/>
      <c r="L972" s="194"/>
      <c r="M972" s="198"/>
      <c r="N972" s="199"/>
      <c r="O972" s="199"/>
      <c r="P972" s="199"/>
      <c r="Q972" s="199"/>
      <c r="R972" s="199"/>
      <c r="S972" s="199"/>
      <c r="T972" s="200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T972" s="195" t="s">
        <v>204</v>
      </c>
      <c r="AU972" s="195" t="s">
        <v>78</v>
      </c>
      <c r="AV972" s="15" t="s">
        <v>202</v>
      </c>
      <c r="AW972" s="15" t="s">
        <v>31</v>
      </c>
      <c r="AX972" s="15" t="s">
        <v>76</v>
      </c>
      <c r="AY972" s="195" t="s">
        <v>195</v>
      </c>
    </row>
    <row r="973" spans="1:65" s="2" customFormat="1" ht="24" customHeight="1">
      <c r="A973" s="33"/>
      <c r="B973" s="167"/>
      <c r="C973" s="168" t="s">
        <v>1384</v>
      </c>
      <c r="D973" s="168" t="s">
        <v>197</v>
      </c>
      <c r="E973" s="169" t="s">
        <v>4337</v>
      </c>
      <c r="F973" s="170" t="s">
        <v>4338</v>
      </c>
      <c r="G973" s="171" t="s">
        <v>212</v>
      </c>
      <c r="H973" s="172">
        <v>2</v>
      </c>
      <c r="I973" s="173">
        <v>622</v>
      </c>
      <c r="J973" s="173">
        <f>ROUND(I973*H973,2)</f>
        <v>1244</v>
      </c>
      <c r="K973" s="170" t="s">
        <v>201</v>
      </c>
      <c r="L973" s="34"/>
      <c r="M973" s="174" t="s">
        <v>3</v>
      </c>
      <c r="N973" s="175" t="s">
        <v>40</v>
      </c>
      <c r="O973" s="176">
        <v>2.276</v>
      </c>
      <c r="P973" s="176">
        <f>O973*H973</f>
        <v>4.552</v>
      </c>
      <c r="Q973" s="176">
        <v>0</v>
      </c>
      <c r="R973" s="176">
        <f>Q973*H973</f>
        <v>0</v>
      </c>
      <c r="S973" s="176">
        <v>0.165</v>
      </c>
      <c r="T973" s="177">
        <f>S973*H973</f>
        <v>0.33</v>
      </c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R973" s="178" t="s">
        <v>202</v>
      </c>
      <c r="AT973" s="178" t="s">
        <v>197</v>
      </c>
      <c r="AU973" s="178" t="s">
        <v>78</v>
      </c>
      <c r="AY973" s="20" t="s">
        <v>195</v>
      </c>
      <c r="BE973" s="179">
        <f>IF(N973="základní",J973,0)</f>
        <v>1244</v>
      </c>
      <c r="BF973" s="179">
        <f>IF(N973="snížená",J973,0)</f>
        <v>0</v>
      </c>
      <c r="BG973" s="179">
        <f>IF(N973="zákl. přenesená",J973,0)</f>
        <v>0</v>
      </c>
      <c r="BH973" s="179">
        <f>IF(N973="sníž. přenesená",J973,0)</f>
        <v>0</v>
      </c>
      <c r="BI973" s="179">
        <f>IF(N973="nulová",J973,0)</f>
        <v>0</v>
      </c>
      <c r="BJ973" s="20" t="s">
        <v>76</v>
      </c>
      <c r="BK973" s="179">
        <f>ROUND(I973*H973,2)</f>
        <v>1244</v>
      </c>
      <c r="BL973" s="20" t="s">
        <v>202</v>
      </c>
      <c r="BM973" s="178" t="s">
        <v>4339</v>
      </c>
    </row>
    <row r="974" spans="1:51" s="14" customFormat="1" ht="12">
      <c r="A974" s="14"/>
      <c r="B974" s="187"/>
      <c r="C974" s="14"/>
      <c r="D974" s="181" t="s">
        <v>204</v>
      </c>
      <c r="E974" s="188" t="s">
        <v>3</v>
      </c>
      <c r="F974" s="189" t="s">
        <v>4340</v>
      </c>
      <c r="G974" s="14"/>
      <c r="H974" s="190">
        <v>2</v>
      </c>
      <c r="I974" s="14"/>
      <c r="J974" s="14"/>
      <c r="K974" s="14"/>
      <c r="L974" s="187"/>
      <c r="M974" s="191"/>
      <c r="N974" s="192"/>
      <c r="O974" s="192"/>
      <c r="P974" s="192"/>
      <c r="Q974" s="192"/>
      <c r="R974" s="192"/>
      <c r="S974" s="192"/>
      <c r="T974" s="193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188" t="s">
        <v>204</v>
      </c>
      <c r="AU974" s="188" t="s">
        <v>78</v>
      </c>
      <c r="AV974" s="14" t="s">
        <v>78</v>
      </c>
      <c r="AW974" s="14" t="s">
        <v>31</v>
      </c>
      <c r="AX974" s="14" t="s">
        <v>76</v>
      </c>
      <c r="AY974" s="188" t="s">
        <v>195</v>
      </c>
    </row>
    <row r="975" spans="1:65" s="2" customFormat="1" ht="24" customHeight="1">
      <c r="A975" s="33"/>
      <c r="B975" s="167"/>
      <c r="C975" s="168" t="s">
        <v>1388</v>
      </c>
      <c r="D975" s="168" t="s">
        <v>197</v>
      </c>
      <c r="E975" s="169" t="s">
        <v>4341</v>
      </c>
      <c r="F975" s="170" t="s">
        <v>4342</v>
      </c>
      <c r="G975" s="171" t="s">
        <v>212</v>
      </c>
      <c r="H975" s="172">
        <v>12.09</v>
      </c>
      <c r="I975" s="173">
        <v>144</v>
      </c>
      <c r="J975" s="173">
        <f>ROUND(I975*H975,2)</f>
        <v>1740.96</v>
      </c>
      <c r="K975" s="170" t="s">
        <v>201</v>
      </c>
      <c r="L975" s="34"/>
      <c r="M975" s="174" t="s">
        <v>3</v>
      </c>
      <c r="N975" s="175" t="s">
        <v>40</v>
      </c>
      <c r="O975" s="176">
        <v>0.528</v>
      </c>
      <c r="P975" s="176">
        <f>O975*H975</f>
        <v>6.38352</v>
      </c>
      <c r="Q975" s="176">
        <v>0</v>
      </c>
      <c r="R975" s="176">
        <f>Q975*H975</f>
        <v>0</v>
      </c>
      <c r="S975" s="176">
        <v>0.176</v>
      </c>
      <c r="T975" s="177">
        <f>S975*H975</f>
        <v>2.12784</v>
      </c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R975" s="178" t="s">
        <v>202</v>
      </c>
      <c r="AT975" s="178" t="s">
        <v>197</v>
      </c>
      <c r="AU975" s="178" t="s">
        <v>78</v>
      </c>
      <c r="AY975" s="20" t="s">
        <v>195</v>
      </c>
      <c r="BE975" s="179">
        <f>IF(N975="základní",J975,0)</f>
        <v>1740.96</v>
      </c>
      <c r="BF975" s="179">
        <f>IF(N975="snížená",J975,0)</f>
        <v>0</v>
      </c>
      <c r="BG975" s="179">
        <f>IF(N975="zákl. přenesená",J975,0)</f>
        <v>0</v>
      </c>
      <c r="BH975" s="179">
        <f>IF(N975="sníž. přenesená",J975,0)</f>
        <v>0</v>
      </c>
      <c r="BI975" s="179">
        <f>IF(N975="nulová",J975,0)</f>
        <v>0</v>
      </c>
      <c r="BJ975" s="20" t="s">
        <v>76</v>
      </c>
      <c r="BK975" s="179">
        <f>ROUND(I975*H975,2)</f>
        <v>1740.96</v>
      </c>
      <c r="BL975" s="20" t="s">
        <v>202</v>
      </c>
      <c r="BM975" s="178" t="s">
        <v>4343</v>
      </c>
    </row>
    <row r="976" spans="1:51" s="13" customFormat="1" ht="12">
      <c r="A976" s="13"/>
      <c r="B976" s="180"/>
      <c r="C976" s="13"/>
      <c r="D976" s="181" t="s">
        <v>204</v>
      </c>
      <c r="E976" s="182" t="s">
        <v>3</v>
      </c>
      <c r="F976" s="183" t="s">
        <v>4344</v>
      </c>
      <c r="G976" s="13"/>
      <c r="H976" s="182" t="s">
        <v>3</v>
      </c>
      <c r="I976" s="13"/>
      <c r="J976" s="13"/>
      <c r="K976" s="13"/>
      <c r="L976" s="180"/>
      <c r="M976" s="184"/>
      <c r="N976" s="185"/>
      <c r="O976" s="185"/>
      <c r="P976" s="185"/>
      <c r="Q976" s="185"/>
      <c r="R976" s="185"/>
      <c r="S976" s="185"/>
      <c r="T976" s="186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182" t="s">
        <v>204</v>
      </c>
      <c r="AU976" s="182" t="s">
        <v>78</v>
      </c>
      <c r="AV976" s="13" t="s">
        <v>76</v>
      </c>
      <c r="AW976" s="13" t="s">
        <v>31</v>
      </c>
      <c r="AX976" s="13" t="s">
        <v>69</v>
      </c>
      <c r="AY976" s="182" t="s">
        <v>195</v>
      </c>
    </row>
    <row r="977" spans="1:51" s="14" customFormat="1" ht="12">
      <c r="A977" s="14"/>
      <c r="B977" s="187"/>
      <c r="C977" s="14"/>
      <c r="D977" s="181" t="s">
        <v>204</v>
      </c>
      <c r="E977" s="188" t="s">
        <v>3</v>
      </c>
      <c r="F977" s="189" t="s">
        <v>4345</v>
      </c>
      <c r="G977" s="14"/>
      <c r="H977" s="190">
        <v>12.09</v>
      </c>
      <c r="I977" s="14"/>
      <c r="J977" s="14"/>
      <c r="K977" s="14"/>
      <c r="L977" s="187"/>
      <c r="M977" s="191"/>
      <c r="N977" s="192"/>
      <c r="O977" s="192"/>
      <c r="P977" s="192"/>
      <c r="Q977" s="192"/>
      <c r="R977" s="192"/>
      <c r="S977" s="192"/>
      <c r="T977" s="193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188" t="s">
        <v>204</v>
      </c>
      <c r="AU977" s="188" t="s">
        <v>78</v>
      </c>
      <c r="AV977" s="14" t="s">
        <v>78</v>
      </c>
      <c r="AW977" s="14" t="s">
        <v>31</v>
      </c>
      <c r="AX977" s="14" t="s">
        <v>76</v>
      </c>
      <c r="AY977" s="188" t="s">
        <v>195</v>
      </c>
    </row>
    <row r="978" spans="1:65" s="2" customFormat="1" ht="24" customHeight="1">
      <c r="A978" s="33"/>
      <c r="B978" s="167"/>
      <c r="C978" s="168" t="s">
        <v>1392</v>
      </c>
      <c r="D978" s="168" t="s">
        <v>197</v>
      </c>
      <c r="E978" s="169" t="s">
        <v>4346</v>
      </c>
      <c r="F978" s="170" t="s">
        <v>4347</v>
      </c>
      <c r="G978" s="171" t="s">
        <v>212</v>
      </c>
      <c r="H978" s="172">
        <v>0.15</v>
      </c>
      <c r="I978" s="173">
        <v>6050</v>
      </c>
      <c r="J978" s="173">
        <f>ROUND(I978*H978,2)</f>
        <v>907.5</v>
      </c>
      <c r="K978" s="170" t="s">
        <v>201</v>
      </c>
      <c r="L978" s="34"/>
      <c r="M978" s="174" t="s">
        <v>3</v>
      </c>
      <c r="N978" s="175" t="s">
        <v>40</v>
      </c>
      <c r="O978" s="176">
        <v>3.7</v>
      </c>
      <c r="P978" s="176">
        <f>O978*H978</f>
        <v>0.555</v>
      </c>
      <c r="Q978" s="176">
        <v>0.00363</v>
      </c>
      <c r="R978" s="176">
        <f>Q978*H978</f>
        <v>0.0005445</v>
      </c>
      <c r="S978" s="176">
        <v>0.196</v>
      </c>
      <c r="T978" s="177">
        <f>S978*H978</f>
        <v>0.0294</v>
      </c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R978" s="178" t="s">
        <v>202</v>
      </c>
      <c r="AT978" s="178" t="s">
        <v>197</v>
      </c>
      <c r="AU978" s="178" t="s">
        <v>78</v>
      </c>
      <c r="AY978" s="20" t="s">
        <v>195</v>
      </c>
      <c r="BE978" s="179">
        <f>IF(N978="základní",J978,0)</f>
        <v>907.5</v>
      </c>
      <c r="BF978" s="179">
        <f>IF(N978="snížená",J978,0)</f>
        <v>0</v>
      </c>
      <c r="BG978" s="179">
        <f>IF(N978="zákl. přenesená",J978,0)</f>
        <v>0</v>
      </c>
      <c r="BH978" s="179">
        <f>IF(N978="sníž. přenesená",J978,0)</f>
        <v>0</v>
      </c>
      <c r="BI978" s="179">
        <f>IF(N978="nulová",J978,0)</f>
        <v>0</v>
      </c>
      <c r="BJ978" s="20" t="s">
        <v>76</v>
      </c>
      <c r="BK978" s="179">
        <f>ROUND(I978*H978,2)</f>
        <v>907.5</v>
      </c>
      <c r="BL978" s="20" t="s">
        <v>202</v>
      </c>
      <c r="BM978" s="178" t="s">
        <v>4348</v>
      </c>
    </row>
    <row r="979" spans="1:51" s="14" customFormat="1" ht="12">
      <c r="A979" s="14"/>
      <c r="B979" s="187"/>
      <c r="C979" s="14"/>
      <c r="D979" s="181" t="s">
        <v>204</v>
      </c>
      <c r="E979" s="188" t="s">
        <v>3</v>
      </c>
      <c r="F979" s="189" t="s">
        <v>4349</v>
      </c>
      <c r="G979" s="14"/>
      <c r="H979" s="190">
        <v>0.15</v>
      </c>
      <c r="I979" s="14"/>
      <c r="J979" s="14"/>
      <c r="K979" s="14"/>
      <c r="L979" s="187"/>
      <c r="M979" s="191"/>
      <c r="N979" s="192"/>
      <c r="O979" s="192"/>
      <c r="P979" s="192"/>
      <c r="Q979" s="192"/>
      <c r="R979" s="192"/>
      <c r="S979" s="192"/>
      <c r="T979" s="193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188" t="s">
        <v>204</v>
      </c>
      <c r="AU979" s="188" t="s">
        <v>78</v>
      </c>
      <c r="AV979" s="14" t="s">
        <v>78</v>
      </c>
      <c r="AW979" s="14" t="s">
        <v>31</v>
      </c>
      <c r="AX979" s="14" t="s">
        <v>76</v>
      </c>
      <c r="AY979" s="188" t="s">
        <v>195</v>
      </c>
    </row>
    <row r="980" spans="1:65" s="2" customFormat="1" ht="16.5" customHeight="1">
      <c r="A980" s="33"/>
      <c r="B980" s="167"/>
      <c r="C980" s="168" t="s">
        <v>1396</v>
      </c>
      <c r="D980" s="168" t="s">
        <v>197</v>
      </c>
      <c r="E980" s="169" t="s">
        <v>4350</v>
      </c>
      <c r="F980" s="170" t="s">
        <v>4351</v>
      </c>
      <c r="G980" s="171" t="s">
        <v>212</v>
      </c>
      <c r="H980" s="172">
        <v>27.5</v>
      </c>
      <c r="I980" s="173">
        <v>305</v>
      </c>
      <c r="J980" s="173">
        <f>ROUND(I980*H980,2)</f>
        <v>8387.5</v>
      </c>
      <c r="K980" s="170" t="s">
        <v>201</v>
      </c>
      <c r="L980" s="34"/>
      <c r="M980" s="174" t="s">
        <v>3</v>
      </c>
      <c r="N980" s="175" t="s">
        <v>40</v>
      </c>
      <c r="O980" s="176">
        <v>0.618</v>
      </c>
      <c r="P980" s="176">
        <f>O980*H980</f>
        <v>16.995</v>
      </c>
      <c r="Q980" s="176">
        <v>1E-05</v>
      </c>
      <c r="R980" s="176">
        <f>Q980*H980</f>
        <v>0.000275</v>
      </c>
      <c r="S980" s="176">
        <v>0</v>
      </c>
      <c r="T980" s="177">
        <f>S980*H980</f>
        <v>0</v>
      </c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R980" s="178" t="s">
        <v>202</v>
      </c>
      <c r="AT980" s="178" t="s">
        <v>197</v>
      </c>
      <c r="AU980" s="178" t="s">
        <v>78</v>
      </c>
      <c r="AY980" s="20" t="s">
        <v>195</v>
      </c>
      <c r="BE980" s="179">
        <f>IF(N980="základní",J980,0)</f>
        <v>8387.5</v>
      </c>
      <c r="BF980" s="179">
        <f>IF(N980="snížená",J980,0)</f>
        <v>0</v>
      </c>
      <c r="BG980" s="179">
        <f>IF(N980="zákl. přenesená",J980,0)</f>
        <v>0</v>
      </c>
      <c r="BH980" s="179">
        <f>IF(N980="sníž. přenesená",J980,0)</f>
        <v>0</v>
      </c>
      <c r="BI980" s="179">
        <f>IF(N980="nulová",J980,0)</f>
        <v>0</v>
      </c>
      <c r="BJ980" s="20" t="s">
        <v>76</v>
      </c>
      <c r="BK980" s="179">
        <f>ROUND(I980*H980,2)</f>
        <v>8387.5</v>
      </c>
      <c r="BL980" s="20" t="s">
        <v>202</v>
      </c>
      <c r="BM980" s="178" t="s">
        <v>4352</v>
      </c>
    </row>
    <row r="981" spans="1:51" s="13" customFormat="1" ht="12">
      <c r="A981" s="13"/>
      <c r="B981" s="180"/>
      <c r="C981" s="13"/>
      <c r="D981" s="181" t="s">
        <v>204</v>
      </c>
      <c r="E981" s="182" t="s">
        <v>3</v>
      </c>
      <c r="F981" s="183" t="s">
        <v>3444</v>
      </c>
      <c r="G981" s="13"/>
      <c r="H981" s="182" t="s">
        <v>3</v>
      </c>
      <c r="I981" s="13"/>
      <c r="J981" s="13"/>
      <c r="K981" s="13"/>
      <c r="L981" s="180"/>
      <c r="M981" s="184"/>
      <c r="N981" s="185"/>
      <c r="O981" s="185"/>
      <c r="P981" s="185"/>
      <c r="Q981" s="185"/>
      <c r="R981" s="185"/>
      <c r="S981" s="185"/>
      <c r="T981" s="186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182" t="s">
        <v>204</v>
      </c>
      <c r="AU981" s="182" t="s">
        <v>78</v>
      </c>
      <c r="AV981" s="13" t="s">
        <v>76</v>
      </c>
      <c r="AW981" s="13" t="s">
        <v>31</v>
      </c>
      <c r="AX981" s="13" t="s">
        <v>69</v>
      </c>
      <c r="AY981" s="182" t="s">
        <v>195</v>
      </c>
    </row>
    <row r="982" spans="1:51" s="14" customFormat="1" ht="12">
      <c r="A982" s="14"/>
      <c r="B982" s="187"/>
      <c r="C982" s="14"/>
      <c r="D982" s="181" t="s">
        <v>204</v>
      </c>
      <c r="E982" s="188" t="s">
        <v>3</v>
      </c>
      <c r="F982" s="189" t="s">
        <v>4353</v>
      </c>
      <c r="G982" s="14"/>
      <c r="H982" s="190">
        <v>27.5</v>
      </c>
      <c r="I982" s="14"/>
      <c r="J982" s="14"/>
      <c r="K982" s="14"/>
      <c r="L982" s="187"/>
      <c r="M982" s="191"/>
      <c r="N982" s="192"/>
      <c r="O982" s="192"/>
      <c r="P982" s="192"/>
      <c r="Q982" s="192"/>
      <c r="R982" s="192"/>
      <c r="S982" s="192"/>
      <c r="T982" s="193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188" t="s">
        <v>204</v>
      </c>
      <c r="AU982" s="188" t="s">
        <v>78</v>
      </c>
      <c r="AV982" s="14" t="s">
        <v>78</v>
      </c>
      <c r="AW982" s="14" t="s">
        <v>31</v>
      </c>
      <c r="AX982" s="14" t="s">
        <v>76</v>
      </c>
      <c r="AY982" s="188" t="s">
        <v>195</v>
      </c>
    </row>
    <row r="983" spans="1:65" s="2" customFormat="1" ht="24" customHeight="1">
      <c r="A983" s="33"/>
      <c r="B983" s="167"/>
      <c r="C983" s="168" t="s">
        <v>1401</v>
      </c>
      <c r="D983" s="168" t="s">
        <v>197</v>
      </c>
      <c r="E983" s="169" t="s">
        <v>4354</v>
      </c>
      <c r="F983" s="170" t="s">
        <v>4355</v>
      </c>
      <c r="G983" s="171" t="s">
        <v>200</v>
      </c>
      <c r="H983" s="172">
        <v>408.158</v>
      </c>
      <c r="I983" s="173">
        <v>126</v>
      </c>
      <c r="J983" s="173">
        <f>ROUND(I983*H983,2)</f>
        <v>51427.91</v>
      </c>
      <c r="K983" s="170" t="s">
        <v>201</v>
      </c>
      <c r="L983" s="34"/>
      <c r="M983" s="174" t="s">
        <v>3</v>
      </c>
      <c r="N983" s="175" t="s">
        <v>40</v>
      </c>
      <c r="O983" s="176">
        <v>0.462</v>
      </c>
      <c r="P983" s="176">
        <f>O983*H983</f>
        <v>188.56899600000003</v>
      </c>
      <c r="Q983" s="176">
        <v>0</v>
      </c>
      <c r="R983" s="176">
        <f>Q983*H983</f>
        <v>0</v>
      </c>
      <c r="S983" s="176">
        <v>0.05</v>
      </c>
      <c r="T983" s="177">
        <f>S983*H983</f>
        <v>20.4079</v>
      </c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R983" s="178" t="s">
        <v>202</v>
      </c>
      <c r="AT983" s="178" t="s">
        <v>197</v>
      </c>
      <c r="AU983" s="178" t="s">
        <v>78</v>
      </c>
      <c r="AY983" s="20" t="s">
        <v>195</v>
      </c>
      <c r="BE983" s="179">
        <f>IF(N983="základní",J983,0)</f>
        <v>51427.91</v>
      </c>
      <c r="BF983" s="179">
        <f>IF(N983="snížená",J983,0)</f>
        <v>0</v>
      </c>
      <c r="BG983" s="179">
        <f>IF(N983="zákl. přenesená",J983,0)</f>
        <v>0</v>
      </c>
      <c r="BH983" s="179">
        <f>IF(N983="sníž. přenesená",J983,0)</f>
        <v>0</v>
      </c>
      <c r="BI983" s="179">
        <f>IF(N983="nulová",J983,0)</f>
        <v>0</v>
      </c>
      <c r="BJ983" s="20" t="s">
        <v>76</v>
      </c>
      <c r="BK983" s="179">
        <f>ROUND(I983*H983,2)</f>
        <v>51427.91</v>
      </c>
      <c r="BL983" s="20" t="s">
        <v>202</v>
      </c>
      <c r="BM983" s="178" t="s">
        <v>4356</v>
      </c>
    </row>
    <row r="984" spans="1:51" s="13" customFormat="1" ht="12">
      <c r="A984" s="13"/>
      <c r="B984" s="180"/>
      <c r="C984" s="13"/>
      <c r="D984" s="181" t="s">
        <v>204</v>
      </c>
      <c r="E984" s="182" t="s">
        <v>3</v>
      </c>
      <c r="F984" s="183" t="s">
        <v>4357</v>
      </c>
      <c r="G984" s="13"/>
      <c r="H984" s="182" t="s">
        <v>3</v>
      </c>
      <c r="I984" s="13"/>
      <c r="J984" s="13"/>
      <c r="K984" s="13"/>
      <c r="L984" s="180"/>
      <c r="M984" s="184"/>
      <c r="N984" s="185"/>
      <c r="O984" s="185"/>
      <c r="P984" s="185"/>
      <c r="Q984" s="185"/>
      <c r="R984" s="185"/>
      <c r="S984" s="185"/>
      <c r="T984" s="186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182" t="s">
        <v>204</v>
      </c>
      <c r="AU984" s="182" t="s">
        <v>78</v>
      </c>
      <c r="AV984" s="13" t="s">
        <v>76</v>
      </c>
      <c r="AW984" s="13" t="s">
        <v>31</v>
      </c>
      <c r="AX984" s="13" t="s">
        <v>69</v>
      </c>
      <c r="AY984" s="182" t="s">
        <v>195</v>
      </c>
    </row>
    <row r="985" spans="1:51" s="14" customFormat="1" ht="12">
      <c r="A985" s="14"/>
      <c r="B985" s="187"/>
      <c r="C985" s="14"/>
      <c r="D985" s="181" t="s">
        <v>204</v>
      </c>
      <c r="E985" s="188" t="s">
        <v>3</v>
      </c>
      <c r="F985" s="189" t="s">
        <v>4358</v>
      </c>
      <c r="G985" s="14"/>
      <c r="H985" s="190">
        <v>31.22</v>
      </c>
      <c r="I985" s="14"/>
      <c r="J985" s="14"/>
      <c r="K985" s="14"/>
      <c r="L985" s="187"/>
      <c r="M985" s="191"/>
      <c r="N985" s="192"/>
      <c r="O985" s="192"/>
      <c r="P985" s="192"/>
      <c r="Q985" s="192"/>
      <c r="R985" s="192"/>
      <c r="S985" s="192"/>
      <c r="T985" s="193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188" t="s">
        <v>204</v>
      </c>
      <c r="AU985" s="188" t="s">
        <v>78</v>
      </c>
      <c r="AV985" s="14" t="s">
        <v>78</v>
      </c>
      <c r="AW985" s="14" t="s">
        <v>31</v>
      </c>
      <c r="AX985" s="14" t="s">
        <v>69</v>
      </c>
      <c r="AY985" s="188" t="s">
        <v>195</v>
      </c>
    </row>
    <row r="986" spans="1:51" s="13" customFormat="1" ht="12">
      <c r="A986" s="13"/>
      <c r="B986" s="180"/>
      <c r="C986" s="13"/>
      <c r="D986" s="181" t="s">
        <v>204</v>
      </c>
      <c r="E986" s="182" t="s">
        <v>3</v>
      </c>
      <c r="F986" s="183" t="s">
        <v>4359</v>
      </c>
      <c r="G986" s="13"/>
      <c r="H986" s="182" t="s">
        <v>3</v>
      </c>
      <c r="I986" s="13"/>
      <c r="J986" s="13"/>
      <c r="K986" s="13"/>
      <c r="L986" s="180"/>
      <c r="M986" s="184"/>
      <c r="N986" s="185"/>
      <c r="O986" s="185"/>
      <c r="P986" s="185"/>
      <c r="Q986" s="185"/>
      <c r="R986" s="185"/>
      <c r="S986" s="185"/>
      <c r="T986" s="186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182" t="s">
        <v>204</v>
      </c>
      <c r="AU986" s="182" t="s">
        <v>78</v>
      </c>
      <c r="AV986" s="13" t="s">
        <v>76</v>
      </c>
      <c r="AW986" s="13" t="s">
        <v>31</v>
      </c>
      <c r="AX986" s="13" t="s">
        <v>69</v>
      </c>
      <c r="AY986" s="182" t="s">
        <v>195</v>
      </c>
    </row>
    <row r="987" spans="1:51" s="14" customFormat="1" ht="12">
      <c r="A987" s="14"/>
      <c r="B987" s="187"/>
      <c r="C987" s="14"/>
      <c r="D987" s="181" t="s">
        <v>204</v>
      </c>
      <c r="E987" s="188" t="s">
        <v>3</v>
      </c>
      <c r="F987" s="189" t="s">
        <v>1166</v>
      </c>
      <c r="G987" s="14"/>
      <c r="H987" s="190">
        <v>170</v>
      </c>
      <c r="I987" s="14"/>
      <c r="J987" s="14"/>
      <c r="K987" s="14"/>
      <c r="L987" s="187"/>
      <c r="M987" s="191"/>
      <c r="N987" s="192"/>
      <c r="O987" s="192"/>
      <c r="P987" s="192"/>
      <c r="Q987" s="192"/>
      <c r="R987" s="192"/>
      <c r="S987" s="192"/>
      <c r="T987" s="193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188" t="s">
        <v>204</v>
      </c>
      <c r="AU987" s="188" t="s">
        <v>78</v>
      </c>
      <c r="AV987" s="14" t="s">
        <v>78</v>
      </c>
      <c r="AW987" s="14" t="s">
        <v>31</v>
      </c>
      <c r="AX987" s="14" t="s">
        <v>69</v>
      </c>
      <c r="AY987" s="188" t="s">
        <v>195</v>
      </c>
    </row>
    <row r="988" spans="1:51" s="13" customFormat="1" ht="12">
      <c r="A988" s="13"/>
      <c r="B988" s="180"/>
      <c r="C988" s="13"/>
      <c r="D988" s="181" t="s">
        <v>204</v>
      </c>
      <c r="E988" s="182" t="s">
        <v>3</v>
      </c>
      <c r="F988" s="183" t="s">
        <v>4360</v>
      </c>
      <c r="G988" s="13"/>
      <c r="H988" s="182" t="s">
        <v>3</v>
      </c>
      <c r="I988" s="13"/>
      <c r="J988" s="13"/>
      <c r="K988" s="13"/>
      <c r="L988" s="180"/>
      <c r="M988" s="184"/>
      <c r="N988" s="185"/>
      <c r="O988" s="185"/>
      <c r="P988" s="185"/>
      <c r="Q988" s="185"/>
      <c r="R988" s="185"/>
      <c r="S988" s="185"/>
      <c r="T988" s="186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182" t="s">
        <v>204</v>
      </c>
      <c r="AU988" s="182" t="s">
        <v>78</v>
      </c>
      <c r="AV988" s="13" t="s">
        <v>76</v>
      </c>
      <c r="AW988" s="13" t="s">
        <v>31</v>
      </c>
      <c r="AX988" s="13" t="s">
        <v>69</v>
      </c>
      <c r="AY988" s="182" t="s">
        <v>195</v>
      </c>
    </row>
    <row r="989" spans="1:51" s="14" customFormat="1" ht="12">
      <c r="A989" s="14"/>
      <c r="B989" s="187"/>
      <c r="C989" s="14"/>
      <c r="D989" s="181" t="s">
        <v>204</v>
      </c>
      <c r="E989" s="188" t="s">
        <v>3</v>
      </c>
      <c r="F989" s="189" t="s">
        <v>4361</v>
      </c>
      <c r="G989" s="14"/>
      <c r="H989" s="190">
        <v>206.938</v>
      </c>
      <c r="I989" s="14"/>
      <c r="J989" s="14"/>
      <c r="K989" s="14"/>
      <c r="L989" s="187"/>
      <c r="M989" s="191"/>
      <c r="N989" s="192"/>
      <c r="O989" s="192"/>
      <c r="P989" s="192"/>
      <c r="Q989" s="192"/>
      <c r="R989" s="192"/>
      <c r="S989" s="192"/>
      <c r="T989" s="193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188" t="s">
        <v>204</v>
      </c>
      <c r="AU989" s="188" t="s">
        <v>78</v>
      </c>
      <c r="AV989" s="14" t="s">
        <v>78</v>
      </c>
      <c r="AW989" s="14" t="s">
        <v>31</v>
      </c>
      <c r="AX989" s="14" t="s">
        <v>69</v>
      </c>
      <c r="AY989" s="188" t="s">
        <v>195</v>
      </c>
    </row>
    <row r="990" spans="1:51" s="15" customFormat="1" ht="12">
      <c r="A990" s="15"/>
      <c r="B990" s="194"/>
      <c r="C990" s="15"/>
      <c r="D990" s="181" t="s">
        <v>204</v>
      </c>
      <c r="E990" s="195" t="s">
        <v>3</v>
      </c>
      <c r="F990" s="196" t="s">
        <v>209</v>
      </c>
      <c r="G990" s="15"/>
      <c r="H990" s="197">
        <v>408.158</v>
      </c>
      <c r="I990" s="15"/>
      <c r="J990" s="15"/>
      <c r="K990" s="15"/>
      <c r="L990" s="194"/>
      <c r="M990" s="198"/>
      <c r="N990" s="199"/>
      <c r="O990" s="199"/>
      <c r="P990" s="199"/>
      <c r="Q990" s="199"/>
      <c r="R990" s="199"/>
      <c r="S990" s="199"/>
      <c r="T990" s="200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T990" s="195" t="s">
        <v>204</v>
      </c>
      <c r="AU990" s="195" t="s">
        <v>78</v>
      </c>
      <c r="AV990" s="15" t="s">
        <v>202</v>
      </c>
      <c r="AW990" s="15" t="s">
        <v>31</v>
      </c>
      <c r="AX990" s="15" t="s">
        <v>76</v>
      </c>
      <c r="AY990" s="195" t="s">
        <v>195</v>
      </c>
    </row>
    <row r="991" spans="1:65" s="2" customFormat="1" ht="24" customHeight="1">
      <c r="A991" s="33"/>
      <c r="B991" s="167"/>
      <c r="C991" s="168" t="s">
        <v>1405</v>
      </c>
      <c r="D991" s="168" t="s">
        <v>197</v>
      </c>
      <c r="E991" s="169" t="s">
        <v>792</v>
      </c>
      <c r="F991" s="170" t="s">
        <v>793</v>
      </c>
      <c r="G991" s="171" t="s">
        <v>200</v>
      </c>
      <c r="H991" s="172">
        <v>486.637</v>
      </c>
      <c r="I991" s="173">
        <v>16.4</v>
      </c>
      <c r="J991" s="173">
        <f>ROUND(I991*H991,2)</f>
        <v>7980.85</v>
      </c>
      <c r="K991" s="170" t="s">
        <v>201</v>
      </c>
      <c r="L991" s="34"/>
      <c r="M991" s="174" t="s">
        <v>3</v>
      </c>
      <c r="N991" s="175" t="s">
        <v>40</v>
      </c>
      <c r="O991" s="176">
        <v>0.06</v>
      </c>
      <c r="P991" s="176">
        <f>O991*H991</f>
        <v>29.19822</v>
      </c>
      <c r="Q991" s="176">
        <v>0</v>
      </c>
      <c r="R991" s="176">
        <f>Q991*H991</f>
        <v>0</v>
      </c>
      <c r="S991" s="176">
        <v>0.016</v>
      </c>
      <c r="T991" s="177">
        <f>S991*H991</f>
        <v>7.786192</v>
      </c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R991" s="178" t="s">
        <v>202</v>
      </c>
      <c r="AT991" s="178" t="s">
        <v>197</v>
      </c>
      <c r="AU991" s="178" t="s">
        <v>78</v>
      </c>
      <c r="AY991" s="20" t="s">
        <v>195</v>
      </c>
      <c r="BE991" s="179">
        <f>IF(N991="základní",J991,0)</f>
        <v>7980.85</v>
      </c>
      <c r="BF991" s="179">
        <f>IF(N991="snížená",J991,0)</f>
        <v>0</v>
      </c>
      <c r="BG991" s="179">
        <f>IF(N991="zákl. přenesená",J991,0)</f>
        <v>0</v>
      </c>
      <c r="BH991" s="179">
        <f>IF(N991="sníž. přenesená",J991,0)</f>
        <v>0</v>
      </c>
      <c r="BI991" s="179">
        <f>IF(N991="nulová",J991,0)</f>
        <v>0</v>
      </c>
      <c r="BJ991" s="20" t="s">
        <v>76</v>
      </c>
      <c r="BK991" s="179">
        <f>ROUND(I991*H991,2)</f>
        <v>7980.85</v>
      </c>
      <c r="BL991" s="20" t="s">
        <v>202</v>
      </c>
      <c r="BM991" s="178" t="s">
        <v>4362</v>
      </c>
    </row>
    <row r="992" spans="1:51" s="13" customFormat="1" ht="12">
      <c r="A992" s="13"/>
      <c r="B992" s="180"/>
      <c r="C992" s="13"/>
      <c r="D992" s="181" t="s">
        <v>204</v>
      </c>
      <c r="E992" s="182" t="s">
        <v>3</v>
      </c>
      <c r="F992" s="183" t="s">
        <v>3967</v>
      </c>
      <c r="G992" s="13"/>
      <c r="H992" s="182" t="s">
        <v>3</v>
      </c>
      <c r="I992" s="13"/>
      <c r="J992" s="13"/>
      <c r="K992" s="13"/>
      <c r="L992" s="180"/>
      <c r="M992" s="184"/>
      <c r="N992" s="185"/>
      <c r="O992" s="185"/>
      <c r="P992" s="185"/>
      <c r="Q992" s="185"/>
      <c r="R992" s="185"/>
      <c r="S992" s="185"/>
      <c r="T992" s="186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182" t="s">
        <v>204</v>
      </c>
      <c r="AU992" s="182" t="s">
        <v>78</v>
      </c>
      <c r="AV992" s="13" t="s">
        <v>76</v>
      </c>
      <c r="AW992" s="13" t="s">
        <v>31</v>
      </c>
      <c r="AX992" s="13" t="s">
        <v>69</v>
      </c>
      <c r="AY992" s="182" t="s">
        <v>195</v>
      </c>
    </row>
    <row r="993" spans="1:51" s="14" customFormat="1" ht="12">
      <c r="A993" s="14"/>
      <c r="B993" s="187"/>
      <c r="C993" s="14"/>
      <c r="D993" s="181" t="s">
        <v>204</v>
      </c>
      <c r="E993" s="188" t="s">
        <v>3</v>
      </c>
      <c r="F993" s="189" t="s">
        <v>3968</v>
      </c>
      <c r="G993" s="14"/>
      <c r="H993" s="190">
        <v>432.785</v>
      </c>
      <c r="I993" s="14"/>
      <c r="J993" s="14"/>
      <c r="K993" s="14"/>
      <c r="L993" s="187"/>
      <c r="M993" s="191"/>
      <c r="N993" s="192"/>
      <c r="O993" s="192"/>
      <c r="P993" s="192"/>
      <c r="Q993" s="192"/>
      <c r="R993" s="192"/>
      <c r="S993" s="192"/>
      <c r="T993" s="193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188" t="s">
        <v>204</v>
      </c>
      <c r="AU993" s="188" t="s">
        <v>78</v>
      </c>
      <c r="AV993" s="14" t="s">
        <v>78</v>
      </c>
      <c r="AW993" s="14" t="s">
        <v>31</v>
      </c>
      <c r="AX993" s="14" t="s">
        <v>69</v>
      </c>
      <c r="AY993" s="188" t="s">
        <v>195</v>
      </c>
    </row>
    <row r="994" spans="1:51" s="14" customFormat="1" ht="12">
      <c r="A994" s="14"/>
      <c r="B994" s="187"/>
      <c r="C994" s="14"/>
      <c r="D994" s="181" t="s">
        <v>204</v>
      </c>
      <c r="E994" s="188" t="s">
        <v>3</v>
      </c>
      <c r="F994" s="189" t="s">
        <v>3874</v>
      </c>
      <c r="G994" s="14"/>
      <c r="H994" s="190">
        <v>26.002</v>
      </c>
      <c r="I994" s="14"/>
      <c r="J994" s="14"/>
      <c r="K994" s="14"/>
      <c r="L994" s="187"/>
      <c r="M994" s="191"/>
      <c r="N994" s="192"/>
      <c r="O994" s="192"/>
      <c r="P994" s="192"/>
      <c r="Q994" s="192"/>
      <c r="R994" s="192"/>
      <c r="S994" s="192"/>
      <c r="T994" s="193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188" t="s">
        <v>204</v>
      </c>
      <c r="AU994" s="188" t="s">
        <v>78</v>
      </c>
      <c r="AV994" s="14" t="s">
        <v>78</v>
      </c>
      <c r="AW994" s="14" t="s">
        <v>31</v>
      </c>
      <c r="AX994" s="14" t="s">
        <v>69</v>
      </c>
      <c r="AY994" s="188" t="s">
        <v>195</v>
      </c>
    </row>
    <row r="995" spans="1:51" s="13" customFormat="1" ht="12">
      <c r="A995" s="13"/>
      <c r="B995" s="180"/>
      <c r="C995" s="13"/>
      <c r="D995" s="181" t="s">
        <v>204</v>
      </c>
      <c r="E995" s="182" t="s">
        <v>3</v>
      </c>
      <c r="F995" s="183" t="s">
        <v>3878</v>
      </c>
      <c r="G995" s="13"/>
      <c r="H995" s="182" t="s">
        <v>3</v>
      </c>
      <c r="I995" s="13"/>
      <c r="J995" s="13"/>
      <c r="K995" s="13"/>
      <c r="L995" s="180"/>
      <c r="M995" s="184"/>
      <c r="N995" s="185"/>
      <c r="O995" s="185"/>
      <c r="P995" s="185"/>
      <c r="Q995" s="185"/>
      <c r="R995" s="185"/>
      <c r="S995" s="185"/>
      <c r="T995" s="186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182" t="s">
        <v>204</v>
      </c>
      <c r="AU995" s="182" t="s">
        <v>78</v>
      </c>
      <c r="AV995" s="13" t="s">
        <v>76</v>
      </c>
      <c r="AW995" s="13" t="s">
        <v>31</v>
      </c>
      <c r="AX995" s="13" t="s">
        <v>69</v>
      </c>
      <c r="AY995" s="182" t="s">
        <v>195</v>
      </c>
    </row>
    <row r="996" spans="1:51" s="14" customFormat="1" ht="12">
      <c r="A996" s="14"/>
      <c r="B996" s="187"/>
      <c r="C996" s="14"/>
      <c r="D996" s="181" t="s">
        <v>204</v>
      </c>
      <c r="E996" s="188" t="s">
        <v>3</v>
      </c>
      <c r="F996" s="189" t="s">
        <v>3969</v>
      </c>
      <c r="G996" s="14"/>
      <c r="H996" s="190">
        <v>27.85</v>
      </c>
      <c r="I996" s="14"/>
      <c r="J996" s="14"/>
      <c r="K996" s="14"/>
      <c r="L996" s="187"/>
      <c r="M996" s="191"/>
      <c r="N996" s="192"/>
      <c r="O996" s="192"/>
      <c r="P996" s="192"/>
      <c r="Q996" s="192"/>
      <c r="R996" s="192"/>
      <c r="S996" s="192"/>
      <c r="T996" s="193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188" t="s">
        <v>204</v>
      </c>
      <c r="AU996" s="188" t="s">
        <v>78</v>
      </c>
      <c r="AV996" s="14" t="s">
        <v>78</v>
      </c>
      <c r="AW996" s="14" t="s">
        <v>31</v>
      </c>
      <c r="AX996" s="14" t="s">
        <v>69</v>
      </c>
      <c r="AY996" s="188" t="s">
        <v>195</v>
      </c>
    </row>
    <row r="997" spans="1:51" s="15" customFormat="1" ht="12">
      <c r="A997" s="15"/>
      <c r="B997" s="194"/>
      <c r="C997" s="15"/>
      <c r="D997" s="181" t="s">
        <v>204</v>
      </c>
      <c r="E997" s="195" t="s">
        <v>3</v>
      </c>
      <c r="F997" s="196" t="s">
        <v>209</v>
      </c>
      <c r="G997" s="15"/>
      <c r="H997" s="197">
        <v>486.637</v>
      </c>
      <c r="I997" s="15"/>
      <c r="J997" s="15"/>
      <c r="K997" s="15"/>
      <c r="L997" s="194"/>
      <c r="M997" s="198"/>
      <c r="N997" s="199"/>
      <c r="O997" s="199"/>
      <c r="P997" s="199"/>
      <c r="Q997" s="199"/>
      <c r="R997" s="199"/>
      <c r="S997" s="199"/>
      <c r="T997" s="200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T997" s="195" t="s">
        <v>204</v>
      </c>
      <c r="AU997" s="195" t="s">
        <v>78</v>
      </c>
      <c r="AV997" s="15" t="s">
        <v>202</v>
      </c>
      <c r="AW997" s="15" t="s">
        <v>31</v>
      </c>
      <c r="AX997" s="15" t="s">
        <v>76</v>
      </c>
      <c r="AY997" s="195" t="s">
        <v>195</v>
      </c>
    </row>
    <row r="998" spans="1:65" s="2" customFormat="1" ht="24" customHeight="1">
      <c r="A998" s="33"/>
      <c r="B998" s="167"/>
      <c r="C998" s="168" t="s">
        <v>1410</v>
      </c>
      <c r="D998" s="168" t="s">
        <v>197</v>
      </c>
      <c r="E998" s="169" t="s">
        <v>796</v>
      </c>
      <c r="F998" s="170" t="s">
        <v>797</v>
      </c>
      <c r="G998" s="171" t="s">
        <v>200</v>
      </c>
      <c r="H998" s="172">
        <v>24.024</v>
      </c>
      <c r="I998" s="173">
        <v>104</v>
      </c>
      <c r="J998" s="173">
        <f>ROUND(I998*H998,2)</f>
        <v>2498.5</v>
      </c>
      <c r="K998" s="170" t="s">
        <v>201</v>
      </c>
      <c r="L998" s="34"/>
      <c r="M998" s="174" t="s">
        <v>3</v>
      </c>
      <c r="N998" s="175" t="s">
        <v>40</v>
      </c>
      <c r="O998" s="176">
        <v>0.382</v>
      </c>
      <c r="P998" s="176">
        <f>O998*H998</f>
        <v>9.177168</v>
      </c>
      <c r="Q998" s="176">
        <v>0</v>
      </c>
      <c r="R998" s="176">
        <f>Q998*H998</f>
        <v>0</v>
      </c>
      <c r="S998" s="176">
        <v>0.05</v>
      </c>
      <c r="T998" s="177">
        <f>S998*H998</f>
        <v>1.2012</v>
      </c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R998" s="178" t="s">
        <v>202</v>
      </c>
      <c r="AT998" s="178" t="s">
        <v>197</v>
      </c>
      <c r="AU998" s="178" t="s">
        <v>78</v>
      </c>
      <c r="AY998" s="20" t="s">
        <v>195</v>
      </c>
      <c r="BE998" s="179">
        <f>IF(N998="základní",J998,0)</f>
        <v>2498.5</v>
      </c>
      <c r="BF998" s="179">
        <f>IF(N998="snížená",J998,0)</f>
        <v>0</v>
      </c>
      <c r="BG998" s="179">
        <f>IF(N998="zákl. přenesená",J998,0)</f>
        <v>0</v>
      </c>
      <c r="BH998" s="179">
        <f>IF(N998="sníž. přenesená",J998,0)</f>
        <v>0</v>
      </c>
      <c r="BI998" s="179">
        <f>IF(N998="nulová",J998,0)</f>
        <v>0</v>
      </c>
      <c r="BJ998" s="20" t="s">
        <v>76</v>
      </c>
      <c r="BK998" s="179">
        <f>ROUND(I998*H998,2)</f>
        <v>2498.5</v>
      </c>
      <c r="BL998" s="20" t="s">
        <v>202</v>
      </c>
      <c r="BM998" s="178" t="s">
        <v>4363</v>
      </c>
    </row>
    <row r="999" spans="1:51" s="13" customFormat="1" ht="12">
      <c r="A999" s="13"/>
      <c r="B999" s="180"/>
      <c r="C999" s="13"/>
      <c r="D999" s="181" t="s">
        <v>204</v>
      </c>
      <c r="E999" s="182" t="s">
        <v>3</v>
      </c>
      <c r="F999" s="183" t="s">
        <v>1785</v>
      </c>
      <c r="G999" s="13"/>
      <c r="H999" s="182" t="s">
        <v>3</v>
      </c>
      <c r="I999" s="13"/>
      <c r="J999" s="13"/>
      <c r="K999" s="13"/>
      <c r="L999" s="180"/>
      <c r="M999" s="184"/>
      <c r="N999" s="185"/>
      <c r="O999" s="185"/>
      <c r="P999" s="185"/>
      <c r="Q999" s="185"/>
      <c r="R999" s="185"/>
      <c r="S999" s="185"/>
      <c r="T999" s="186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182" t="s">
        <v>204</v>
      </c>
      <c r="AU999" s="182" t="s">
        <v>78</v>
      </c>
      <c r="AV999" s="13" t="s">
        <v>76</v>
      </c>
      <c r="AW999" s="13" t="s">
        <v>31</v>
      </c>
      <c r="AX999" s="13" t="s">
        <v>69</v>
      </c>
      <c r="AY999" s="182" t="s">
        <v>195</v>
      </c>
    </row>
    <row r="1000" spans="1:51" s="14" customFormat="1" ht="12">
      <c r="A1000" s="14"/>
      <c r="B1000" s="187"/>
      <c r="C1000" s="14"/>
      <c r="D1000" s="181" t="s">
        <v>204</v>
      </c>
      <c r="E1000" s="188" t="s">
        <v>3</v>
      </c>
      <c r="F1000" s="189" t="s">
        <v>3987</v>
      </c>
      <c r="G1000" s="14"/>
      <c r="H1000" s="190">
        <v>24.024</v>
      </c>
      <c r="I1000" s="14"/>
      <c r="J1000" s="14"/>
      <c r="K1000" s="14"/>
      <c r="L1000" s="187"/>
      <c r="M1000" s="191"/>
      <c r="N1000" s="192"/>
      <c r="O1000" s="192"/>
      <c r="P1000" s="192"/>
      <c r="Q1000" s="192"/>
      <c r="R1000" s="192"/>
      <c r="S1000" s="192"/>
      <c r="T1000" s="193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188" t="s">
        <v>204</v>
      </c>
      <c r="AU1000" s="188" t="s">
        <v>78</v>
      </c>
      <c r="AV1000" s="14" t="s">
        <v>78</v>
      </c>
      <c r="AW1000" s="14" t="s">
        <v>31</v>
      </c>
      <c r="AX1000" s="14" t="s">
        <v>76</v>
      </c>
      <c r="AY1000" s="188" t="s">
        <v>195</v>
      </c>
    </row>
    <row r="1001" spans="1:65" s="2" customFormat="1" ht="24" customHeight="1">
      <c r="A1001" s="33"/>
      <c r="B1001" s="167"/>
      <c r="C1001" s="168" t="s">
        <v>1415</v>
      </c>
      <c r="D1001" s="168" t="s">
        <v>197</v>
      </c>
      <c r="E1001" s="169" t="s">
        <v>4364</v>
      </c>
      <c r="F1001" s="170" t="s">
        <v>4365</v>
      </c>
      <c r="G1001" s="171" t="s">
        <v>200</v>
      </c>
      <c r="H1001" s="172">
        <v>5</v>
      </c>
      <c r="I1001" s="173">
        <v>82</v>
      </c>
      <c r="J1001" s="173">
        <f>ROUND(I1001*H1001,2)</f>
        <v>410</v>
      </c>
      <c r="K1001" s="170" t="s">
        <v>201</v>
      </c>
      <c r="L1001" s="34"/>
      <c r="M1001" s="174" t="s">
        <v>3</v>
      </c>
      <c r="N1001" s="175" t="s">
        <v>40</v>
      </c>
      <c r="O1001" s="176">
        <v>0.3</v>
      </c>
      <c r="P1001" s="176">
        <f>O1001*H1001</f>
        <v>1.5</v>
      </c>
      <c r="Q1001" s="176">
        <v>0</v>
      </c>
      <c r="R1001" s="176">
        <f>Q1001*H1001</f>
        <v>0</v>
      </c>
      <c r="S1001" s="176">
        <v>0.068</v>
      </c>
      <c r="T1001" s="177">
        <f>S1001*H1001</f>
        <v>0.34</v>
      </c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R1001" s="178" t="s">
        <v>202</v>
      </c>
      <c r="AT1001" s="178" t="s">
        <v>197</v>
      </c>
      <c r="AU1001" s="178" t="s">
        <v>78</v>
      </c>
      <c r="AY1001" s="20" t="s">
        <v>195</v>
      </c>
      <c r="BE1001" s="179">
        <f>IF(N1001="základní",J1001,0)</f>
        <v>410</v>
      </c>
      <c r="BF1001" s="179">
        <f>IF(N1001="snížená",J1001,0)</f>
        <v>0</v>
      </c>
      <c r="BG1001" s="179">
        <f>IF(N1001="zákl. přenesená",J1001,0)</f>
        <v>0</v>
      </c>
      <c r="BH1001" s="179">
        <f>IF(N1001="sníž. přenesená",J1001,0)</f>
        <v>0</v>
      </c>
      <c r="BI1001" s="179">
        <f>IF(N1001="nulová",J1001,0)</f>
        <v>0</v>
      </c>
      <c r="BJ1001" s="20" t="s">
        <v>76</v>
      </c>
      <c r="BK1001" s="179">
        <f>ROUND(I1001*H1001,2)</f>
        <v>410</v>
      </c>
      <c r="BL1001" s="20" t="s">
        <v>202</v>
      </c>
      <c r="BM1001" s="178" t="s">
        <v>4366</v>
      </c>
    </row>
    <row r="1002" spans="1:65" s="2" customFormat="1" ht="36" customHeight="1">
      <c r="A1002" s="33"/>
      <c r="B1002" s="167"/>
      <c r="C1002" s="168" t="s">
        <v>1419</v>
      </c>
      <c r="D1002" s="168" t="s">
        <v>197</v>
      </c>
      <c r="E1002" s="169" t="s">
        <v>4367</v>
      </c>
      <c r="F1002" s="170" t="s">
        <v>4368</v>
      </c>
      <c r="G1002" s="171" t="s">
        <v>200</v>
      </c>
      <c r="H1002" s="172">
        <v>30</v>
      </c>
      <c r="I1002" s="173">
        <v>26.1</v>
      </c>
      <c r="J1002" s="173">
        <f>ROUND(I1002*H1002,2)</f>
        <v>783</v>
      </c>
      <c r="K1002" s="170" t="s">
        <v>201</v>
      </c>
      <c r="L1002" s="34"/>
      <c r="M1002" s="174" t="s">
        <v>3</v>
      </c>
      <c r="N1002" s="175" t="s">
        <v>40</v>
      </c>
      <c r="O1002" s="176">
        <v>0.1</v>
      </c>
      <c r="P1002" s="176">
        <f>O1002*H1002</f>
        <v>3</v>
      </c>
      <c r="Q1002" s="176">
        <v>0</v>
      </c>
      <c r="R1002" s="176">
        <f>Q1002*H1002</f>
        <v>0</v>
      </c>
      <c r="S1002" s="176">
        <v>0</v>
      </c>
      <c r="T1002" s="177">
        <f>S1002*H1002</f>
        <v>0</v>
      </c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R1002" s="178" t="s">
        <v>202</v>
      </c>
      <c r="AT1002" s="178" t="s">
        <v>197</v>
      </c>
      <c r="AU1002" s="178" t="s">
        <v>78</v>
      </c>
      <c r="AY1002" s="20" t="s">
        <v>195</v>
      </c>
      <c r="BE1002" s="179">
        <f>IF(N1002="základní",J1002,0)</f>
        <v>783</v>
      </c>
      <c r="BF1002" s="179">
        <f>IF(N1002="snížená",J1002,0)</f>
        <v>0</v>
      </c>
      <c r="BG1002" s="179">
        <f>IF(N1002="zákl. přenesená",J1002,0)</f>
        <v>0</v>
      </c>
      <c r="BH1002" s="179">
        <f>IF(N1002="sníž. přenesená",J1002,0)</f>
        <v>0</v>
      </c>
      <c r="BI1002" s="179">
        <f>IF(N1002="nulová",J1002,0)</f>
        <v>0</v>
      </c>
      <c r="BJ1002" s="20" t="s">
        <v>76</v>
      </c>
      <c r="BK1002" s="179">
        <f>ROUND(I1002*H1002,2)</f>
        <v>783</v>
      </c>
      <c r="BL1002" s="20" t="s">
        <v>202</v>
      </c>
      <c r="BM1002" s="178" t="s">
        <v>4369</v>
      </c>
    </row>
    <row r="1003" spans="1:51" s="14" customFormat="1" ht="12">
      <c r="A1003" s="14"/>
      <c r="B1003" s="187"/>
      <c r="C1003" s="14"/>
      <c r="D1003" s="181" t="s">
        <v>204</v>
      </c>
      <c r="E1003" s="188" t="s">
        <v>3</v>
      </c>
      <c r="F1003" s="189" t="s">
        <v>4370</v>
      </c>
      <c r="G1003" s="14"/>
      <c r="H1003" s="190">
        <v>30</v>
      </c>
      <c r="I1003" s="14"/>
      <c r="J1003" s="14"/>
      <c r="K1003" s="14"/>
      <c r="L1003" s="187"/>
      <c r="M1003" s="191"/>
      <c r="N1003" s="192"/>
      <c r="O1003" s="192"/>
      <c r="P1003" s="192"/>
      <c r="Q1003" s="192"/>
      <c r="R1003" s="192"/>
      <c r="S1003" s="192"/>
      <c r="T1003" s="193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188" t="s">
        <v>204</v>
      </c>
      <c r="AU1003" s="188" t="s">
        <v>78</v>
      </c>
      <c r="AV1003" s="14" t="s">
        <v>78</v>
      </c>
      <c r="AW1003" s="14" t="s">
        <v>31</v>
      </c>
      <c r="AX1003" s="14" t="s">
        <v>76</v>
      </c>
      <c r="AY1003" s="188" t="s">
        <v>195</v>
      </c>
    </row>
    <row r="1004" spans="1:65" s="2" customFormat="1" ht="24" customHeight="1">
      <c r="A1004" s="33"/>
      <c r="B1004" s="167"/>
      <c r="C1004" s="168" t="s">
        <v>1423</v>
      </c>
      <c r="D1004" s="168" t="s">
        <v>197</v>
      </c>
      <c r="E1004" s="169" t="s">
        <v>4371</v>
      </c>
      <c r="F1004" s="170" t="s">
        <v>4372</v>
      </c>
      <c r="G1004" s="171" t="s">
        <v>216</v>
      </c>
      <c r="H1004" s="172">
        <v>207.001</v>
      </c>
      <c r="I1004" s="173">
        <v>388</v>
      </c>
      <c r="J1004" s="173">
        <f>ROUND(I1004*H1004,2)</f>
        <v>80316.39</v>
      </c>
      <c r="K1004" s="170" t="s">
        <v>201</v>
      </c>
      <c r="L1004" s="34"/>
      <c r="M1004" s="174" t="s">
        <v>3</v>
      </c>
      <c r="N1004" s="175" t="s">
        <v>40</v>
      </c>
      <c r="O1004" s="176">
        <v>1.086</v>
      </c>
      <c r="P1004" s="176">
        <f>O1004*H1004</f>
        <v>224.803086</v>
      </c>
      <c r="Q1004" s="176">
        <v>0</v>
      </c>
      <c r="R1004" s="176">
        <f>Q1004*H1004</f>
        <v>0</v>
      </c>
      <c r="S1004" s="176">
        <v>0.65</v>
      </c>
      <c r="T1004" s="177">
        <f>S1004*H1004</f>
        <v>134.55065000000002</v>
      </c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R1004" s="178" t="s">
        <v>202</v>
      </c>
      <c r="AT1004" s="178" t="s">
        <v>197</v>
      </c>
      <c r="AU1004" s="178" t="s">
        <v>78</v>
      </c>
      <c r="AY1004" s="20" t="s">
        <v>195</v>
      </c>
      <c r="BE1004" s="179">
        <f>IF(N1004="základní",J1004,0)</f>
        <v>80316.39</v>
      </c>
      <c r="BF1004" s="179">
        <f>IF(N1004="snížená",J1004,0)</f>
        <v>0</v>
      </c>
      <c r="BG1004" s="179">
        <f>IF(N1004="zákl. přenesená",J1004,0)</f>
        <v>0</v>
      </c>
      <c r="BH1004" s="179">
        <f>IF(N1004="sníž. přenesená",J1004,0)</f>
        <v>0</v>
      </c>
      <c r="BI1004" s="179">
        <f>IF(N1004="nulová",J1004,0)</f>
        <v>0</v>
      </c>
      <c r="BJ1004" s="20" t="s">
        <v>76</v>
      </c>
      <c r="BK1004" s="179">
        <f>ROUND(I1004*H1004,2)</f>
        <v>80316.39</v>
      </c>
      <c r="BL1004" s="20" t="s">
        <v>202</v>
      </c>
      <c r="BM1004" s="178" t="s">
        <v>4373</v>
      </c>
    </row>
    <row r="1005" spans="1:51" s="13" customFormat="1" ht="12">
      <c r="A1005" s="13"/>
      <c r="B1005" s="180"/>
      <c r="C1005" s="13"/>
      <c r="D1005" s="181" t="s">
        <v>204</v>
      </c>
      <c r="E1005" s="182" t="s">
        <v>3</v>
      </c>
      <c r="F1005" s="183" t="s">
        <v>4374</v>
      </c>
      <c r="G1005" s="13"/>
      <c r="H1005" s="182" t="s">
        <v>3</v>
      </c>
      <c r="I1005" s="13"/>
      <c r="J1005" s="13"/>
      <c r="K1005" s="13"/>
      <c r="L1005" s="180"/>
      <c r="M1005" s="184"/>
      <c r="N1005" s="185"/>
      <c r="O1005" s="185"/>
      <c r="P1005" s="185"/>
      <c r="Q1005" s="185"/>
      <c r="R1005" s="185"/>
      <c r="S1005" s="185"/>
      <c r="T1005" s="186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182" t="s">
        <v>204</v>
      </c>
      <c r="AU1005" s="182" t="s">
        <v>78</v>
      </c>
      <c r="AV1005" s="13" t="s">
        <v>76</v>
      </c>
      <c r="AW1005" s="13" t="s">
        <v>31</v>
      </c>
      <c r="AX1005" s="13" t="s">
        <v>69</v>
      </c>
      <c r="AY1005" s="182" t="s">
        <v>195</v>
      </c>
    </row>
    <row r="1006" spans="1:51" s="14" customFormat="1" ht="12">
      <c r="A1006" s="14"/>
      <c r="B1006" s="187"/>
      <c r="C1006" s="14"/>
      <c r="D1006" s="181" t="s">
        <v>204</v>
      </c>
      <c r="E1006" s="188" t="s">
        <v>3</v>
      </c>
      <c r="F1006" s="189" t="s">
        <v>4375</v>
      </c>
      <c r="G1006" s="14"/>
      <c r="H1006" s="190">
        <v>207.001</v>
      </c>
      <c r="I1006" s="14"/>
      <c r="J1006" s="14"/>
      <c r="K1006" s="14"/>
      <c r="L1006" s="187"/>
      <c r="M1006" s="191"/>
      <c r="N1006" s="192"/>
      <c r="O1006" s="192"/>
      <c r="P1006" s="192"/>
      <c r="Q1006" s="192"/>
      <c r="R1006" s="192"/>
      <c r="S1006" s="192"/>
      <c r="T1006" s="193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188" t="s">
        <v>204</v>
      </c>
      <c r="AU1006" s="188" t="s">
        <v>78</v>
      </c>
      <c r="AV1006" s="14" t="s">
        <v>78</v>
      </c>
      <c r="AW1006" s="14" t="s">
        <v>31</v>
      </c>
      <c r="AX1006" s="14" t="s">
        <v>76</v>
      </c>
      <c r="AY1006" s="188" t="s">
        <v>195</v>
      </c>
    </row>
    <row r="1007" spans="1:63" s="12" customFormat="1" ht="22.8" customHeight="1">
      <c r="A1007" s="12"/>
      <c r="B1007" s="155"/>
      <c r="C1007" s="12"/>
      <c r="D1007" s="156" t="s">
        <v>68</v>
      </c>
      <c r="E1007" s="165" t="s">
        <v>821</v>
      </c>
      <c r="F1007" s="165" t="s">
        <v>822</v>
      </c>
      <c r="G1007" s="12"/>
      <c r="H1007" s="12"/>
      <c r="I1007" s="12"/>
      <c r="J1007" s="166">
        <f>BK1007</f>
        <v>391568.17000000004</v>
      </c>
      <c r="K1007" s="12"/>
      <c r="L1007" s="155"/>
      <c r="M1007" s="159"/>
      <c r="N1007" s="160"/>
      <c r="O1007" s="160"/>
      <c r="P1007" s="161">
        <f>SUM(P1008:P1015)</f>
        <v>477.65592000000004</v>
      </c>
      <c r="Q1007" s="160"/>
      <c r="R1007" s="161">
        <f>SUM(R1008:R1015)</f>
        <v>0</v>
      </c>
      <c r="S1007" s="160"/>
      <c r="T1007" s="162">
        <f>SUM(T1008:T1015)</f>
        <v>0</v>
      </c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R1007" s="156" t="s">
        <v>76</v>
      </c>
      <c r="AT1007" s="163" t="s">
        <v>68</v>
      </c>
      <c r="AU1007" s="163" t="s">
        <v>76</v>
      </c>
      <c r="AY1007" s="156" t="s">
        <v>195</v>
      </c>
      <c r="BK1007" s="164">
        <f>SUM(BK1008:BK1015)</f>
        <v>391568.17000000004</v>
      </c>
    </row>
    <row r="1008" spans="1:65" s="2" customFormat="1" ht="24" customHeight="1">
      <c r="A1008" s="33"/>
      <c r="B1008" s="167"/>
      <c r="C1008" s="168" t="s">
        <v>1427</v>
      </c>
      <c r="D1008" s="168" t="s">
        <v>197</v>
      </c>
      <c r="E1008" s="169" t="s">
        <v>4376</v>
      </c>
      <c r="F1008" s="170" t="s">
        <v>4377</v>
      </c>
      <c r="G1008" s="171" t="s">
        <v>826</v>
      </c>
      <c r="H1008" s="172">
        <v>284.319</v>
      </c>
      <c r="I1008" s="173">
        <v>502</v>
      </c>
      <c r="J1008" s="173">
        <f>ROUND(I1008*H1008,2)</f>
        <v>142728.14</v>
      </c>
      <c r="K1008" s="170" t="s">
        <v>201</v>
      </c>
      <c r="L1008" s="34"/>
      <c r="M1008" s="174" t="s">
        <v>3</v>
      </c>
      <c r="N1008" s="175" t="s">
        <v>40</v>
      </c>
      <c r="O1008" s="176">
        <v>1.411</v>
      </c>
      <c r="P1008" s="176">
        <f>O1008*H1008</f>
        <v>401.17410900000004</v>
      </c>
      <c r="Q1008" s="176">
        <v>0</v>
      </c>
      <c r="R1008" s="176">
        <f>Q1008*H1008</f>
        <v>0</v>
      </c>
      <c r="S1008" s="176">
        <v>0</v>
      </c>
      <c r="T1008" s="177">
        <f>S1008*H1008</f>
        <v>0</v>
      </c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R1008" s="178" t="s">
        <v>202</v>
      </c>
      <c r="AT1008" s="178" t="s">
        <v>197</v>
      </c>
      <c r="AU1008" s="178" t="s">
        <v>78</v>
      </c>
      <c r="AY1008" s="20" t="s">
        <v>195</v>
      </c>
      <c r="BE1008" s="179">
        <f>IF(N1008="základní",J1008,0)</f>
        <v>142728.14</v>
      </c>
      <c r="BF1008" s="179">
        <f>IF(N1008="snížená",J1008,0)</f>
        <v>0</v>
      </c>
      <c r="BG1008" s="179">
        <f>IF(N1008="zákl. přenesená",J1008,0)</f>
        <v>0</v>
      </c>
      <c r="BH1008" s="179">
        <f>IF(N1008="sníž. přenesená",J1008,0)</f>
        <v>0</v>
      </c>
      <c r="BI1008" s="179">
        <f>IF(N1008="nulová",J1008,0)</f>
        <v>0</v>
      </c>
      <c r="BJ1008" s="20" t="s">
        <v>76</v>
      </c>
      <c r="BK1008" s="179">
        <f>ROUND(I1008*H1008,2)</f>
        <v>142728.14</v>
      </c>
      <c r="BL1008" s="20" t="s">
        <v>202</v>
      </c>
      <c r="BM1008" s="178" t="s">
        <v>4378</v>
      </c>
    </row>
    <row r="1009" spans="1:65" s="2" customFormat="1" ht="16.5" customHeight="1">
      <c r="A1009" s="33"/>
      <c r="B1009" s="167"/>
      <c r="C1009" s="168" t="s">
        <v>1432</v>
      </c>
      <c r="D1009" s="168" t="s">
        <v>197</v>
      </c>
      <c r="E1009" s="169" t="s">
        <v>842</v>
      </c>
      <c r="F1009" s="170" t="s">
        <v>843</v>
      </c>
      <c r="G1009" s="171" t="s">
        <v>826</v>
      </c>
      <c r="H1009" s="172">
        <v>284.319</v>
      </c>
      <c r="I1009" s="173">
        <v>215</v>
      </c>
      <c r="J1009" s="173">
        <f>ROUND(I1009*H1009,2)</f>
        <v>61128.59</v>
      </c>
      <c r="K1009" s="170" t="s">
        <v>201</v>
      </c>
      <c r="L1009" s="34"/>
      <c r="M1009" s="174" t="s">
        <v>3</v>
      </c>
      <c r="N1009" s="175" t="s">
        <v>40</v>
      </c>
      <c r="O1009" s="176">
        <v>0.125</v>
      </c>
      <c r="P1009" s="176">
        <f>O1009*H1009</f>
        <v>35.539875</v>
      </c>
      <c r="Q1009" s="176">
        <v>0</v>
      </c>
      <c r="R1009" s="176">
        <f>Q1009*H1009</f>
        <v>0</v>
      </c>
      <c r="S1009" s="176">
        <v>0</v>
      </c>
      <c r="T1009" s="177">
        <f>S1009*H1009</f>
        <v>0</v>
      </c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R1009" s="178" t="s">
        <v>202</v>
      </c>
      <c r="AT1009" s="178" t="s">
        <v>197</v>
      </c>
      <c r="AU1009" s="178" t="s">
        <v>78</v>
      </c>
      <c r="AY1009" s="20" t="s">
        <v>195</v>
      </c>
      <c r="BE1009" s="179">
        <f>IF(N1009="základní",J1009,0)</f>
        <v>61128.59</v>
      </c>
      <c r="BF1009" s="179">
        <f>IF(N1009="snížená",J1009,0)</f>
        <v>0</v>
      </c>
      <c r="BG1009" s="179">
        <f>IF(N1009="zákl. přenesená",J1009,0)</f>
        <v>0</v>
      </c>
      <c r="BH1009" s="179">
        <f>IF(N1009="sníž. přenesená",J1009,0)</f>
        <v>0</v>
      </c>
      <c r="BI1009" s="179">
        <f>IF(N1009="nulová",J1009,0)</f>
        <v>0</v>
      </c>
      <c r="BJ1009" s="20" t="s">
        <v>76</v>
      </c>
      <c r="BK1009" s="179">
        <f>ROUND(I1009*H1009,2)</f>
        <v>61128.59</v>
      </c>
      <c r="BL1009" s="20" t="s">
        <v>202</v>
      </c>
      <c r="BM1009" s="178" t="s">
        <v>4379</v>
      </c>
    </row>
    <row r="1010" spans="1:65" s="2" customFormat="1" ht="24" customHeight="1">
      <c r="A1010" s="33"/>
      <c r="B1010" s="167"/>
      <c r="C1010" s="168" t="s">
        <v>1436</v>
      </c>
      <c r="D1010" s="168" t="s">
        <v>197</v>
      </c>
      <c r="E1010" s="169" t="s">
        <v>846</v>
      </c>
      <c r="F1010" s="170" t="s">
        <v>847</v>
      </c>
      <c r="G1010" s="171" t="s">
        <v>826</v>
      </c>
      <c r="H1010" s="172">
        <v>6823.656</v>
      </c>
      <c r="I1010" s="173">
        <v>9.35</v>
      </c>
      <c r="J1010" s="173">
        <f>ROUND(I1010*H1010,2)</f>
        <v>63801.18</v>
      </c>
      <c r="K1010" s="170" t="s">
        <v>201</v>
      </c>
      <c r="L1010" s="34"/>
      <c r="M1010" s="174" t="s">
        <v>3</v>
      </c>
      <c r="N1010" s="175" t="s">
        <v>40</v>
      </c>
      <c r="O1010" s="176">
        <v>0.006</v>
      </c>
      <c r="P1010" s="176">
        <f>O1010*H1010</f>
        <v>40.941936</v>
      </c>
      <c r="Q1010" s="176">
        <v>0</v>
      </c>
      <c r="R1010" s="176">
        <f>Q1010*H1010</f>
        <v>0</v>
      </c>
      <c r="S1010" s="176">
        <v>0</v>
      </c>
      <c r="T1010" s="177">
        <f>S1010*H1010</f>
        <v>0</v>
      </c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R1010" s="178" t="s">
        <v>202</v>
      </c>
      <c r="AT1010" s="178" t="s">
        <v>197</v>
      </c>
      <c r="AU1010" s="178" t="s">
        <v>78</v>
      </c>
      <c r="AY1010" s="20" t="s">
        <v>195</v>
      </c>
      <c r="BE1010" s="179">
        <f>IF(N1010="základní",J1010,0)</f>
        <v>63801.18</v>
      </c>
      <c r="BF1010" s="179">
        <f>IF(N1010="snížená",J1010,0)</f>
        <v>0</v>
      </c>
      <c r="BG1010" s="179">
        <f>IF(N1010="zákl. přenesená",J1010,0)</f>
        <v>0</v>
      </c>
      <c r="BH1010" s="179">
        <f>IF(N1010="sníž. přenesená",J1010,0)</f>
        <v>0</v>
      </c>
      <c r="BI1010" s="179">
        <f>IF(N1010="nulová",J1010,0)</f>
        <v>0</v>
      </c>
      <c r="BJ1010" s="20" t="s">
        <v>76</v>
      </c>
      <c r="BK1010" s="179">
        <f>ROUND(I1010*H1010,2)</f>
        <v>63801.18</v>
      </c>
      <c r="BL1010" s="20" t="s">
        <v>202</v>
      </c>
      <c r="BM1010" s="178" t="s">
        <v>4380</v>
      </c>
    </row>
    <row r="1011" spans="1:51" s="14" customFormat="1" ht="12">
      <c r="A1011" s="14"/>
      <c r="B1011" s="187"/>
      <c r="C1011" s="14"/>
      <c r="D1011" s="181" t="s">
        <v>204</v>
      </c>
      <c r="E1011" s="14"/>
      <c r="F1011" s="189" t="s">
        <v>4381</v>
      </c>
      <c r="G1011" s="14"/>
      <c r="H1011" s="190">
        <v>6823.656</v>
      </c>
      <c r="I1011" s="14"/>
      <c r="J1011" s="14"/>
      <c r="K1011" s="14"/>
      <c r="L1011" s="187"/>
      <c r="M1011" s="191"/>
      <c r="N1011" s="192"/>
      <c r="O1011" s="192"/>
      <c r="P1011" s="192"/>
      <c r="Q1011" s="192"/>
      <c r="R1011" s="192"/>
      <c r="S1011" s="192"/>
      <c r="T1011" s="193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188" t="s">
        <v>204</v>
      </c>
      <c r="AU1011" s="188" t="s">
        <v>78</v>
      </c>
      <c r="AV1011" s="14" t="s">
        <v>78</v>
      </c>
      <c r="AW1011" s="14" t="s">
        <v>4</v>
      </c>
      <c r="AX1011" s="14" t="s">
        <v>76</v>
      </c>
      <c r="AY1011" s="188" t="s">
        <v>195</v>
      </c>
    </row>
    <row r="1012" spans="1:65" s="2" customFormat="1" ht="24" customHeight="1">
      <c r="A1012" s="33"/>
      <c r="B1012" s="167"/>
      <c r="C1012" s="168" t="s">
        <v>1440</v>
      </c>
      <c r="D1012" s="168" t="s">
        <v>197</v>
      </c>
      <c r="E1012" s="169" t="s">
        <v>4382</v>
      </c>
      <c r="F1012" s="170" t="s">
        <v>4383</v>
      </c>
      <c r="G1012" s="171" t="s">
        <v>826</v>
      </c>
      <c r="H1012" s="172">
        <v>5.686</v>
      </c>
      <c r="I1012" s="173">
        <v>1740</v>
      </c>
      <c r="J1012" s="173">
        <f>ROUND(I1012*H1012,2)</f>
        <v>9893.64</v>
      </c>
      <c r="K1012" s="170" t="s">
        <v>201</v>
      </c>
      <c r="L1012" s="34"/>
      <c r="M1012" s="174" t="s">
        <v>3</v>
      </c>
      <c r="N1012" s="175" t="s">
        <v>40</v>
      </c>
      <c r="O1012" s="176">
        <v>0</v>
      </c>
      <c r="P1012" s="176">
        <f>O1012*H1012</f>
        <v>0</v>
      </c>
      <c r="Q1012" s="176">
        <v>0</v>
      </c>
      <c r="R1012" s="176">
        <f>Q1012*H1012</f>
        <v>0</v>
      </c>
      <c r="S1012" s="176">
        <v>0</v>
      </c>
      <c r="T1012" s="177">
        <f>S1012*H1012</f>
        <v>0</v>
      </c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R1012" s="178" t="s">
        <v>202</v>
      </c>
      <c r="AT1012" s="178" t="s">
        <v>197</v>
      </c>
      <c r="AU1012" s="178" t="s">
        <v>78</v>
      </c>
      <c r="AY1012" s="20" t="s">
        <v>195</v>
      </c>
      <c r="BE1012" s="179">
        <f>IF(N1012="základní",J1012,0)</f>
        <v>9893.64</v>
      </c>
      <c r="BF1012" s="179">
        <f>IF(N1012="snížená",J1012,0)</f>
        <v>0</v>
      </c>
      <c r="BG1012" s="179">
        <f>IF(N1012="zákl. přenesená",J1012,0)</f>
        <v>0</v>
      </c>
      <c r="BH1012" s="179">
        <f>IF(N1012="sníž. přenesená",J1012,0)</f>
        <v>0</v>
      </c>
      <c r="BI1012" s="179">
        <f>IF(N1012="nulová",J1012,0)</f>
        <v>0</v>
      </c>
      <c r="BJ1012" s="20" t="s">
        <v>76</v>
      </c>
      <c r="BK1012" s="179">
        <f>ROUND(I1012*H1012,2)</f>
        <v>9893.64</v>
      </c>
      <c r="BL1012" s="20" t="s">
        <v>202</v>
      </c>
      <c r="BM1012" s="178" t="s">
        <v>4384</v>
      </c>
    </row>
    <row r="1013" spans="1:51" s="14" customFormat="1" ht="12">
      <c r="A1013" s="14"/>
      <c r="B1013" s="187"/>
      <c r="C1013" s="14"/>
      <c r="D1013" s="181" t="s">
        <v>204</v>
      </c>
      <c r="E1013" s="14"/>
      <c r="F1013" s="189" t="s">
        <v>4385</v>
      </c>
      <c r="G1013" s="14"/>
      <c r="H1013" s="190">
        <v>5.686</v>
      </c>
      <c r="I1013" s="14"/>
      <c r="J1013" s="14"/>
      <c r="K1013" s="14"/>
      <c r="L1013" s="187"/>
      <c r="M1013" s="191"/>
      <c r="N1013" s="192"/>
      <c r="O1013" s="192"/>
      <c r="P1013" s="192"/>
      <c r="Q1013" s="192"/>
      <c r="R1013" s="192"/>
      <c r="S1013" s="192"/>
      <c r="T1013" s="193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188" t="s">
        <v>204</v>
      </c>
      <c r="AU1013" s="188" t="s">
        <v>78</v>
      </c>
      <c r="AV1013" s="14" t="s">
        <v>78</v>
      </c>
      <c r="AW1013" s="14" t="s">
        <v>4</v>
      </c>
      <c r="AX1013" s="14" t="s">
        <v>76</v>
      </c>
      <c r="AY1013" s="188" t="s">
        <v>195</v>
      </c>
    </row>
    <row r="1014" spans="1:65" s="2" customFormat="1" ht="16.5" customHeight="1">
      <c r="A1014" s="33"/>
      <c r="B1014" s="167"/>
      <c r="C1014" s="168" t="s">
        <v>1444</v>
      </c>
      <c r="D1014" s="168" t="s">
        <v>197</v>
      </c>
      <c r="E1014" s="169" t="s">
        <v>4386</v>
      </c>
      <c r="F1014" s="170" t="s">
        <v>4387</v>
      </c>
      <c r="G1014" s="171" t="s">
        <v>826</v>
      </c>
      <c r="H1014" s="172">
        <v>278.633</v>
      </c>
      <c r="I1014" s="173">
        <v>409.2</v>
      </c>
      <c r="J1014" s="173">
        <f>ROUND(I1014*H1014,2)</f>
        <v>114016.62</v>
      </c>
      <c r="K1014" s="170" t="s">
        <v>3</v>
      </c>
      <c r="L1014" s="34"/>
      <c r="M1014" s="174" t="s">
        <v>3</v>
      </c>
      <c r="N1014" s="175" t="s">
        <v>40</v>
      </c>
      <c r="O1014" s="176">
        <v>0</v>
      </c>
      <c r="P1014" s="176">
        <f>O1014*H1014</f>
        <v>0</v>
      </c>
      <c r="Q1014" s="176">
        <v>0</v>
      </c>
      <c r="R1014" s="176">
        <f>Q1014*H1014</f>
        <v>0</v>
      </c>
      <c r="S1014" s="176">
        <v>0</v>
      </c>
      <c r="T1014" s="177">
        <f>S1014*H1014</f>
        <v>0</v>
      </c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R1014" s="178" t="s">
        <v>202</v>
      </c>
      <c r="AT1014" s="178" t="s">
        <v>197</v>
      </c>
      <c r="AU1014" s="178" t="s">
        <v>78</v>
      </c>
      <c r="AY1014" s="20" t="s">
        <v>195</v>
      </c>
      <c r="BE1014" s="179">
        <f>IF(N1014="základní",J1014,0)</f>
        <v>114016.62</v>
      </c>
      <c r="BF1014" s="179">
        <f>IF(N1014="snížená",J1014,0)</f>
        <v>0</v>
      </c>
      <c r="BG1014" s="179">
        <f>IF(N1014="zákl. přenesená",J1014,0)</f>
        <v>0</v>
      </c>
      <c r="BH1014" s="179">
        <f>IF(N1014="sníž. přenesená",J1014,0)</f>
        <v>0</v>
      </c>
      <c r="BI1014" s="179">
        <f>IF(N1014="nulová",J1014,0)</f>
        <v>0</v>
      </c>
      <c r="BJ1014" s="20" t="s">
        <v>76</v>
      </c>
      <c r="BK1014" s="179">
        <f>ROUND(I1014*H1014,2)</f>
        <v>114016.62</v>
      </c>
      <c r="BL1014" s="20" t="s">
        <v>202</v>
      </c>
      <c r="BM1014" s="178" t="s">
        <v>4388</v>
      </c>
    </row>
    <row r="1015" spans="1:51" s="14" customFormat="1" ht="12">
      <c r="A1015" s="14"/>
      <c r="B1015" s="187"/>
      <c r="C1015" s="14"/>
      <c r="D1015" s="181" t="s">
        <v>204</v>
      </c>
      <c r="E1015" s="14"/>
      <c r="F1015" s="189" t="s">
        <v>4389</v>
      </c>
      <c r="G1015" s="14"/>
      <c r="H1015" s="190">
        <v>278.633</v>
      </c>
      <c r="I1015" s="14"/>
      <c r="J1015" s="14"/>
      <c r="K1015" s="14"/>
      <c r="L1015" s="187"/>
      <c r="M1015" s="191"/>
      <c r="N1015" s="192"/>
      <c r="O1015" s="192"/>
      <c r="P1015" s="192"/>
      <c r="Q1015" s="192"/>
      <c r="R1015" s="192"/>
      <c r="S1015" s="192"/>
      <c r="T1015" s="193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188" t="s">
        <v>204</v>
      </c>
      <c r="AU1015" s="188" t="s">
        <v>78</v>
      </c>
      <c r="AV1015" s="14" t="s">
        <v>78</v>
      </c>
      <c r="AW1015" s="14" t="s">
        <v>4</v>
      </c>
      <c r="AX1015" s="14" t="s">
        <v>76</v>
      </c>
      <c r="AY1015" s="188" t="s">
        <v>195</v>
      </c>
    </row>
    <row r="1016" spans="1:63" s="12" customFormat="1" ht="22.8" customHeight="1">
      <c r="A1016" s="12"/>
      <c r="B1016" s="155"/>
      <c r="C1016" s="12"/>
      <c r="D1016" s="156" t="s">
        <v>68</v>
      </c>
      <c r="E1016" s="165" t="s">
        <v>883</v>
      </c>
      <c r="F1016" s="165" t="s">
        <v>884</v>
      </c>
      <c r="G1016" s="12"/>
      <c r="H1016" s="12"/>
      <c r="I1016" s="12"/>
      <c r="J1016" s="166">
        <f>BK1016</f>
        <v>97609.2</v>
      </c>
      <c r="K1016" s="12"/>
      <c r="L1016" s="155"/>
      <c r="M1016" s="159"/>
      <c r="N1016" s="160"/>
      <c r="O1016" s="160"/>
      <c r="P1016" s="161">
        <f>P1017</f>
        <v>119.38356</v>
      </c>
      <c r="Q1016" s="160"/>
      <c r="R1016" s="161">
        <f>R1017</f>
        <v>0</v>
      </c>
      <c r="S1016" s="160"/>
      <c r="T1016" s="162">
        <f>T1017</f>
        <v>0</v>
      </c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R1016" s="156" t="s">
        <v>76</v>
      </c>
      <c r="AT1016" s="163" t="s">
        <v>68</v>
      </c>
      <c r="AU1016" s="163" t="s">
        <v>76</v>
      </c>
      <c r="AY1016" s="156" t="s">
        <v>195</v>
      </c>
      <c r="BK1016" s="164">
        <f>BK1017</f>
        <v>97609.2</v>
      </c>
    </row>
    <row r="1017" spans="1:65" s="2" customFormat="1" ht="24" customHeight="1">
      <c r="A1017" s="33"/>
      <c r="B1017" s="167"/>
      <c r="C1017" s="168" t="s">
        <v>1450</v>
      </c>
      <c r="D1017" s="168" t="s">
        <v>197</v>
      </c>
      <c r="E1017" s="169" t="s">
        <v>4390</v>
      </c>
      <c r="F1017" s="170" t="s">
        <v>4391</v>
      </c>
      <c r="G1017" s="171" t="s">
        <v>826</v>
      </c>
      <c r="H1017" s="172">
        <v>375.42</v>
      </c>
      <c r="I1017" s="173">
        <v>260</v>
      </c>
      <c r="J1017" s="173">
        <f>ROUND(I1017*H1017,2)</f>
        <v>97609.2</v>
      </c>
      <c r="K1017" s="170" t="s">
        <v>201</v>
      </c>
      <c r="L1017" s="34"/>
      <c r="M1017" s="174" t="s">
        <v>3</v>
      </c>
      <c r="N1017" s="175" t="s">
        <v>40</v>
      </c>
      <c r="O1017" s="176">
        <v>0.318</v>
      </c>
      <c r="P1017" s="176">
        <f>O1017*H1017</f>
        <v>119.38356</v>
      </c>
      <c r="Q1017" s="176">
        <v>0</v>
      </c>
      <c r="R1017" s="176">
        <f>Q1017*H1017</f>
        <v>0</v>
      </c>
      <c r="S1017" s="176">
        <v>0</v>
      </c>
      <c r="T1017" s="177">
        <f>S1017*H1017</f>
        <v>0</v>
      </c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R1017" s="178" t="s">
        <v>202</v>
      </c>
      <c r="AT1017" s="178" t="s">
        <v>197</v>
      </c>
      <c r="AU1017" s="178" t="s">
        <v>78</v>
      </c>
      <c r="AY1017" s="20" t="s">
        <v>195</v>
      </c>
      <c r="BE1017" s="179">
        <f>IF(N1017="základní",J1017,0)</f>
        <v>97609.2</v>
      </c>
      <c r="BF1017" s="179">
        <f>IF(N1017="snížená",J1017,0)</f>
        <v>0</v>
      </c>
      <c r="BG1017" s="179">
        <f>IF(N1017="zákl. přenesená",J1017,0)</f>
        <v>0</v>
      </c>
      <c r="BH1017" s="179">
        <f>IF(N1017="sníž. přenesená",J1017,0)</f>
        <v>0</v>
      </c>
      <c r="BI1017" s="179">
        <f>IF(N1017="nulová",J1017,0)</f>
        <v>0</v>
      </c>
      <c r="BJ1017" s="20" t="s">
        <v>76</v>
      </c>
      <c r="BK1017" s="179">
        <f>ROUND(I1017*H1017,2)</f>
        <v>97609.2</v>
      </c>
      <c r="BL1017" s="20" t="s">
        <v>202</v>
      </c>
      <c r="BM1017" s="178" t="s">
        <v>4392</v>
      </c>
    </row>
    <row r="1018" spans="1:63" s="12" customFormat="1" ht="25.9" customHeight="1">
      <c r="A1018" s="12"/>
      <c r="B1018" s="155"/>
      <c r="C1018" s="12"/>
      <c r="D1018" s="156" t="s">
        <v>68</v>
      </c>
      <c r="E1018" s="157" t="s">
        <v>889</v>
      </c>
      <c r="F1018" s="157" t="s">
        <v>890</v>
      </c>
      <c r="G1018" s="12"/>
      <c r="H1018" s="12"/>
      <c r="I1018" s="12"/>
      <c r="J1018" s="158">
        <f>BK1018</f>
        <v>4194918.63</v>
      </c>
      <c r="K1018" s="12"/>
      <c r="L1018" s="155"/>
      <c r="M1018" s="159"/>
      <c r="N1018" s="160"/>
      <c r="O1018" s="160"/>
      <c r="P1018" s="161">
        <f>P1019+P1047+P1073+P1089+P1115+P1129+P1149+P1212+P1267+P1307+P1342+P1355+P1437+P1479+P1505+P1550+P1623</f>
        <v>2402.920794</v>
      </c>
      <c r="Q1018" s="160"/>
      <c r="R1018" s="161">
        <f>R1019+R1047+R1073+R1089+R1115+R1129+R1149+R1212+R1267+R1307+R1342+R1355+R1437+R1479+R1505+R1550+R1623</f>
        <v>29.897098449999994</v>
      </c>
      <c r="S1018" s="160"/>
      <c r="T1018" s="162">
        <f>T1019+T1047+T1073+T1089+T1115+T1129+T1149+T1212+T1267+T1307+T1342+T1355+T1437+T1479+T1505+T1550+T1623</f>
        <v>13.792611999999998</v>
      </c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R1018" s="156" t="s">
        <v>78</v>
      </c>
      <c r="AT1018" s="163" t="s">
        <v>68</v>
      </c>
      <c r="AU1018" s="163" t="s">
        <v>69</v>
      </c>
      <c r="AY1018" s="156" t="s">
        <v>195</v>
      </c>
      <c r="BK1018" s="164">
        <f>BK1019+BK1047+BK1073+BK1089+BK1115+BK1129+BK1149+BK1212+BK1267+BK1307+BK1342+BK1355+BK1437+BK1479+BK1505+BK1550+BK1623</f>
        <v>4194918.63</v>
      </c>
    </row>
    <row r="1019" spans="1:63" s="12" customFormat="1" ht="22.8" customHeight="1">
      <c r="A1019" s="12"/>
      <c r="B1019" s="155"/>
      <c r="C1019" s="12"/>
      <c r="D1019" s="156" t="s">
        <v>68</v>
      </c>
      <c r="E1019" s="165" t="s">
        <v>891</v>
      </c>
      <c r="F1019" s="165" t="s">
        <v>892</v>
      </c>
      <c r="G1019" s="12"/>
      <c r="H1019" s="12"/>
      <c r="I1019" s="12"/>
      <c r="J1019" s="166">
        <f>BK1019</f>
        <v>23630.44</v>
      </c>
      <c r="K1019" s="12"/>
      <c r="L1019" s="155"/>
      <c r="M1019" s="159"/>
      <c r="N1019" s="160"/>
      <c r="O1019" s="160"/>
      <c r="P1019" s="161">
        <f>SUM(P1020:P1046)</f>
        <v>26.597716</v>
      </c>
      <c r="Q1019" s="160"/>
      <c r="R1019" s="161">
        <f>SUM(R1020:R1046)</f>
        <v>0.4162962</v>
      </c>
      <c r="S1019" s="160"/>
      <c r="T1019" s="162">
        <f>SUM(T1020:T1046)</f>
        <v>0</v>
      </c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R1019" s="156" t="s">
        <v>78</v>
      </c>
      <c r="AT1019" s="163" t="s">
        <v>68</v>
      </c>
      <c r="AU1019" s="163" t="s">
        <v>76</v>
      </c>
      <c r="AY1019" s="156" t="s">
        <v>195</v>
      </c>
      <c r="BK1019" s="164">
        <f>SUM(BK1020:BK1046)</f>
        <v>23630.44</v>
      </c>
    </row>
    <row r="1020" spans="1:65" s="2" customFormat="1" ht="24" customHeight="1">
      <c r="A1020" s="33"/>
      <c r="B1020" s="167"/>
      <c r="C1020" s="168" t="s">
        <v>1456</v>
      </c>
      <c r="D1020" s="168" t="s">
        <v>197</v>
      </c>
      <c r="E1020" s="169" t="s">
        <v>4393</v>
      </c>
      <c r="F1020" s="170" t="s">
        <v>4394</v>
      </c>
      <c r="G1020" s="171" t="s">
        <v>200</v>
      </c>
      <c r="H1020" s="172">
        <v>73.023</v>
      </c>
      <c r="I1020" s="173">
        <v>8.58</v>
      </c>
      <c r="J1020" s="173">
        <f>ROUND(I1020*H1020,2)</f>
        <v>626.54</v>
      </c>
      <c r="K1020" s="170" t="s">
        <v>201</v>
      </c>
      <c r="L1020" s="34"/>
      <c r="M1020" s="174" t="s">
        <v>3</v>
      </c>
      <c r="N1020" s="175" t="s">
        <v>40</v>
      </c>
      <c r="O1020" s="176">
        <v>0.024</v>
      </c>
      <c r="P1020" s="176">
        <f>O1020*H1020</f>
        <v>1.7525519999999999</v>
      </c>
      <c r="Q1020" s="176">
        <v>0</v>
      </c>
      <c r="R1020" s="176">
        <f>Q1020*H1020</f>
        <v>0</v>
      </c>
      <c r="S1020" s="176">
        <v>0</v>
      </c>
      <c r="T1020" s="177">
        <f>S1020*H1020</f>
        <v>0</v>
      </c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R1020" s="178" t="s">
        <v>295</v>
      </c>
      <c r="AT1020" s="178" t="s">
        <v>197</v>
      </c>
      <c r="AU1020" s="178" t="s">
        <v>78</v>
      </c>
      <c r="AY1020" s="20" t="s">
        <v>195</v>
      </c>
      <c r="BE1020" s="179">
        <f>IF(N1020="základní",J1020,0)</f>
        <v>626.54</v>
      </c>
      <c r="BF1020" s="179">
        <f>IF(N1020="snížená",J1020,0)</f>
        <v>0</v>
      </c>
      <c r="BG1020" s="179">
        <f>IF(N1020="zákl. přenesená",J1020,0)</f>
        <v>0</v>
      </c>
      <c r="BH1020" s="179">
        <f>IF(N1020="sníž. přenesená",J1020,0)</f>
        <v>0</v>
      </c>
      <c r="BI1020" s="179">
        <f>IF(N1020="nulová",J1020,0)</f>
        <v>0</v>
      </c>
      <c r="BJ1020" s="20" t="s">
        <v>76</v>
      </c>
      <c r="BK1020" s="179">
        <f>ROUND(I1020*H1020,2)</f>
        <v>626.54</v>
      </c>
      <c r="BL1020" s="20" t="s">
        <v>295</v>
      </c>
      <c r="BM1020" s="178" t="s">
        <v>4395</v>
      </c>
    </row>
    <row r="1021" spans="1:51" s="13" customFormat="1" ht="12">
      <c r="A1021" s="13"/>
      <c r="B1021" s="180"/>
      <c r="C1021" s="13"/>
      <c r="D1021" s="181" t="s">
        <v>204</v>
      </c>
      <c r="E1021" s="182" t="s">
        <v>3</v>
      </c>
      <c r="F1021" s="183" t="s">
        <v>3533</v>
      </c>
      <c r="G1021" s="13"/>
      <c r="H1021" s="182" t="s">
        <v>3</v>
      </c>
      <c r="I1021" s="13"/>
      <c r="J1021" s="13"/>
      <c r="K1021" s="13"/>
      <c r="L1021" s="180"/>
      <c r="M1021" s="184"/>
      <c r="N1021" s="185"/>
      <c r="O1021" s="185"/>
      <c r="P1021" s="185"/>
      <c r="Q1021" s="185"/>
      <c r="R1021" s="185"/>
      <c r="S1021" s="185"/>
      <c r="T1021" s="186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182" t="s">
        <v>204</v>
      </c>
      <c r="AU1021" s="182" t="s">
        <v>78</v>
      </c>
      <c r="AV1021" s="13" t="s">
        <v>76</v>
      </c>
      <c r="AW1021" s="13" t="s">
        <v>31</v>
      </c>
      <c r="AX1021" s="13" t="s">
        <v>69</v>
      </c>
      <c r="AY1021" s="182" t="s">
        <v>195</v>
      </c>
    </row>
    <row r="1022" spans="1:51" s="14" customFormat="1" ht="12">
      <c r="A1022" s="14"/>
      <c r="B1022" s="187"/>
      <c r="C1022" s="14"/>
      <c r="D1022" s="181" t="s">
        <v>204</v>
      </c>
      <c r="E1022" s="188" t="s">
        <v>3</v>
      </c>
      <c r="F1022" s="189" t="s">
        <v>4396</v>
      </c>
      <c r="G1022" s="14"/>
      <c r="H1022" s="190">
        <v>59.143</v>
      </c>
      <c r="I1022" s="14"/>
      <c r="J1022" s="14"/>
      <c r="K1022" s="14"/>
      <c r="L1022" s="187"/>
      <c r="M1022" s="191"/>
      <c r="N1022" s="192"/>
      <c r="O1022" s="192"/>
      <c r="P1022" s="192"/>
      <c r="Q1022" s="192"/>
      <c r="R1022" s="192"/>
      <c r="S1022" s="192"/>
      <c r="T1022" s="193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188" t="s">
        <v>204</v>
      </c>
      <c r="AU1022" s="188" t="s">
        <v>78</v>
      </c>
      <c r="AV1022" s="14" t="s">
        <v>78</v>
      </c>
      <c r="AW1022" s="14" t="s">
        <v>31</v>
      </c>
      <c r="AX1022" s="14" t="s">
        <v>69</v>
      </c>
      <c r="AY1022" s="188" t="s">
        <v>195</v>
      </c>
    </row>
    <row r="1023" spans="1:51" s="13" customFormat="1" ht="12">
      <c r="A1023" s="13"/>
      <c r="B1023" s="180"/>
      <c r="C1023" s="13"/>
      <c r="D1023" s="181" t="s">
        <v>204</v>
      </c>
      <c r="E1023" s="182" t="s">
        <v>3</v>
      </c>
      <c r="F1023" s="183" t="s">
        <v>4397</v>
      </c>
      <c r="G1023" s="13"/>
      <c r="H1023" s="182" t="s">
        <v>3</v>
      </c>
      <c r="I1023" s="13"/>
      <c r="J1023" s="13"/>
      <c r="K1023" s="13"/>
      <c r="L1023" s="180"/>
      <c r="M1023" s="184"/>
      <c r="N1023" s="185"/>
      <c r="O1023" s="185"/>
      <c r="P1023" s="185"/>
      <c r="Q1023" s="185"/>
      <c r="R1023" s="185"/>
      <c r="S1023" s="185"/>
      <c r="T1023" s="186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182" t="s">
        <v>204</v>
      </c>
      <c r="AU1023" s="182" t="s">
        <v>78</v>
      </c>
      <c r="AV1023" s="13" t="s">
        <v>76</v>
      </c>
      <c r="AW1023" s="13" t="s">
        <v>31</v>
      </c>
      <c r="AX1023" s="13" t="s">
        <v>69</v>
      </c>
      <c r="AY1023" s="182" t="s">
        <v>195</v>
      </c>
    </row>
    <row r="1024" spans="1:51" s="14" customFormat="1" ht="12">
      <c r="A1024" s="14"/>
      <c r="B1024" s="187"/>
      <c r="C1024" s="14"/>
      <c r="D1024" s="181" t="s">
        <v>204</v>
      </c>
      <c r="E1024" s="188" t="s">
        <v>3</v>
      </c>
      <c r="F1024" s="189" t="s">
        <v>4398</v>
      </c>
      <c r="G1024" s="14"/>
      <c r="H1024" s="190">
        <v>13.88</v>
      </c>
      <c r="I1024" s="14"/>
      <c r="J1024" s="14"/>
      <c r="K1024" s="14"/>
      <c r="L1024" s="187"/>
      <c r="M1024" s="191"/>
      <c r="N1024" s="192"/>
      <c r="O1024" s="192"/>
      <c r="P1024" s="192"/>
      <c r="Q1024" s="192"/>
      <c r="R1024" s="192"/>
      <c r="S1024" s="192"/>
      <c r="T1024" s="193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188" t="s">
        <v>204</v>
      </c>
      <c r="AU1024" s="188" t="s">
        <v>78</v>
      </c>
      <c r="AV1024" s="14" t="s">
        <v>78</v>
      </c>
      <c r="AW1024" s="14" t="s">
        <v>31</v>
      </c>
      <c r="AX1024" s="14" t="s">
        <v>69</v>
      </c>
      <c r="AY1024" s="188" t="s">
        <v>195</v>
      </c>
    </row>
    <row r="1025" spans="1:51" s="15" customFormat="1" ht="12">
      <c r="A1025" s="15"/>
      <c r="B1025" s="194"/>
      <c r="C1025" s="15"/>
      <c r="D1025" s="181" t="s">
        <v>204</v>
      </c>
      <c r="E1025" s="195" t="s">
        <v>3</v>
      </c>
      <c r="F1025" s="196" t="s">
        <v>209</v>
      </c>
      <c r="G1025" s="15"/>
      <c r="H1025" s="197">
        <v>73.023</v>
      </c>
      <c r="I1025" s="15"/>
      <c r="J1025" s="15"/>
      <c r="K1025" s="15"/>
      <c r="L1025" s="194"/>
      <c r="M1025" s="198"/>
      <c r="N1025" s="199"/>
      <c r="O1025" s="199"/>
      <c r="P1025" s="199"/>
      <c r="Q1025" s="199"/>
      <c r="R1025" s="199"/>
      <c r="S1025" s="199"/>
      <c r="T1025" s="200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T1025" s="195" t="s">
        <v>204</v>
      </c>
      <c r="AU1025" s="195" t="s">
        <v>78</v>
      </c>
      <c r="AV1025" s="15" t="s">
        <v>202</v>
      </c>
      <c r="AW1025" s="15" t="s">
        <v>31</v>
      </c>
      <c r="AX1025" s="15" t="s">
        <v>76</v>
      </c>
      <c r="AY1025" s="195" t="s">
        <v>195</v>
      </c>
    </row>
    <row r="1026" spans="1:65" s="2" customFormat="1" ht="16.5" customHeight="1">
      <c r="A1026" s="33"/>
      <c r="B1026" s="167"/>
      <c r="C1026" s="208" t="s">
        <v>1461</v>
      </c>
      <c r="D1026" s="208" t="s">
        <v>263</v>
      </c>
      <c r="E1026" s="209" t="s">
        <v>930</v>
      </c>
      <c r="F1026" s="210" t="s">
        <v>931</v>
      </c>
      <c r="G1026" s="211" t="s">
        <v>826</v>
      </c>
      <c r="H1026" s="212">
        <v>0.022</v>
      </c>
      <c r="I1026" s="213">
        <v>53200</v>
      </c>
      <c r="J1026" s="213">
        <f>ROUND(I1026*H1026,2)</f>
        <v>1170.4</v>
      </c>
      <c r="K1026" s="210" t="s">
        <v>201</v>
      </c>
      <c r="L1026" s="214"/>
      <c r="M1026" s="215" t="s">
        <v>3</v>
      </c>
      <c r="N1026" s="216" t="s">
        <v>40</v>
      </c>
      <c r="O1026" s="176">
        <v>0</v>
      </c>
      <c r="P1026" s="176">
        <f>O1026*H1026</f>
        <v>0</v>
      </c>
      <c r="Q1026" s="176">
        <v>1</v>
      </c>
      <c r="R1026" s="176">
        <f>Q1026*H1026</f>
        <v>0.022</v>
      </c>
      <c r="S1026" s="176">
        <v>0</v>
      </c>
      <c r="T1026" s="177">
        <f>S1026*H1026</f>
        <v>0</v>
      </c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R1026" s="178" t="s">
        <v>417</v>
      </c>
      <c r="AT1026" s="178" t="s">
        <v>263</v>
      </c>
      <c r="AU1026" s="178" t="s">
        <v>78</v>
      </c>
      <c r="AY1026" s="20" t="s">
        <v>195</v>
      </c>
      <c r="BE1026" s="179">
        <f>IF(N1026="základní",J1026,0)</f>
        <v>1170.4</v>
      </c>
      <c r="BF1026" s="179">
        <f>IF(N1026="snížená",J1026,0)</f>
        <v>0</v>
      </c>
      <c r="BG1026" s="179">
        <f>IF(N1026="zákl. přenesená",J1026,0)</f>
        <v>0</v>
      </c>
      <c r="BH1026" s="179">
        <f>IF(N1026="sníž. přenesená",J1026,0)</f>
        <v>0</v>
      </c>
      <c r="BI1026" s="179">
        <f>IF(N1026="nulová",J1026,0)</f>
        <v>0</v>
      </c>
      <c r="BJ1026" s="20" t="s">
        <v>76</v>
      </c>
      <c r="BK1026" s="179">
        <f>ROUND(I1026*H1026,2)</f>
        <v>1170.4</v>
      </c>
      <c r="BL1026" s="20" t="s">
        <v>295</v>
      </c>
      <c r="BM1026" s="178" t="s">
        <v>4399</v>
      </c>
    </row>
    <row r="1027" spans="1:51" s="14" customFormat="1" ht="12">
      <c r="A1027" s="14"/>
      <c r="B1027" s="187"/>
      <c r="C1027" s="14"/>
      <c r="D1027" s="181" t="s">
        <v>204</v>
      </c>
      <c r="E1027" s="14"/>
      <c r="F1027" s="189" t="s">
        <v>4400</v>
      </c>
      <c r="G1027" s="14"/>
      <c r="H1027" s="190">
        <v>0.022</v>
      </c>
      <c r="I1027" s="14"/>
      <c r="J1027" s="14"/>
      <c r="K1027" s="14"/>
      <c r="L1027" s="187"/>
      <c r="M1027" s="191"/>
      <c r="N1027" s="192"/>
      <c r="O1027" s="192"/>
      <c r="P1027" s="192"/>
      <c r="Q1027" s="192"/>
      <c r="R1027" s="192"/>
      <c r="S1027" s="192"/>
      <c r="T1027" s="193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188" t="s">
        <v>204</v>
      </c>
      <c r="AU1027" s="188" t="s">
        <v>78</v>
      </c>
      <c r="AV1027" s="14" t="s">
        <v>78</v>
      </c>
      <c r="AW1027" s="14" t="s">
        <v>4</v>
      </c>
      <c r="AX1027" s="14" t="s">
        <v>76</v>
      </c>
      <c r="AY1027" s="188" t="s">
        <v>195</v>
      </c>
    </row>
    <row r="1028" spans="1:65" s="2" customFormat="1" ht="16.5" customHeight="1">
      <c r="A1028" s="33"/>
      <c r="B1028" s="167"/>
      <c r="C1028" s="168" t="s">
        <v>1466</v>
      </c>
      <c r="D1028" s="168" t="s">
        <v>197</v>
      </c>
      <c r="E1028" s="169" t="s">
        <v>4401</v>
      </c>
      <c r="F1028" s="170" t="s">
        <v>4402</v>
      </c>
      <c r="G1028" s="171" t="s">
        <v>200</v>
      </c>
      <c r="H1028" s="172">
        <v>14.385</v>
      </c>
      <c r="I1028" s="173">
        <v>18.8</v>
      </c>
      <c r="J1028" s="173">
        <f>ROUND(I1028*H1028,2)</f>
        <v>270.44</v>
      </c>
      <c r="K1028" s="170" t="s">
        <v>201</v>
      </c>
      <c r="L1028" s="34"/>
      <c r="M1028" s="174" t="s">
        <v>3</v>
      </c>
      <c r="N1028" s="175" t="s">
        <v>40</v>
      </c>
      <c r="O1028" s="176">
        <v>0.054</v>
      </c>
      <c r="P1028" s="176">
        <f>O1028*H1028</f>
        <v>0.77679</v>
      </c>
      <c r="Q1028" s="176">
        <v>0</v>
      </c>
      <c r="R1028" s="176">
        <f>Q1028*H1028</f>
        <v>0</v>
      </c>
      <c r="S1028" s="176">
        <v>0</v>
      </c>
      <c r="T1028" s="177">
        <f>S1028*H1028</f>
        <v>0</v>
      </c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R1028" s="178" t="s">
        <v>295</v>
      </c>
      <c r="AT1028" s="178" t="s">
        <v>197</v>
      </c>
      <c r="AU1028" s="178" t="s">
        <v>78</v>
      </c>
      <c r="AY1028" s="20" t="s">
        <v>195</v>
      </c>
      <c r="BE1028" s="179">
        <f>IF(N1028="základní",J1028,0)</f>
        <v>270.44</v>
      </c>
      <c r="BF1028" s="179">
        <f>IF(N1028="snížená",J1028,0)</f>
        <v>0</v>
      </c>
      <c r="BG1028" s="179">
        <f>IF(N1028="zákl. přenesená",J1028,0)</f>
        <v>0</v>
      </c>
      <c r="BH1028" s="179">
        <f>IF(N1028="sníž. přenesená",J1028,0)</f>
        <v>0</v>
      </c>
      <c r="BI1028" s="179">
        <f>IF(N1028="nulová",J1028,0)</f>
        <v>0</v>
      </c>
      <c r="BJ1028" s="20" t="s">
        <v>76</v>
      </c>
      <c r="BK1028" s="179">
        <f>ROUND(I1028*H1028,2)</f>
        <v>270.44</v>
      </c>
      <c r="BL1028" s="20" t="s">
        <v>295</v>
      </c>
      <c r="BM1028" s="178" t="s">
        <v>4403</v>
      </c>
    </row>
    <row r="1029" spans="1:51" s="13" customFormat="1" ht="12">
      <c r="A1029" s="13"/>
      <c r="B1029" s="180"/>
      <c r="C1029" s="13"/>
      <c r="D1029" s="181" t="s">
        <v>204</v>
      </c>
      <c r="E1029" s="182" t="s">
        <v>3</v>
      </c>
      <c r="F1029" s="183" t="s">
        <v>3533</v>
      </c>
      <c r="G1029" s="13"/>
      <c r="H1029" s="182" t="s">
        <v>3</v>
      </c>
      <c r="I1029" s="13"/>
      <c r="J1029" s="13"/>
      <c r="K1029" s="13"/>
      <c r="L1029" s="180"/>
      <c r="M1029" s="184"/>
      <c r="N1029" s="185"/>
      <c r="O1029" s="185"/>
      <c r="P1029" s="185"/>
      <c r="Q1029" s="185"/>
      <c r="R1029" s="185"/>
      <c r="S1029" s="185"/>
      <c r="T1029" s="186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182" t="s">
        <v>204</v>
      </c>
      <c r="AU1029" s="182" t="s">
        <v>78</v>
      </c>
      <c r="AV1029" s="13" t="s">
        <v>76</v>
      </c>
      <c r="AW1029" s="13" t="s">
        <v>31</v>
      </c>
      <c r="AX1029" s="13" t="s">
        <v>69</v>
      </c>
      <c r="AY1029" s="182" t="s">
        <v>195</v>
      </c>
    </row>
    <row r="1030" spans="1:51" s="14" customFormat="1" ht="12">
      <c r="A1030" s="14"/>
      <c r="B1030" s="187"/>
      <c r="C1030" s="14"/>
      <c r="D1030" s="181" t="s">
        <v>204</v>
      </c>
      <c r="E1030" s="188" t="s">
        <v>3</v>
      </c>
      <c r="F1030" s="189" t="s">
        <v>4404</v>
      </c>
      <c r="G1030" s="14"/>
      <c r="H1030" s="190">
        <v>14.385</v>
      </c>
      <c r="I1030" s="14"/>
      <c r="J1030" s="14"/>
      <c r="K1030" s="14"/>
      <c r="L1030" s="187"/>
      <c r="M1030" s="191"/>
      <c r="N1030" s="192"/>
      <c r="O1030" s="192"/>
      <c r="P1030" s="192"/>
      <c r="Q1030" s="192"/>
      <c r="R1030" s="192"/>
      <c r="S1030" s="192"/>
      <c r="T1030" s="193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188" t="s">
        <v>204</v>
      </c>
      <c r="AU1030" s="188" t="s">
        <v>78</v>
      </c>
      <c r="AV1030" s="14" t="s">
        <v>78</v>
      </c>
      <c r="AW1030" s="14" t="s">
        <v>31</v>
      </c>
      <c r="AX1030" s="14" t="s">
        <v>76</v>
      </c>
      <c r="AY1030" s="188" t="s">
        <v>195</v>
      </c>
    </row>
    <row r="1031" spans="1:65" s="2" customFormat="1" ht="16.5" customHeight="1">
      <c r="A1031" s="33"/>
      <c r="B1031" s="167"/>
      <c r="C1031" s="208" t="s">
        <v>1471</v>
      </c>
      <c r="D1031" s="208" t="s">
        <v>263</v>
      </c>
      <c r="E1031" s="209" t="s">
        <v>930</v>
      </c>
      <c r="F1031" s="210" t="s">
        <v>931</v>
      </c>
      <c r="G1031" s="211" t="s">
        <v>826</v>
      </c>
      <c r="H1031" s="212">
        <v>0.005</v>
      </c>
      <c r="I1031" s="213">
        <v>53200</v>
      </c>
      <c r="J1031" s="213">
        <f>ROUND(I1031*H1031,2)</f>
        <v>266</v>
      </c>
      <c r="K1031" s="210" t="s">
        <v>201</v>
      </c>
      <c r="L1031" s="214"/>
      <c r="M1031" s="215" t="s">
        <v>3</v>
      </c>
      <c r="N1031" s="216" t="s">
        <v>40</v>
      </c>
      <c r="O1031" s="176">
        <v>0</v>
      </c>
      <c r="P1031" s="176">
        <f>O1031*H1031</f>
        <v>0</v>
      </c>
      <c r="Q1031" s="176">
        <v>1</v>
      </c>
      <c r="R1031" s="176">
        <f>Q1031*H1031</f>
        <v>0.005</v>
      </c>
      <c r="S1031" s="176">
        <v>0</v>
      </c>
      <c r="T1031" s="177">
        <f>S1031*H1031</f>
        <v>0</v>
      </c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R1031" s="178" t="s">
        <v>417</v>
      </c>
      <c r="AT1031" s="178" t="s">
        <v>263</v>
      </c>
      <c r="AU1031" s="178" t="s">
        <v>78</v>
      </c>
      <c r="AY1031" s="20" t="s">
        <v>195</v>
      </c>
      <c r="BE1031" s="179">
        <f>IF(N1031="základní",J1031,0)</f>
        <v>266</v>
      </c>
      <c r="BF1031" s="179">
        <f>IF(N1031="snížená",J1031,0)</f>
        <v>0</v>
      </c>
      <c r="BG1031" s="179">
        <f>IF(N1031="zákl. přenesená",J1031,0)</f>
        <v>0</v>
      </c>
      <c r="BH1031" s="179">
        <f>IF(N1031="sníž. přenesená",J1031,0)</f>
        <v>0</v>
      </c>
      <c r="BI1031" s="179">
        <f>IF(N1031="nulová",J1031,0)</f>
        <v>0</v>
      </c>
      <c r="BJ1031" s="20" t="s">
        <v>76</v>
      </c>
      <c r="BK1031" s="179">
        <f>ROUND(I1031*H1031,2)</f>
        <v>266</v>
      </c>
      <c r="BL1031" s="20" t="s">
        <v>295</v>
      </c>
      <c r="BM1031" s="178" t="s">
        <v>4405</v>
      </c>
    </row>
    <row r="1032" spans="1:51" s="14" customFormat="1" ht="12">
      <c r="A1032" s="14"/>
      <c r="B1032" s="187"/>
      <c r="C1032" s="14"/>
      <c r="D1032" s="181" t="s">
        <v>204</v>
      </c>
      <c r="E1032" s="14"/>
      <c r="F1032" s="189" t="s">
        <v>4406</v>
      </c>
      <c r="G1032" s="14"/>
      <c r="H1032" s="190">
        <v>0.005</v>
      </c>
      <c r="I1032" s="14"/>
      <c r="J1032" s="14"/>
      <c r="K1032" s="14"/>
      <c r="L1032" s="187"/>
      <c r="M1032" s="191"/>
      <c r="N1032" s="192"/>
      <c r="O1032" s="192"/>
      <c r="P1032" s="192"/>
      <c r="Q1032" s="192"/>
      <c r="R1032" s="192"/>
      <c r="S1032" s="192"/>
      <c r="T1032" s="193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188" t="s">
        <v>204</v>
      </c>
      <c r="AU1032" s="188" t="s">
        <v>78</v>
      </c>
      <c r="AV1032" s="14" t="s">
        <v>78</v>
      </c>
      <c r="AW1032" s="14" t="s">
        <v>4</v>
      </c>
      <c r="AX1032" s="14" t="s">
        <v>76</v>
      </c>
      <c r="AY1032" s="188" t="s">
        <v>195</v>
      </c>
    </row>
    <row r="1033" spans="1:65" s="2" customFormat="1" ht="16.5" customHeight="1">
      <c r="A1033" s="33"/>
      <c r="B1033" s="167"/>
      <c r="C1033" s="168" t="s">
        <v>1476</v>
      </c>
      <c r="D1033" s="168" t="s">
        <v>197</v>
      </c>
      <c r="E1033" s="169" t="s">
        <v>4407</v>
      </c>
      <c r="F1033" s="170" t="s">
        <v>4408</v>
      </c>
      <c r="G1033" s="171" t="s">
        <v>200</v>
      </c>
      <c r="H1033" s="172">
        <v>73.023</v>
      </c>
      <c r="I1033" s="173">
        <v>86.9</v>
      </c>
      <c r="J1033" s="173">
        <f>ROUND(I1033*H1033,2)</f>
        <v>6345.7</v>
      </c>
      <c r="K1033" s="170" t="s">
        <v>201</v>
      </c>
      <c r="L1033" s="34"/>
      <c r="M1033" s="174" t="s">
        <v>3</v>
      </c>
      <c r="N1033" s="175" t="s">
        <v>40</v>
      </c>
      <c r="O1033" s="176">
        <v>0.222</v>
      </c>
      <c r="P1033" s="176">
        <f>O1033*H1033</f>
        <v>16.211106</v>
      </c>
      <c r="Q1033" s="176">
        <v>0.0004</v>
      </c>
      <c r="R1033" s="176">
        <f>Q1033*H1033</f>
        <v>0.0292092</v>
      </c>
      <c r="S1033" s="176">
        <v>0</v>
      </c>
      <c r="T1033" s="177">
        <f>S1033*H1033</f>
        <v>0</v>
      </c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R1033" s="178" t="s">
        <v>295</v>
      </c>
      <c r="AT1033" s="178" t="s">
        <v>197</v>
      </c>
      <c r="AU1033" s="178" t="s">
        <v>78</v>
      </c>
      <c r="AY1033" s="20" t="s">
        <v>195</v>
      </c>
      <c r="BE1033" s="179">
        <f>IF(N1033="základní",J1033,0)</f>
        <v>6345.7</v>
      </c>
      <c r="BF1033" s="179">
        <f>IF(N1033="snížená",J1033,0)</f>
        <v>0</v>
      </c>
      <c r="BG1033" s="179">
        <f>IF(N1033="zákl. přenesená",J1033,0)</f>
        <v>0</v>
      </c>
      <c r="BH1033" s="179">
        <f>IF(N1033="sníž. přenesená",J1033,0)</f>
        <v>0</v>
      </c>
      <c r="BI1033" s="179">
        <f>IF(N1033="nulová",J1033,0)</f>
        <v>0</v>
      </c>
      <c r="BJ1033" s="20" t="s">
        <v>76</v>
      </c>
      <c r="BK1033" s="179">
        <f>ROUND(I1033*H1033,2)</f>
        <v>6345.7</v>
      </c>
      <c r="BL1033" s="20" t="s">
        <v>295</v>
      </c>
      <c r="BM1033" s="178" t="s">
        <v>4409</v>
      </c>
    </row>
    <row r="1034" spans="1:51" s="13" customFormat="1" ht="12">
      <c r="A1034" s="13"/>
      <c r="B1034" s="180"/>
      <c r="C1034" s="13"/>
      <c r="D1034" s="181" t="s">
        <v>204</v>
      </c>
      <c r="E1034" s="182" t="s">
        <v>3</v>
      </c>
      <c r="F1034" s="183" t="s">
        <v>3533</v>
      </c>
      <c r="G1034" s="13"/>
      <c r="H1034" s="182" t="s">
        <v>3</v>
      </c>
      <c r="I1034" s="13"/>
      <c r="J1034" s="13"/>
      <c r="K1034" s="13"/>
      <c r="L1034" s="180"/>
      <c r="M1034" s="184"/>
      <c r="N1034" s="185"/>
      <c r="O1034" s="185"/>
      <c r="P1034" s="185"/>
      <c r="Q1034" s="185"/>
      <c r="R1034" s="185"/>
      <c r="S1034" s="185"/>
      <c r="T1034" s="186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182" t="s">
        <v>204</v>
      </c>
      <c r="AU1034" s="182" t="s">
        <v>78</v>
      </c>
      <c r="AV1034" s="13" t="s">
        <v>76</v>
      </c>
      <c r="AW1034" s="13" t="s">
        <v>31</v>
      </c>
      <c r="AX1034" s="13" t="s">
        <v>69</v>
      </c>
      <c r="AY1034" s="182" t="s">
        <v>195</v>
      </c>
    </row>
    <row r="1035" spans="1:51" s="14" customFormat="1" ht="12">
      <c r="A1035" s="14"/>
      <c r="B1035" s="187"/>
      <c r="C1035" s="14"/>
      <c r="D1035" s="181" t="s">
        <v>204</v>
      </c>
      <c r="E1035" s="188" t="s">
        <v>3</v>
      </c>
      <c r="F1035" s="189" t="s">
        <v>4396</v>
      </c>
      <c r="G1035" s="14"/>
      <c r="H1035" s="190">
        <v>59.143</v>
      </c>
      <c r="I1035" s="14"/>
      <c r="J1035" s="14"/>
      <c r="K1035" s="14"/>
      <c r="L1035" s="187"/>
      <c r="M1035" s="191"/>
      <c r="N1035" s="192"/>
      <c r="O1035" s="192"/>
      <c r="P1035" s="192"/>
      <c r="Q1035" s="192"/>
      <c r="R1035" s="192"/>
      <c r="S1035" s="192"/>
      <c r="T1035" s="193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188" t="s">
        <v>204</v>
      </c>
      <c r="AU1035" s="188" t="s">
        <v>78</v>
      </c>
      <c r="AV1035" s="14" t="s">
        <v>78</v>
      </c>
      <c r="AW1035" s="14" t="s">
        <v>31</v>
      </c>
      <c r="AX1035" s="14" t="s">
        <v>69</v>
      </c>
      <c r="AY1035" s="188" t="s">
        <v>195</v>
      </c>
    </row>
    <row r="1036" spans="1:51" s="13" customFormat="1" ht="12">
      <c r="A1036" s="13"/>
      <c r="B1036" s="180"/>
      <c r="C1036" s="13"/>
      <c r="D1036" s="181" t="s">
        <v>204</v>
      </c>
      <c r="E1036" s="182" t="s">
        <v>3</v>
      </c>
      <c r="F1036" s="183" t="s">
        <v>4397</v>
      </c>
      <c r="G1036" s="13"/>
      <c r="H1036" s="182" t="s">
        <v>3</v>
      </c>
      <c r="I1036" s="13"/>
      <c r="J1036" s="13"/>
      <c r="K1036" s="13"/>
      <c r="L1036" s="180"/>
      <c r="M1036" s="184"/>
      <c r="N1036" s="185"/>
      <c r="O1036" s="185"/>
      <c r="P1036" s="185"/>
      <c r="Q1036" s="185"/>
      <c r="R1036" s="185"/>
      <c r="S1036" s="185"/>
      <c r="T1036" s="186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182" t="s">
        <v>204</v>
      </c>
      <c r="AU1036" s="182" t="s">
        <v>78</v>
      </c>
      <c r="AV1036" s="13" t="s">
        <v>76</v>
      </c>
      <c r="AW1036" s="13" t="s">
        <v>31</v>
      </c>
      <c r="AX1036" s="13" t="s">
        <v>69</v>
      </c>
      <c r="AY1036" s="182" t="s">
        <v>195</v>
      </c>
    </row>
    <row r="1037" spans="1:51" s="14" customFormat="1" ht="12">
      <c r="A1037" s="14"/>
      <c r="B1037" s="187"/>
      <c r="C1037" s="14"/>
      <c r="D1037" s="181" t="s">
        <v>204</v>
      </c>
      <c r="E1037" s="188" t="s">
        <v>3</v>
      </c>
      <c r="F1037" s="189" t="s">
        <v>4398</v>
      </c>
      <c r="G1037" s="14"/>
      <c r="H1037" s="190">
        <v>13.88</v>
      </c>
      <c r="I1037" s="14"/>
      <c r="J1037" s="14"/>
      <c r="K1037" s="14"/>
      <c r="L1037" s="187"/>
      <c r="M1037" s="191"/>
      <c r="N1037" s="192"/>
      <c r="O1037" s="192"/>
      <c r="P1037" s="192"/>
      <c r="Q1037" s="192"/>
      <c r="R1037" s="192"/>
      <c r="S1037" s="192"/>
      <c r="T1037" s="193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188" t="s">
        <v>204</v>
      </c>
      <c r="AU1037" s="188" t="s">
        <v>78</v>
      </c>
      <c r="AV1037" s="14" t="s">
        <v>78</v>
      </c>
      <c r="AW1037" s="14" t="s">
        <v>31</v>
      </c>
      <c r="AX1037" s="14" t="s">
        <v>69</v>
      </c>
      <c r="AY1037" s="188" t="s">
        <v>195</v>
      </c>
    </row>
    <row r="1038" spans="1:51" s="15" customFormat="1" ht="12">
      <c r="A1038" s="15"/>
      <c r="B1038" s="194"/>
      <c r="C1038" s="15"/>
      <c r="D1038" s="181" t="s">
        <v>204</v>
      </c>
      <c r="E1038" s="195" t="s">
        <v>3</v>
      </c>
      <c r="F1038" s="196" t="s">
        <v>209</v>
      </c>
      <c r="G1038" s="15"/>
      <c r="H1038" s="197">
        <v>73.023</v>
      </c>
      <c r="I1038" s="15"/>
      <c r="J1038" s="15"/>
      <c r="K1038" s="15"/>
      <c r="L1038" s="194"/>
      <c r="M1038" s="198"/>
      <c r="N1038" s="199"/>
      <c r="O1038" s="199"/>
      <c r="P1038" s="199"/>
      <c r="Q1038" s="199"/>
      <c r="R1038" s="199"/>
      <c r="S1038" s="199"/>
      <c r="T1038" s="200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T1038" s="195" t="s">
        <v>204</v>
      </c>
      <c r="AU1038" s="195" t="s">
        <v>78</v>
      </c>
      <c r="AV1038" s="15" t="s">
        <v>202</v>
      </c>
      <c r="AW1038" s="15" t="s">
        <v>31</v>
      </c>
      <c r="AX1038" s="15" t="s">
        <v>76</v>
      </c>
      <c r="AY1038" s="195" t="s">
        <v>195</v>
      </c>
    </row>
    <row r="1039" spans="1:65" s="2" customFormat="1" ht="16.5" customHeight="1">
      <c r="A1039" s="33"/>
      <c r="B1039" s="167"/>
      <c r="C1039" s="208" t="s">
        <v>1480</v>
      </c>
      <c r="D1039" s="208" t="s">
        <v>263</v>
      </c>
      <c r="E1039" s="209" t="s">
        <v>4410</v>
      </c>
      <c r="F1039" s="210" t="s">
        <v>4411</v>
      </c>
      <c r="G1039" s="211" t="s">
        <v>200</v>
      </c>
      <c r="H1039" s="212">
        <v>83.976</v>
      </c>
      <c r="I1039" s="213">
        <v>114</v>
      </c>
      <c r="J1039" s="213">
        <f>ROUND(I1039*H1039,2)</f>
        <v>9573.26</v>
      </c>
      <c r="K1039" s="210" t="s">
        <v>201</v>
      </c>
      <c r="L1039" s="214"/>
      <c r="M1039" s="215" t="s">
        <v>3</v>
      </c>
      <c r="N1039" s="216" t="s">
        <v>40</v>
      </c>
      <c r="O1039" s="176">
        <v>0</v>
      </c>
      <c r="P1039" s="176">
        <f>O1039*H1039</f>
        <v>0</v>
      </c>
      <c r="Q1039" s="176">
        <v>0.0035</v>
      </c>
      <c r="R1039" s="176">
        <f>Q1039*H1039</f>
        <v>0.293916</v>
      </c>
      <c r="S1039" s="176">
        <v>0</v>
      </c>
      <c r="T1039" s="177">
        <f>S1039*H1039</f>
        <v>0</v>
      </c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R1039" s="178" t="s">
        <v>417</v>
      </c>
      <c r="AT1039" s="178" t="s">
        <v>263</v>
      </c>
      <c r="AU1039" s="178" t="s">
        <v>78</v>
      </c>
      <c r="AY1039" s="20" t="s">
        <v>195</v>
      </c>
      <c r="BE1039" s="179">
        <f>IF(N1039="základní",J1039,0)</f>
        <v>9573.26</v>
      </c>
      <c r="BF1039" s="179">
        <f>IF(N1039="snížená",J1039,0)</f>
        <v>0</v>
      </c>
      <c r="BG1039" s="179">
        <f>IF(N1039="zákl. přenesená",J1039,0)</f>
        <v>0</v>
      </c>
      <c r="BH1039" s="179">
        <f>IF(N1039="sníž. přenesená",J1039,0)</f>
        <v>0</v>
      </c>
      <c r="BI1039" s="179">
        <f>IF(N1039="nulová",J1039,0)</f>
        <v>0</v>
      </c>
      <c r="BJ1039" s="20" t="s">
        <v>76</v>
      </c>
      <c r="BK1039" s="179">
        <f>ROUND(I1039*H1039,2)</f>
        <v>9573.26</v>
      </c>
      <c r="BL1039" s="20" t="s">
        <v>295</v>
      </c>
      <c r="BM1039" s="178" t="s">
        <v>4412</v>
      </c>
    </row>
    <row r="1040" spans="1:51" s="14" customFormat="1" ht="12">
      <c r="A1040" s="14"/>
      <c r="B1040" s="187"/>
      <c r="C1040" s="14"/>
      <c r="D1040" s="181" t="s">
        <v>204</v>
      </c>
      <c r="E1040" s="14"/>
      <c r="F1040" s="189" t="s">
        <v>4413</v>
      </c>
      <c r="G1040" s="14"/>
      <c r="H1040" s="190">
        <v>83.976</v>
      </c>
      <c r="I1040" s="14"/>
      <c r="J1040" s="14"/>
      <c r="K1040" s="14"/>
      <c r="L1040" s="187"/>
      <c r="M1040" s="191"/>
      <c r="N1040" s="192"/>
      <c r="O1040" s="192"/>
      <c r="P1040" s="192"/>
      <c r="Q1040" s="192"/>
      <c r="R1040" s="192"/>
      <c r="S1040" s="192"/>
      <c r="T1040" s="193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188" t="s">
        <v>204</v>
      </c>
      <c r="AU1040" s="188" t="s">
        <v>78</v>
      </c>
      <c r="AV1040" s="14" t="s">
        <v>78</v>
      </c>
      <c r="AW1040" s="14" t="s">
        <v>4</v>
      </c>
      <c r="AX1040" s="14" t="s">
        <v>76</v>
      </c>
      <c r="AY1040" s="188" t="s">
        <v>195</v>
      </c>
    </row>
    <row r="1041" spans="1:65" s="2" customFormat="1" ht="16.5" customHeight="1">
      <c r="A1041" s="33"/>
      <c r="B1041" s="167"/>
      <c r="C1041" s="168" t="s">
        <v>1484</v>
      </c>
      <c r="D1041" s="168" t="s">
        <v>197</v>
      </c>
      <c r="E1041" s="169" t="s">
        <v>4414</v>
      </c>
      <c r="F1041" s="170" t="s">
        <v>4415</v>
      </c>
      <c r="G1041" s="171" t="s">
        <v>212</v>
      </c>
      <c r="H1041" s="172">
        <v>28.77</v>
      </c>
      <c r="I1041" s="173">
        <v>105</v>
      </c>
      <c r="J1041" s="173">
        <f>ROUND(I1041*H1041,2)</f>
        <v>3020.85</v>
      </c>
      <c r="K1041" s="170" t="s">
        <v>201</v>
      </c>
      <c r="L1041" s="34"/>
      <c r="M1041" s="174" t="s">
        <v>3</v>
      </c>
      <c r="N1041" s="175" t="s">
        <v>40</v>
      </c>
      <c r="O1041" s="176">
        <v>0.25</v>
      </c>
      <c r="P1041" s="176">
        <f>O1041*H1041</f>
        <v>7.1925</v>
      </c>
      <c r="Q1041" s="176">
        <v>0.0002</v>
      </c>
      <c r="R1041" s="176">
        <f>Q1041*H1041</f>
        <v>0.0057540000000000004</v>
      </c>
      <c r="S1041" s="176">
        <v>0</v>
      </c>
      <c r="T1041" s="177">
        <f>S1041*H1041</f>
        <v>0</v>
      </c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R1041" s="178" t="s">
        <v>295</v>
      </c>
      <c r="AT1041" s="178" t="s">
        <v>197</v>
      </c>
      <c r="AU1041" s="178" t="s">
        <v>78</v>
      </c>
      <c r="AY1041" s="20" t="s">
        <v>195</v>
      </c>
      <c r="BE1041" s="179">
        <f>IF(N1041="základní",J1041,0)</f>
        <v>3020.85</v>
      </c>
      <c r="BF1041" s="179">
        <f>IF(N1041="snížená",J1041,0)</f>
        <v>0</v>
      </c>
      <c r="BG1041" s="179">
        <f>IF(N1041="zákl. přenesená",J1041,0)</f>
        <v>0</v>
      </c>
      <c r="BH1041" s="179">
        <f>IF(N1041="sníž. přenesená",J1041,0)</f>
        <v>0</v>
      </c>
      <c r="BI1041" s="179">
        <f>IF(N1041="nulová",J1041,0)</f>
        <v>0</v>
      </c>
      <c r="BJ1041" s="20" t="s">
        <v>76</v>
      </c>
      <c r="BK1041" s="179">
        <f>ROUND(I1041*H1041,2)</f>
        <v>3020.85</v>
      </c>
      <c r="BL1041" s="20" t="s">
        <v>295</v>
      </c>
      <c r="BM1041" s="178" t="s">
        <v>4416</v>
      </c>
    </row>
    <row r="1042" spans="1:51" s="13" customFormat="1" ht="12">
      <c r="A1042" s="13"/>
      <c r="B1042" s="180"/>
      <c r="C1042" s="13"/>
      <c r="D1042" s="181" t="s">
        <v>204</v>
      </c>
      <c r="E1042" s="182" t="s">
        <v>3</v>
      </c>
      <c r="F1042" s="183" t="s">
        <v>4417</v>
      </c>
      <c r="G1042" s="13"/>
      <c r="H1042" s="182" t="s">
        <v>3</v>
      </c>
      <c r="I1042" s="13"/>
      <c r="J1042" s="13"/>
      <c r="K1042" s="13"/>
      <c r="L1042" s="180"/>
      <c r="M1042" s="184"/>
      <c r="N1042" s="185"/>
      <c r="O1042" s="185"/>
      <c r="P1042" s="185"/>
      <c r="Q1042" s="185"/>
      <c r="R1042" s="185"/>
      <c r="S1042" s="185"/>
      <c r="T1042" s="186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182" t="s">
        <v>204</v>
      </c>
      <c r="AU1042" s="182" t="s">
        <v>78</v>
      </c>
      <c r="AV1042" s="13" t="s">
        <v>76</v>
      </c>
      <c r="AW1042" s="13" t="s">
        <v>31</v>
      </c>
      <c r="AX1042" s="13" t="s">
        <v>69</v>
      </c>
      <c r="AY1042" s="182" t="s">
        <v>195</v>
      </c>
    </row>
    <row r="1043" spans="1:51" s="14" customFormat="1" ht="12">
      <c r="A1043" s="14"/>
      <c r="B1043" s="187"/>
      <c r="C1043" s="14"/>
      <c r="D1043" s="181" t="s">
        <v>204</v>
      </c>
      <c r="E1043" s="188" t="s">
        <v>3</v>
      </c>
      <c r="F1043" s="189" t="s">
        <v>4418</v>
      </c>
      <c r="G1043" s="14"/>
      <c r="H1043" s="190">
        <v>28.77</v>
      </c>
      <c r="I1043" s="14"/>
      <c r="J1043" s="14"/>
      <c r="K1043" s="14"/>
      <c r="L1043" s="187"/>
      <c r="M1043" s="191"/>
      <c r="N1043" s="192"/>
      <c r="O1043" s="192"/>
      <c r="P1043" s="192"/>
      <c r="Q1043" s="192"/>
      <c r="R1043" s="192"/>
      <c r="S1043" s="192"/>
      <c r="T1043" s="193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188" t="s">
        <v>204</v>
      </c>
      <c r="AU1043" s="188" t="s">
        <v>78</v>
      </c>
      <c r="AV1043" s="14" t="s">
        <v>78</v>
      </c>
      <c r="AW1043" s="14" t="s">
        <v>31</v>
      </c>
      <c r="AX1043" s="14" t="s">
        <v>76</v>
      </c>
      <c r="AY1043" s="188" t="s">
        <v>195</v>
      </c>
    </row>
    <row r="1044" spans="1:65" s="2" customFormat="1" ht="16.5" customHeight="1">
      <c r="A1044" s="33"/>
      <c r="B1044" s="167"/>
      <c r="C1044" s="208" t="s">
        <v>1488</v>
      </c>
      <c r="D1044" s="208" t="s">
        <v>263</v>
      </c>
      <c r="E1044" s="209" t="s">
        <v>4410</v>
      </c>
      <c r="F1044" s="210" t="s">
        <v>4411</v>
      </c>
      <c r="G1044" s="211" t="s">
        <v>200</v>
      </c>
      <c r="H1044" s="212">
        <v>17.262</v>
      </c>
      <c r="I1044" s="213">
        <v>114</v>
      </c>
      <c r="J1044" s="213">
        <f>ROUND(I1044*H1044,2)</f>
        <v>1967.87</v>
      </c>
      <c r="K1044" s="210" t="s">
        <v>201</v>
      </c>
      <c r="L1044" s="214"/>
      <c r="M1044" s="215" t="s">
        <v>3</v>
      </c>
      <c r="N1044" s="216" t="s">
        <v>40</v>
      </c>
      <c r="O1044" s="176">
        <v>0</v>
      </c>
      <c r="P1044" s="176">
        <f>O1044*H1044</f>
        <v>0</v>
      </c>
      <c r="Q1044" s="176">
        <v>0.0035</v>
      </c>
      <c r="R1044" s="176">
        <f>Q1044*H1044</f>
        <v>0.060417000000000005</v>
      </c>
      <c r="S1044" s="176">
        <v>0</v>
      </c>
      <c r="T1044" s="177">
        <f>S1044*H1044</f>
        <v>0</v>
      </c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R1044" s="178" t="s">
        <v>417</v>
      </c>
      <c r="AT1044" s="178" t="s">
        <v>263</v>
      </c>
      <c r="AU1044" s="178" t="s">
        <v>78</v>
      </c>
      <c r="AY1044" s="20" t="s">
        <v>195</v>
      </c>
      <c r="BE1044" s="179">
        <f>IF(N1044="základní",J1044,0)</f>
        <v>1967.87</v>
      </c>
      <c r="BF1044" s="179">
        <f>IF(N1044="snížená",J1044,0)</f>
        <v>0</v>
      </c>
      <c r="BG1044" s="179">
        <f>IF(N1044="zákl. přenesená",J1044,0)</f>
        <v>0</v>
      </c>
      <c r="BH1044" s="179">
        <f>IF(N1044="sníž. přenesená",J1044,0)</f>
        <v>0</v>
      </c>
      <c r="BI1044" s="179">
        <f>IF(N1044="nulová",J1044,0)</f>
        <v>0</v>
      </c>
      <c r="BJ1044" s="20" t="s">
        <v>76</v>
      </c>
      <c r="BK1044" s="179">
        <f>ROUND(I1044*H1044,2)</f>
        <v>1967.87</v>
      </c>
      <c r="BL1044" s="20" t="s">
        <v>295</v>
      </c>
      <c r="BM1044" s="178" t="s">
        <v>4419</v>
      </c>
    </row>
    <row r="1045" spans="1:51" s="14" customFormat="1" ht="12">
      <c r="A1045" s="14"/>
      <c r="B1045" s="187"/>
      <c r="C1045" s="14"/>
      <c r="D1045" s="181" t="s">
        <v>204</v>
      </c>
      <c r="E1045" s="14"/>
      <c r="F1045" s="189" t="s">
        <v>4420</v>
      </c>
      <c r="G1045" s="14"/>
      <c r="H1045" s="190">
        <v>17.262</v>
      </c>
      <c r="I1045" s="14"/>
      <c r="J1045" s="14"/>
      <c r="K1045" s="14"/>
      <c r="L1045" s="187"/>
      <c r="M1045" s="191"/>
      <c r="N1045" s="192"/>
      <c r="O1045" s="192"/>
      <c r="P1045" s="192"/>
      <c r="Q1045" s="192"/>
      <c r="R1045" s="192"/>
      <c r="S1045" s="192"/>
      <c r="T1045" s="193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188" t="s">
        <v>204</v>
      </c>
      <c r="AU1045" s="188" t="s">
        <v>78</v>
      </c>
      <c r="AV1045" s="14" t="s">
        <v>78</v>
      </c>
      <c r="AW1045" s="14" t="s">
        <v>4</v>
      </c>
      <c r="AX1045" s="14" t="s">
        <v>76</v>
      </c>
      <c r="AY1045" s="188" t="s">
        <v>195</v>
      </c>
    </row>
    <row r="1046" spans="1:65" s="2" customFormat="1" ht="24" customHeight="1">
      <c r="A1046" s="33"/>
      <c r="B1046" s="167"/>
      <c r="C1046" s="168" t="s">
        <v>1492</v>
      </c>
      <c r="D1046" s="168" t="s">
        <v>197</v>
      </c>
      <c r="E1046" s="169" t="s">
        <v>904</v>
      </c>
      <c r="F1046" s="170" t="s">
        <v>905</v>
      </c>
      <c r="G1046" s="171" t="s">
        <v>826</v>
      </c>
      <c r="H1046" s="172">
        <v>0.416</v>
      </c>
      <c r="I1046" s="173">
        <v>936</v>
      </c>
      <c r="J1046" s="173">
        <f>ROUND(I1046*H1046,2)</f>
        <v>389.38</v>
      </c>
      <c r="K1046" s="170" t="s">
        <v>201</v>
      </c>
      <c r="L1046" s="34"/>
      <c r="M1046" s="174" t="s">
        <v>3</v>
      </c>
      <c r="N1046" s="175" t="s">
        <v>40</v>
      </c>
      <c r="O1046" s="176">
        <v>1.598</v>
      </c>
      <c r="P1046" s="176">
        <f>O1046*H1046</f>
        <v>0.664768</v>
      </c>
      <c r="Q1046" s="176">
        <v>0</v>
      </c>
      <c r="R1046" s="176">
        <f>Q1046*H1046</f>
        <v>0</v>
      </c>
      <c r="S1046" s="176">
        <v>0</v>
      </c>
      <c r="T1046" s="177">
        <f>S1046*H1046</f>
        <v>0</v>
      </c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R1046" s="178" t="s">
        <v>295</v>
      </c>
      <c r="AT1046" s="178" t="s">
        <v>197</v>
      </c>
      <c r="AU1046" s="178" t="s">
        <v>78</v>
      </c>
      <c r="AY1046" s="20" t="s">
        <v>195</v>
      </c>
      <c r="BE1046" s="179">
        <f>IF(N1046="základní",J1046,0)</f>
        <v>389.38</v>
      </c>
      <c r="BF1046" s="179">
        <f>IF(N1046="snížená",J1046,0)</f>
        <v>0</v>
      </c>
      <c r="BG1046" s="179">
        <f>IF(N1046="zákl. přenesená",J1046,0)</f>
        <v>0</v>
      </c>
      <c r="BH1046" s="179">
        <f>IF(N1046="sníž. přenesená",J1046,0)</f>
        <v>0</v>
      </c>
      <c r="BI1046" s="179">
        <f>IF(N1046="nulová",J1046,0)</f>
        <v>0</v>
      </c>
      <c r="BJ1046" s="20" t="s">
        <v>76</v>
      </c>
      <c r="BK1046" s="179">
        <f>ROUND(I1046*H1046,2)</f>
        <v>389.38</v>
      </c>
      <c r="BL1046" s="20" t="s">
        <v>295</v>
      </c>
      <c r="BM1046" s="178" t="s">
        <v>4421</v>
      </c>
    </row>
    <row r="1047" spans="1:63" s="12" customFormat="1" ht="22.8" customHeight="1">
      <c r="A1047" s="12"/>
      <c r="B1047" s="155"/>
      <c r="C1047" s="12"/>
      <c r="D1047" s="156" t="s">
        <v>68</v>
      </c>
      <c r="E1047" s="165" t="s">
        <v>1047</v>
      </c>
      <c r="F1047" s="165" t="s">
        <v>1048</v>
      </c>
      <c r="G1047" s="12"/>
      <c r="H1047" s="12"/>
      <c r="I1047" s="12"/>
      <c r="J1047" s="166">
        <f>BK1047</f>
        <v>288803.13</v>
      </c>
      <c r="K1047" s="12"/>
      <c r="L1047" s="155"/>
      <c r="M1047" s="159"/>
      <c r="N1047" s="160"/>
      <c r="O1047" s="160"/>
      <c r="P1047" s="161">
        <f>SUM(P1048:P1072)</f>
        <v>129.48895000000002</v>
      </c>
      <c r="Q1047" s="160"/>
      <c r="R1047" s="161">
        <f>SUM(R1048:R1072)</f>
        <v>5.35004625</v>
      </c>
      <c r="S1047" s="160"/>
      <c r="T1047" s="162">
        <f>SUM(T1048:T1072)</f>
        <v>0</v>
      </c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R1047" s="156" t="s">
        <v>78</v>
      </c>
      <c r="AT1047" s="163" t="s">
        <v>68</v>
      </c>
      <c r="AU1047" s="163" t="s">
        <v>76</v>
      </c>
      <c r="AY1047" s="156" t="s">
        <v>195</v>
      </c>
      <c r="BK1047" s="164">
        <f>SUM(BK1048:BK1072)</f>
        <v>288803.13</v>
      </c>
    </row>
    <row r="1048" spans="1:65" s="2" customFormat="1" ht="24" customHeight="1">
      <c r="A1048" s="33"/>
      <c r="B1048" s="167"/>
      <c r="C1048" s="168" t="s">
        <v>1496</v>
      </c>
      <c r="D1048" s="168" t="s">
        <v>197</v>
      </c>
      <c r="E1048" s="169" t="s">
        <v>4422</v>
      </c>
      <c r="F1048" s="170" t="s">
        <v>4423</v>
      </c>
      <c r="G1048" s="171" t="s">
        <v>200</v>
      </c>
      <c r="H1048" s="172">
        <v>414.12</v>
      </c>
      <c r="I1048" s="173">
        <v>45.4</v>
      </c>
      <c r="J1048" s="173">
        <f>ROUND(I1048*H1048,2)</f>
        <v>18801.05</v>
      </c>
      <c r="K1048" s="170" t="s">
        <v>201</v>
      </c>
      <c r="L1048" s="34"/>
      <c r="M1048" s="174" t="s">
        <v>3</v>
      </c>
      <c r="N1048" s="175" t="s">
        <v>40</v>
      </c>
      <c r="O1048" s="176">
        <v>0.14</v>
      </c>
      <c r="P1048" s="176">
        <f>O1048*H1048</f>
        <v>57.976800000000004</v>
      </c>
      <c r="Q1048" s="176">
        <v>0</v>
      </c>
      <c r="R1048" s="176">
        <f>Q1048*H1048</f>
        <v>0</v>
      </c>
      <c r="S1048" s="176">
        <v>0</v>
      </c>
      <c r="T1048" s="177">
        <f>S1048*H1048</f>
        <v>0</v>
      </c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R1048" s="178" t="s">
        <v>295</v>
      </c>
      <c r="AT1048" s="178" t="s">
        <v>197</v>
      </c>
      <c r="AU1048" s="178" t="s">
        <v>78</v>
      </c>
      <c r="AY1048" s="20" t="s">
        <v>195</v>
      </c>
      <c r="BE1048" s="179">
        <f>IF(N1048="základní",J1048,0)</f>
        <v>18801.05</v>
      </c>
      <c r="BF1048" s="179">
        <f>IF(N1048="snížená",J1048,0)</f>
        <v>0</v>
      </c>
      <c r="BG1048" s="179">
        <f>IF(N1048="zákl. přenesená",J1048,0)</f>
        <v>0</v>
      </c>
      <c r="BH1048" s="179">
        <f>IF(N1048="sníž. přenesená",J1048,0)</f>
        <v>0</v>
      </c>
      <c r="BI1048" s="179">
        <f>IF(N1048="nulová",J1048,0)</f>
        <v>0</v>
      </c>
      <c r="BJ1048" s="20" t="s">
        <v>76</v>
      </c>
      <c r="BK1048" s="179">
        <f>ROUND(I1048*H1048,2)</f>
        <v>18801.05</v>
      </c>
      <c r="BL1048" s="20" t="s">
        <v>295</v>
      </c>
      <c r="BM1048" s="178" t="s">
        <v>4424</v>
      </c>
    </row>
    <row r="1049" spans="1:51" s="13" customFormat="1" ht="12">
      <c r="A1049" s="13"/>
      <c r="B1049" s="180"/>
      <c r="C1049" s="13"/>
      <c r="D1049" s="181" t="s">
        <v>204</v>
      </c>
      <c r="E1049" s="182" t="s">
        <v>3</v>
      </c>
      <c r="F1049" s="183" t="s">
        <v>3991</v>
      </c>
      <c r="G1049" s="13"/>
      <c r="H1049" s="182" t="s">
        <v>3</v>
      </c>
      <c r="I1049" s="13"/>
      <c r="J1049" s="13"/>
      <c r="K1049" s="13"/>
      <c r="L1049" s="180"/>
      <c r="M1049" s="184"/>
      <c r="N1049" s="185"/>
      <c r="O1049" s="185"/>
      <c r="P1049" s="185"/>
      <c r="Q1049" s="185"/>
      <c r="R1049" s="185"/>
      <c r="S1049" s="185"/>
      <c r="T1049" s="186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182" t="s">
        <v>204</v>
      </c>
      <c r="AU1049" s="182" t="s">
        <v>78</v>
      </c>
      <c r="AV1049" s="13" t="s">
        <v>76</v>
      </c>
      <c r="AW1049" s="13" t="s">
        <v>31</v>
      </c>
      <c r="AX1049" s="13" t="s">
        <v>69</v>
      </c>
      <c r="AY1049" s="182" t="s">
        <v>195</v>
      </c>
    </row>
    <row r="1050" spans="1:51" s="14" customFormat="1" ht="12">
      <c r="A1050" s="14"/>
      <c r="B1050" s="187"/>
      <c r="C1050" s="14"/>
      <c r="D1050" s="181" t="s">
        <v>204</v>
      </c>
      <c r="E1050" s="188" t="s">
        <v>3</v>
      </c>
      <c r="F1050" s="189" t="s">
        <v>4031</v>
      </c>
      <c r="G1050" s="14"/>
      <c r="H1050" s="190">
        <v>50.32</v>
      </c>
      <c r="I1050" s="14"/>
      <c r="J1050" s="14"/>
      <c r="K1050" s="14"/>
      <c r="L1050" s="187"/>
      <c r="M1050" s="191"/>
      <c r="N1050" s="192"/>
      <c r="O1050" s="192"/>
      <c r="P1050" s="192"/>
      <c r="Q1050" s="192"/>
      <c r="R1050" s="192"/>
      <c r="S1050" s="192"/>
      <c r="T1050" s="193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188" t="s">
        <v>204</v>
      </c>
      <c r="AU1050" s="188" t="s">
        <v>78</v>
      </c>
      <c r="AV1050" s="14" t="s">
        <v>78</v>
      </c>
      <c r="AW1050" s="14" t="s">
        <v>31</v>
      </c>
      <c r="AX1050" s="14" t="s">
        <v>69</v>
      </c>
      <c r="AY1050" s="188" t="s">
        <v>195</v>
      </c>
    </row>
    <row r="1051" spans="1:51" s="13" customFormat="1" ht="12">
      <c r="A1051" s="13"/>
      <c r="B1051" s="180"/>
      <c r="C1051" s="13"/>
      <c r="D1051" s="181" t="s">
        <v>204</v>
      </c>
      <c r="E1051" s="182" t="s">
        <v>3</v>
      </c>
      <c r="F1051" s="183" t="s">
        <v>3999</v>
      </c>
      <c r="G1051" s="13"/>
      <c r="H1051" s="182" t="s">
        <v>3</v>
      </c>
      <c r="I1051" s="13"/>
      <c r="J1051" s="13"/>
      <c r="K1051" s="13"/>
      <c r="L1051" s="180"/>
      <c r="M1051" s="184"/>
      <c r="N1051" s="185"/>
      <c r="O1051" s="185"/>
      <c r="P1051" s="185"/>
      <c r="Q1051" s="185"/>
      <c r="R1051" s="185"/>
      <c r="S1051" s="185"/>
      <c r="T1051" s="186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182" t="s">
        <v>204</v>
      </c>
      <c r="AU1051" s="182" t="s">
        <v>78</v>
      </c>
      <c r="AV1051" s="13" t="s">
        <v>76</v>
      </c>
      <c r="AW1051" s="13" t="s">
        <v>31</v>
      </c>
      <c r="AX1051" s="13" t="s">
        <v>69</v>
      </c>
      <c r="AY1051" s="182" t="s">
        <v>195</v>
      </c>
    </row>
    <row r="1052" spans="1:51" s="14" customFormat="1" ht="12">
      <c r="A1052" s="14"/>
      <c r="B1052" s="187"/>
      <c r="C1052" s="14"/>
      <c r="D1052" s="181" t="s">
        <v>204</v>
      </c>
      <c r="E1052" s="188" t="s">
        <v>3</v>
      </c>
      <c r="F1052" s="189" t="s">
        <v>4032</v>
      </c>
      <c r="G1052" s="14"/>
      <c r="H1052" s="190">
        <v>363.8</v>
      </c>
      <c r="I1052" s="14"/>
      <c r="J1052" s="14"/>
      <c r="K1052" s="14"/>
      <c r="L1052" s="187"/>
      <c r="M1052" s="191"/>
      <c r="N1052" s="192"/>
      <c r="O1052" s="192"/>
      <c r="P1052" s="192"/>
      <c r="Q1052" s="192"/>
      <c r="R1052" s="192"/>
      <c r="S1052" s="192"/>
      <c r="T1052" s="193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188" t="s">
        <v>204</v>
      </c>
      <c r="AU1052" s="188" t="s">
        <v>78</v>
      </c>
      <c r="AV1052" s="14" t="s">
        <v>78</v>
      </c>
      <c r="AW1052" s="14" t="s">
        <v>31</v>
      </c>
      <c r="AX1052" s="14" t="s">
        <v>69</v>
      </c>
      <c r="AY1052" s="188" t="s">
        <v>195</v>
      </c>
    </row>
    <row r="1053" spans="1:51" s="15" customFormat="1" ht="12">
      <c r="A1053" s="15"/>
      <c r="B1053" s="194"/>
      <c r="C1053" s="15"/>
      <c r="D1053" s="181" t="s">
        <v>204</v>
      </c>
      <c r="E1053" s="195" t="s">
        <v>3</v>
      </c>
      <c r="F1053" s="196" t="s">
        <v>209</v>
      </c>
      <c r="G1053" s="15"/>
      <c r="H1053" s="197">
        <v>414.12</v>
      </c>
      <c r="I1053" s="15"/>
      <c r="J1053" s="15"/>
      <c r="K1053" s="15"/>
      <c r="L1053" s="194"/>
      <c r="M1053" s="198"/>
      <c r="N1053" s="199"/>
      <c r="O1053" s="199"/>
      <c r="P1053" s="199"/>
      <c r="Q1053" s="199"/>
      <c r="R1053" s="199"/>
      <c r="S1053" s="199"/>
      <c r="T1053" s="200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T1053" s="195" t="s">
        <v>204</v>
      </c>
      <c r="AU1053" s="195" t="s">
        <v>78</v>
      </c>
      <c r="AV1053" s="15" t="s">
        <v>202</v>
      </c>
      <c r="AW1053" s="15" t="s">
        <v>31</v>
      </c>
      <c r="AX1053" s="15" t="s">
        <v>76</v>
      </c>
      <c r="AY1053" s="195" t="s">
        <v>195</v>
      </c>
    </row>
    <row r="1054" spans="1:65" s="2" customFormat="1" ht="16.5" customHeight="1">
      <c r="A1054" s="33"/>
      <c r="B1054" s="167"/>
      <c r="C1054" s="208" t="s">
        <v>1500</v>
      </c>
      <c r="D1054" s="208" t="s">
        <v>263</v>
      </c>
      <c r="E1054" s="209" t="s">
        <v>4425</v>
      </c>
      <c r="F1054" s="210" t="s">
        <v>4426</v>
      </c>
      <c r="G1054" s="211" t="s">
        <v>200</v>
      </c>
      <c r="H1054" s="212">
        <v>844.805</v>
      </c>
      <c r="I1054" s="213">
        <v>89.5</v>
      </c>
      <c r="J1054" s="213">
        <f>ROUND(I1054*H1054,2)</f>
        <v>75610.05</v>
      </c>
      <c r="K1054" s="210" t="s">
        <v>201</v>
      </c>
      <c r="L1054" s="214"/>
      <c r="M1054" s="215" t="s">
        <v>3</v>
      </c>
      <c r="N1054" s="216" t="s">
        <v>40</v>
      </c>
      <c r="O1054" s="176">
        <v>0</v>
      </c>
      <c r="P1054" s="176">
        <f>O1054*H1054</f>
        <v>0</v>
      </c>
      <c r="Q1054" s="176">
        <v>0.00105</v>
      </c>
      <c r="R1054" s="176">
        <f>Q1054*H1054</f>
        <v>0.8870452499999999</v>
      </c>
      <c r="S1054" s="176">
        <v>0</v>
      </c>
      <c r="T1054" s="177">
        <f>S1054*H1054</f>
        <v>0</v>
      </c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R1054" s="178" t="s">
        <v>417</v>
      </c>
      <c r="AT1054" s="178" t="s">
        <v>263</v>
      </c>
      <c r="AU1054" s="178" t="s">
        <v>78</v>
      </c>
      <c r="AY1054" s="20" t="s">
        <v>195</v>
      </c>
      <c r="BE1054" s="179">
        <f>IF(N1054="základní",J1054,0)</f>
        <v>75610.05</v>
      </c>
      <c r="BF1054" s="179">
        <f>IF(N1054="snížená",J1054,0)</f>
        <v>0</v>
      </c>
      <c r="BG1054" s="179">
        <f>IF(N1054="zákl. přenesená",J1054,0)</f>
        <v>0</v>
      </c>
      <c r="BH1054" s="179">
        <f>IF(N1054="sníž. přenesená",J1054,0)</f>
        <v>0</v>
      </c>
      <c r="BI1054" s="179">
        <f>IF(N1054="nulová",J1054,0)</f>
        <v>0</v>
      </c>
      <c r="BJ1054" s="20" t="s">
        <v>76</v>
      </c>
      <c r="BK1054" s="179">
        <f>ROUND(I1054*H1054,2)</f>
        <v>75610.05</v>
      </c>
      <c r="BL1054" s="20" t="s">
        <v>295</v>
      </c>
      <c r="BM1054" s="178" t="s">
        <v>4427</v>
      </c>
    </row>
    <row r="1055" spans="1:51" s="14" customFormat="1" ht="12">
      <c r="A1055" s="14"/>
      <c r="B1055" s="187"/>
      <c r="C1055" s="14"/>
      <c r="D1055" s="181" t="s">
        <v>204</v>
      </c>
      <c r="E1055" s="14"/>
      <c r="F1055" s="189" t="s">
        <v>4428</v>
      </c>
      <c r="G1055" s="14"/>
      <c r="H1055" s="190">
        <v>844.805</v>
      </c>
      <c r="I1055" s="14"/>
      <c r="J1055" s="14"/>
      <c r="K1055" s="14"/>
      <c r="L1055" s="187"/>
      <c r="M1055" s="191"/>
      <c r="N1055" s="192"/>
      <c r="O1055" s="192"/>
      <c r="P1055" s="192"/>
      <c r="Q1055" s="192"/>
      <c r="R1055" s="192"/>
      <c r="S1055" s="192"/>
      <c r="T1055" s="193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188" t="s">
        <v>204</v>
      </c>
      <c r="AU1055" s="188" t="s">
        <v>78</v>
      </c>
      <c r="AV1055" s="14" t="s">
        <v>78</v>
      </c>
      <c r="AW1055" s="14" t="s">
        <v>4</v>
      </c>
      <c r="AX1055" s="14" t="s">
        <v>76</v>
      </c>
      <c r="AY1055" s="188" t="s">
        <v>195</v>
      </c>
    </row>
    <row r="1056" spans="1:65" s="2" customFormat="1" ht="24" customHeight="1">
      <c r="A1056" s="33"/>
      <c r="B1056" s="167"/>
      <c r="C1056" s="168" t="s">
        <v>1504</v>
      </c>
      <c r="D1056" s="168" t="s">
        <v>197</v>
      </c>
      <c r="E1056" s="169" t="s">
        <v>4429</v>
      </c>
      <c r="F1056" s="170" t="s">
        <v>4430</v>
      </c>
      <c r="G1056" s="171" t="s">
        <v>200</v>
      </c>
      <c r="H1056" s="172">
        <v>617.163</v>
      </c>
      <c r="I1056" s="173">
        <v>32.4</v>
      </c>
      <c r="J1056" s="173">
        <f>ROUND(I1056*H1056,2)</f>
        <v>19996.08</v>
      </c>
      <c r="K1056" s="170" t="s">
        <v>201</v>
      </c>
      <c r="L1056" s="34"/>
      <c r="M1056" s="174" t="s">
        <v>3</v>
      </c>
      <c r="N1056" s="175" t="s">
        <v>40</v>
      </c>
      <c r="O1056" s="176">
        <v>0.1</v>
      </c>
      <c r="P1056" s="176">
        <f>O1056*H1056</f>
        <v>61.716300000000004</v>
      </c>
      <c r="Q1056" s="176">
        <v>0</v>
      </c>
      <c r="R1056" s="176">
        <f>Q1056*H1056</f>
        <v>0</v>
      </c>
      <c r="S1056" s="176">
        <v>0</v>
      </c>
      <c r="T1056" s="177">
        <f>S1056*H1056</f>
        <v>0</v>
      </c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  <c r="AE1056" s="33"/>
      <c r="AR1056" s="178" t="s">
        <v>295</v>
      </c>
      <c r="AT1056" s="178" t="s">
        <v>197</v>
      </c>
      <c r="AU1056" s="178" t="s">
        <v>78</v>
      </c>
      <c r="AY1056" s="20" t="s">
        <v>195</v>
      </c>
      <c r="BE1056" s="179">
        <f>IF(N1056="základní",J1056,0)</f>
        <v>19996.08</v>
      </c>
      <c r="BF1056" s="179">
        <f>IF(N1056="snížená",J1056,0)</f>
        <v>0</v>
      </c>
      <c r="BG1056" s="179">
        <f>IF(N1056="zákl. přenesená",J1056,0)</f>
        <v>0</v>
      </c>
      <c r="BH1056" s="179">
        <f>IF(N1056="sníž. přenesená",J1056,0)</f>
        <v>0</v>
      </c>
      <c r="BI1056" s="179">
        <f>IF(N1056="nulová",J1056,0)</f>
        <v>0</v>
      </c>
      <c r="BJ1056" s="20" t="s">
        <v>76</v>
      </c>
      <c r="BK1056" s="179">
        <f>ROUND(I1056*H1056,2)</f>
        <v>19996.08</v>
      </c>
      <c r="BL1056" s="20" t="s">
        <v>295</v>
      </c>
      <c r="BM1056" s="178" t="s">
        <v>4431</v>
      </c>
    </row>
    <row r="1057" spans="1:51" s="13" customFormat="1" ht="12">
      <c r="A1057" s="13"/>
      <c r="B1057" s="180"/>
      <c r="C1057" s="13"/>
      <c r="D1057" s="181" t="s">
        <v>204</v>
      </c>
      <c r="E1057" s="182" t="s">
        <v>3</v>
      </c>
      <c r="F1057" s="183" t="s">
        <v>4432</v>
      </c>
      <c r="G1057" s="13"/>
      <c r="H1057" s="182" t="s">
        <v>3</v>
      </c>
      <c r="I1057" s="13"/>
      <c r="J1057" s="13"/>
      <c r="K1057" s="13"/>
      <c r="L1057" s="180"/>
      <c r="M1057" s="184"/>
      <c r="N1057" s="185"/>
      <c r="O1057" s="185"/>
      <c r="P1057" s="185"/>
      <c r="Q1057" s="185"/>
      <c r="R1057" s="185"/>
      <c r="S1057" s="185"/>
      <c r="T1057" s="186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182" t="s">
        <v>204</v>
      </c>
      <c r="AU1057" s="182" t="s">
        <v>78</v>
      </c>
      <c r="AV1057" s="13" t="s">
        <v>76</v>
      </c>
      <c r="AW1057" s="13" t="s">
        <v>31</v>
      </c>
      <c r="AX1057" s="13" t="s">
        <v>69</v>
      </c>
      <c r="AY1057" s="182" t="s">
        <v>195</v>
      </c>
    </row>
    <row r="1058" spans="1:51" s="14" customFormat="1" ht="12">
      <c r="A1058" s="14"/>
      <c r="B1058" s="187"/>
      <c r="C1058" s="14"/>
      <c r="D1058" s="181" t="s">
        <v>204</v>
      </c>
      <c r="E1058" s="188" t="s">
        <v>3</v>
      </c>
      <c r="F1058" s="189" t="s">
        <v>4433</v>
      </c>
      <c r="G1058" s="14"/>
      <c r="H1058" s="190">
        <v>34.342</v>
      </c>
      <c r="I1058" s="14"/>
      <c r="J1058" s="14"/>
      <c r="K1058" s="14"/>
      <c r="L1058" s="187"/>
      <c r="M1058" s="191"/>
      <c r="N1058" s="192"/>
      <c r="O1058" s="192"/>
      <c r="P1058" s="192"/>
      <c r="Q1058" s="192"/>
      <c r="R1058" s="192"/>
      <c r="S1058" s="192"/>
      <c r="T1058" s="193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188" t="s">
        <v>204</v>
      </c>
      <c r="AU1058" s="188" t="s">
        <v>78</v>
      </c>
      <c r="AV1058" s="14" t="s">
        <v>78</v>
      </c>
      <c r="AW1058" s="14" t="s">
        <v>31</v>
      </c>
      <c r="AX1058" s="14" t="s">
        <v>69</v>
      </c>
      <c r="AY1058" s="188" t="s">
        <v>195</v>
      </c>
    </row>
    <row r="1059" spans="1:51" s="14" customFormat="1" ht="12">
      <c r="A1059" s="14"/>
      <c r="B1059" s="187"/>
      <c r="C1059" s="14"/>
      <c r="D1059" s="181" t="s">
        <v>204</v>
      </c>
      <c r="E1059" s="188" t="s">
        <v>3</v>
      </c>
      <c r="F1059" s="189" t="s">
        <v>4434</v>
      </c>
      <c r="G1059" s="14"/>
      <c r="H1059" s="190">
        <v>21.01</v>
      </c>
      <c r="I1059" s="14"/>
      <c r="J1059" s="14"/>
      <c r="K1059" s="14"/>
      <c r="L1059" s="187"/>
      <c r="M1059" s="191"/>
      <c r="N1059" s="192"/>
      <c r="O1059" s="192"/>
      <c r="P1059" s="192"/>
      <c r="Q1059" s="192"/>
      <c r="R1059" s="192"/>
      <c r="S1059" s="192"/>
      <c r="T1059" s="193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188" t="s">
        <v>204</v>
      </c>
      <c r="AU1059" s="188" t="s">
        <v>78</v>
      </c>
      <c r="AV1059" s="14" t="s">
        <v>78</v>
      </c>
      <c r="AW1059" s="14" t="s">
        <v>31</v>
      </c>
      <c r="AX1059" s="14" t="s">
        <v>69</v>
      </c>
      <c r="AY1059" s="188" t="s">
        <v>195</v>
      </c>
    </row>
    <row r="1060" spans="1:51" s="16" customFormat="1" ht="12">
      <c r="A1060" s="16"/>
      <c r="B1060" s="201"/>
      <c r="C1060" s="16"/>
      <c r="D1060" s="181" t="s">
        <v>204</v>
      </c>
      <c r="E1060" s="202" t="s">
        <v>3</v>
      </c>
      <c r="F1060" s="203" t="s">
        <v>232</v>
      </c>
      <c r="G1060" s="16"/>
      <c r="H1060" s="204">
        <v>55.352</v>
      </c>
      <c r="I1060" s="16"/>
      <c r="J1060" s="16"/>
      <c r="K1060" s="16"/>
      <c r="L1060" s="201"/>
      <c r="M1060" s="205"/>
      <c r="N1060" s="206"/>
      <c r="O1060" s="206"/>
      <c r="P1060" s="206"/>
      <c r="Q1060" s="206"/>
      <c r="R1060" s="206"/>
      <c r="S1060" s="206"/>
      <c r="T1060" s="207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T1060" s="202" t="s">
        <v>204</v>
      </c>
      <c r="AU1060" s="202" t="s">
        <v>78</v>
      </c>
      <c r="AV1060" s="16" t="s">
        <v>119</v>
      </c>
      <c r="AW1060" s="16" t="s">
        <v>31</v>
      </c>
      <c r="AX1060" s="16" t="s">
        <v>69</v>
      </c>
      <c r="AY1060" s="202" t="s">
        <v>195</v>
      </c>
    </row>
    <row r="1061" spans="1:51" s="13" customFormat="1" ht="12">
      <c r="A1061" s="13"/>
      <c r="B1061" s="180"/>
      <c r="C1061" s="13"/>
      <c r="D1061" s="181" t="s">
        <v>204</v>
      </c>
      <c r="E1061" s="182" t="s">
        <v>3</v>
      </c>
      <c r="F1061" s="183" t="s">
        <v>4435</v>
      </c>
      <c r="G1061" s="13"/>
      <c r="H1061" s="182" t="s">
        <v>3</v>
      </c>
      <c r="I1061" s="13"/>
      <c r="J1061" s="13"/>
      <c r="K1061" s="13"/>
      <c r="L1061" s="180"/>
      <c r="M1061" s="184"/>
      <c r="N1061" s="185"/>
      <c r="O1061" s="185"/>
      <c r="P1061" s="185"/>
      <c r="Q1061" s="185"/>
      <c r="R1061" s="185"/>
      <c r="S1061" s="185"/>
      <c r="T1061" s="186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182" t="s">
        <v>204</v>
      </c>
      <c r="AU1061" s="182" t="s">
        <v>78</v>
      </c>
      <c r="AV1061" s="13" t="s">
        <v>76</v>
      </c>
      <c r="AW1061" s="13" t="s">
        <v>31</v>
      </c>
      <c r="AX1061" s="13" t="s">
        <v>69</v>
      </c>
      <c r="AY1061" s="182" t="s">
        <v>195</v>
      </c>
    </row>
    <row r="1062" spans="1:51" s="14" customFormat="1" ht="12">
      <c r="A1062" s="14"/>
      <c r="B1062" s="187"/>
      <c r="C1062" s="14"/>
      <c r="D1062" s="181" t="s">
        <v>204</v>
      </c>
      <c r="E1062" s="188" t="s">
        <v>3</v>
      </c>
      <c r="F1062" s="189" t="s">
        <v>4436</v>
      </c>
      <c r="G1062" s="14"/>
      <c r="H1062" s="190">
        <v>361.9</v>
      </c>
      <c r="I1062" s="14"/>
      <c r="J1062" s="14"/>
      <c r="K1062" s="14"/>
      <c r="L1062" s="187"/>
      <c r="M1062" s="191"/>
      <c r="N1062" s="192"/>
      <c r="O1062" s="192"/>
      <c r="P1062" s="192"/>
      <c r="Q1062" s="192"/>
      <c r="R1062" s="192"/>
      <c r="S1062" s="192"/>
      <c r="T1062" s="193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188" t="s">
        <v>204</v>
      </c>
      <c r="AU1062" s="188" t="s">
        <v>78</v>
      </c>
      <c r="AV1062" s="14" t="s">
        <v>78</v>
      </c>
      <c r="AW1062" s="14" t="s">
        <v>31</v>
      </c>
      <c r="AX1062" s="14" t="s">
        <v>69</v>
      </c>
      <c r="AY1062" s="188" t="s">
        <v>195</v>
      </c>
    </row>
    <row r="1063" spans="1:51" s="14" customFormat="1" ht="12">
      <c r="A1063" s="14"/>
      <c r="B1063" s="187"/>
      <c r="C1063" s="14"/>
      <c r="D1063" s="181" t="s">
        <v>204</v>
      </c>
      <c r="E1063" s="188" t="s">
        <v>3</v>
      </c>
      <c r="F1063" s="189" t="s">
        <v>4437</v>
      </c>
      <c r="G1063" s="14"/>
      <c r="H1063" s="190">
        <v>227.631</v>
      </c>
      <c r="I1063" s="14"/>
      <c r="J1063" s="14"/>
      <c r="K1063" s="14"/>
      <c r="L1063" s="187"/>
      <c r="M1063" s="191"/>
      <c r="N1063" s="192"/>
      <c r="O1063" s="192"/>
      <c r="P1063" s="192"/>
      <c r="Q1063" s="192"/>
      <c r="R1063" s="192"/>
      <c r="S1063" s="192"/>
      <c r="T1063" s="193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188" t="s">
        <v>204</v>
      </c>
      <c r="AU1063" s="188" t="s">
        <v>78</v>
      </c>
      <c r="AV1063" s="14" t="s">
        <v>78</v>
      </c>
      <c r="AW1063" s="14" t="s">
        <v>31</v>
      </c>
      <c r="AX1063" s="14" t="s">
        <v>69</v>
      </c>
      <c r="AY1063" s="188" t="s">
        <v>195</v>
      </c>
    </row>
    <row r="1064" spans="1:51" s="13" customFormat="1" ht="12">
      <c r="A1064" s="13"/>
      <c r="B1064" s="180"/>
      <c r="C1064" s="13"/>
      <c r="D1064" s="181" t="s">
        <v>204</v>
      </c>
      <c r="E1064" s="182" t="s">
        <v>3</v>
      </c>
      <c r="F1064" s="183" t="s">
        <v>4438</v>
      </c>
      <c r="G1064" s="13"/>
      <c r="H1064" s="182" t="s">
        <v>3</v>
      </c>
      <c r="I1064" s="13"/>
      <c r="J1064" s="13"/>
      <c r="K1064" s="13"/>
      <c r="L1064" s="180"/>
      <c r="M1064" s="184"/>
      <c r="N1064" s="185"/>
      <c r="O1064" s="185"/>
      <c r="P1064" s="185"/>
      <c r="Q1064" s="185"/>
      <c r="R1064" s="185"/>
      <c r="S1064" s="185"/>
      <c r="T1064" s="186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182" t="s">
        <v>204</v>
      </c>
      <c r="AU1064" s="182" t="s">
        <v>78</v>
      </c>
      <c r="AV1064" s="13" t="s">
        <v>76</v>
      </c>
      <c r="AW1064" s="13" t="s">
        <v>31</v>
      </c>
      <c r="AX1064" s="13" t="s">
        <v>69</v>
      </c>
      <c r="AY1064" s="182" t="s">
        <v>195</v>
      </c>
    </row>
    <row r="1065" spans="1:51" s="14" customFormat="1" ht="12">
      <c r="A1065" s="14"/>
      <c r="B1065" s="187"/>
      <c r="C1065" s="14"/>
      <c r="D1065" s="181" t="s">
        <v>204</v>
      </c>
      <c r="E1065" s="188" t="s">
        <v>3</v>
      </c>
      <c r="F1065" s="189" t="s">
        <v>4439</v>
      </c>
      <c r="G1065" s="14"/>
      <c r="H1065" s="190">
        <v>-27.72</v>
      </c>
      <c r="I1065" s="14"/>
      <c r="J1065" s="14"/>
      <c r="K1065" s="14"/>
      <c r="L1065" s="187"/>
      <c r="M1065" s="191"/>
      <c r="N1065" s="192"/>
      <c r="O1065" s="192"/>
      <c r="P1065" s="192"/>
      <c r="Q1065" s="192"/>
      <c r="R1065" s="192"/>
      <c r="S1065" s="192"/>
      <c r="T1065" s="193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188" t="s">
        <v>204</v>
      </c>
      <c r="AU1065" s="188" t="s">
        <v>78</v>
      </c>
      <c r="AV1065" s="14" t="s">
        <v>78</v>
      </c>
      <c r="AW1065" s="14" t="s">
        <v>31</v>
      </c>
      <c r="AX1065" s="14" t="s">
        <v>69</v>
      </c>
      <c r="AY1065" s="188" t="s">
        <v>195</v>
      </c>
    </row>
    <row r="1066" spans="1:51" s="16" customFormat="1" ht="12">
      <c r="A1066" s="16"/>
      <c r="B1066" s="201"/>
      <c r="C1066" s="16"/>
      <c r="D1066" s="181" t="s">
        <v>204</v>
      </c>
      <c r="E1066" s="202" t="s">
        <v>3</v>
      </c>
      <c r="F1066" s="203" t="s">
        <v>232</v>
      </c>
      <c r="G1066" s="16"/>
      <c r="H1066" s="204">
        <v>561.811</v>
      </c>
      <c r="I1066" s="16"/>
      <c r="J1066" s="16"/>
      <c r="K1066" s="16"/>
      <c r="L1066" s="201"/>
      <c r="M1066" s="205"/>
      <c r="N1066" s="206"/>
      <c r="O1066" s="206"/>
      <c r="P1066" s="206"/>
      <c r="Q1066" s="206"/>
      <c r="R1066" s="206"/>
      <c r="S1066" s="206"/>
      <c r="T1066" s="207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T1066" s="202" t="s">
        <v>204</v>
      </c>
      <c r="AU1066" s="202" t="s">
        <v>78</v>
      </c>
      <c r="AV1066" s="16" t="s">
        <v>119</v>
      </c>
      <c r="AW1066" s="16" t="s">
        <v>31</v>
      </c>
      <c r="AX1066" s="16" t="s">
        <v>69</v>
      </c>
      <c r="AY1066" s="202" t="s">
        <v>195</v>
      </c>
    </row>
    <row r="1067" spans="1:51" s="15" customFormat="1" ht="12">
      <c r="A1067" s="15"/>
      <c r="B1067" s="194"/>
      <c r="C1067" s="15"/>
      <c r="D1067" s="181" t="s">
        <v>204</v>
      </c>
      <c r="E1067" s="195" t="s">
        <v>3</v>
      </c>
      <c r="F1067" s="196" t="s">
        <v>209</v>
      </c>
      <c r="G1067" s="15"/>
      <c r="H1067" s="197">
        <v>617.163</v>
      </c>
      <c r="I1067" s="15"/>
      <c r="J1067" s="15"/>
      <c r="K1067" s="15"/>
      <c r="L1067" s="194"/>
      <c r="M1067" s="198"/>
      <c r="N1067" s="199"/>
      <c r="O1067" s="199"/>
      <c r="P1067" s="199"/>
      <c r="Q1067" s="199"/>
      <c r="R1067" s="199"/>
      <c r="S1067" s="199"/>
      <c r="T1067" s="200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T1067" s="195" t="s">
        <v>204</v>
      </c>
      <c r="AU1067" s="195" t="s">
        <v>78</v>
      </c>
      <c r="AV1067" s="15" t="s">
        <v>202</v>
      </c>
      <c r="AW1067" s="15" t="s">
        <v>31</v>
      </c>
      <c r="AX1067" s="15" t="s">
        <v>76</v>
      </c>
      <c r="AY1067" s="195" t="s">
        <v>195</v>
      </c>
    </row>
    <row r="1068" spans="1:65" s="2" customFormat="1" ht="16.5" customHeight="1">
      <c r="A1068" s="33"/>
      <c r="B1068" s="167"/>
      <c r="C1068" s="208" t="s">
        <v>1515</v>
      </c>
      <c r="D1068" s="208" t="s">
        <v>263</v>
      </c>
      <c r="E1068" s="209" t="s">
        <v>4440</v>
      </c>
      <c r="F1068" s="210" t="s">
        <v>4441</v>
      </c>
      <c r="G1068" s="211" t="s">
        <v>200</v>
      </c>
      <c r="H1068" s="212">
        <v>573.047</v>
      </c>
      <c r="I1068" s="213">
        <v>266</v>
      </c>
      <c r="J1068" s="213">
        <f>ROUND(I1068*H1068,2)</f>
        <v>152430.5</v>
      </c>
      <c r="K1068" s="210" t="s">
        <v>201</v>
      </c>
      <c r="L1068" s="214"/>
      <c r="M1068" s="215" t="s">
        <v>3</v>
      </c>
      <c r="N1068" s="216" t="s">
        <v>40</v>
      </c>
      <c r="O1068" s="176">
        <v>0</v>
      </c>
      <c r="P1068" s="176">
        <f>O1068*H1068</f>
        <v>0</v>
      </c>
      <c r="Q1068" s="176">
        <v>0.007</v>
      </c>
      <c r="R1068" s="176">
        <f>Q1068*H1068</f>
        <v>4.011329</v>
      </c>
      <c r="S1068" s="176">
        <v>0</v>
      </c>
      <c r="T1068" s="177">
        <f>S1068*H1068</f>
        <v>0</v>
      </c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R1068" s="178" t="s">
        <v>417</v>
      </c>
      <c r="AT1068" s="178" t="s">
        <v>263</v>
      </c>
      <c r="AU1068" s="178" t="s">
        <v>78</v>
      </c>
      <c r="AY1068" s="20" t="s">
        <v>195</v>
      </c>
      <c r="BE1068" s="179">
        <f>IF(N1068="základní",J1068,0)</f>
        <v>152430.5</v>
      </c>
      <c r="BF1068" s="179">
        <f>IF(N1068="snížená",J1068,0)</f>
        <v>0</v>
      </c>
      <c r="BG1068" s="179">
        <f>IF(N1068="zákl. přenesená",J1068,0)</f>
        <v>0</v>
      </c>
      <c r="BH1068" s="179">
        <f>IF(N1068="sníž. přenesená",J1068,0)</f>
        <v>0</v>
      </c>
      <c r="BI1068" s="179">
        <f>IF(N1068="nulová",J1068,0)</f>
        <v>0</v>
      </c>
      <c r="BJ1068" s="20" t="s">
        <v>76</v>
      </c>
      <c r="BK1068" s="179">
        <f>ROUND(I1068*H1068,2)</f>
        <v>152430.5</v>
      </c>
      <c r="BL1068" s="20" t="s">
        <v>295</v>
      </c>
      <c r="BM1068" s="178" t="s">
        <v>4442</v>
      </c>
    </row>
    <row r="1069" spans="1:51" s="14" customFormat="1" ht="12">
      <c r="A1069" s="14"/>
      <c r="B1069" s="187"/>
      <c r="C1069" s="14"/>
      <c r="D1069" s="181" t="s">
        <v>204</v>
      </c>
      <c r="E1069" s="14"/>
      <c r="F1069" s="189" t="s">
        <v>4443</v>
      </c>
      <c r="G1069" s="14"/>
      <c r="H1069" s="190">
        <v>573.047</v>
      </c>
      <c r="I1069" s="14"/>
      <c r="J1069" s="14"/>
      <c r="K1069" s="14"/>
      <c r="L1069" s="187"/>
      <c r="M1069" s="191"/>
      <c r="N1069" s="192"/>
      <c r="O1069" s="192"/>
      <c r="P1069" s="192"/>
      <c r="Q1069" s="192"/>
      <c r="R1069" s="192"/>
      <c r="S1069" s="192"/>
      <c r="T1069" s="193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188" t="s">
        <v>204</v>
      </c>
      <c r="AU1069" s="188" t="s">
        <v>78</v>
      </c>
      <c r="AV1069" s="14" t="s">
        <v>78</v>
      </c>
      <c r="AW1069" s="14" t="s">
        <v>4</v>
      </c>
      <c r="AX1069" s="14" t="s">
        <v>76</v>
      </c>
      <c r="AY1069" s="188" t="s">
        <v>195</v>
      </c>
    </row>
    <row r="1070" spans="1:65" s="2" customFormat="1" ht="16.5" customHeight="1">
      <c r="A1070" s="33"/>
      <c r="B1070" s="167"/>
      <c r="C1070" s="208" t="s">
        <v>1519</v>
      </c>
      <c r="D1070" s="208" t="s">
        <v>263</v>
      </c>
      <c r="E1070" s="209" t="s">
        <v>4444</v>
      </c>
      <c r="F1070" s="210" t="s">
        <v>4445</v>
      </c>
      <c r="G1070" s="211" t="s">
        <v>200</v>
      </c>
      <c r="H1070" s="212">
        <v>56.459</v>
      </c>
      <c r="I1070" s="213">
        <v>305</v>
      </c>
      <c r="J1070" s="213">
        <f>ROUND(I1070*H1070,2)</f>
        <v>17220</v>
      </c>
      <c r="K1070" s="210" t="s">
        <v>201</v>
      </c>
      <c r="L1070" s="214"/>
      <c r="M1070" s="215" t="s">
        <v>3</v>
      </c>
      <c r="N1070" s="216" t="s">
        <v>40</v>
      </c>
      <c r="O1070" s="176">
        <v>0</v>
      </c>
      <c r="P1070" s="176">
        <f>O1070*H1070</f>
        <v>0</v>
      </c>
      <c r="Q1070" s="176">
        <v>0.008</v>
      </c>
      <c r="R1070" s="176">
        <f>Q1070*H1070</f>
        <v>0.451672</v>
      </c>
      <c r="S1070" s="176">
        <v>0</v>
      </c>
      <c r="T1070" s="177">
        <f>S1070*H1070</f>
        <v>0</v>
      </c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  <c r="AE1070" s="33"/>
      <c r="AR1070" s="178" t="s">
        <v>417</v>
      </c>
      <c r="AT1070" s="178" t="s">
        <v>263</v>
      </c>
      <c r="AU1070" s="178" t="s">
        <v>78</v>
      </c>
      <c r="AY1070" s="20" t="s">
        <v>195</v>
      </c>
      <c r="BE1070" s="179">
        <f>IF(N1070="základní",J1070,0)</f>
        <v>17220</v>
      </c>
      <c r="BF1070" s="179">
        <f>IF(N1070="snížená",J1070,0)</f>
        <v>0</v>
      </c>
      <c r="BG1070" s="179">
        <f>IF(N1070="zákl. přenesená",J1070,0)</f>
        <v>0</v>
      </c>
      <c r="BH1070" s="179">
        <f>IF(N1070="sníž. přenesená",J1070,0)</f>
        <v>0</v>
      </c>
      <c r="BI1070" s="179">
        <f>IF(N1070="nulová",J1070,0)</f>
        <v>0</v>
      </c>
      <c r="BJ1070" s="20" t="s">
        <v>76</v>
      </c>
      <c r="BK1070" s="179">
        <f>ROUND(I1070*H1070,2)</f>
        <v>17220</v>
      </c>
      <c r="BL1070" s="20" t="s">
        <v>295</v>
      </c>
      <c r="BM1070" s="178" t="s">
        <v>4446</v>
      </c>
    </row>
    <row r="1071" spans="1:51" s="14" customFormat="1" ht="12">
      <c r="A1071" s="14"/>
      <c r="B1071" s="187"/>
      <c r="C1071" s="14"/>
      <c r="D1071" s="181" t="s">
        <v>204</v>
      </c>
      <c r="E1071" s="14"/>
      <c r="F1071" s="189" t="s">
        <v>4447</v>
      </c>
      <c r="G1071" s="14"/>
      <c r="H1071" s="190">
        <v>56.459</v>
      </c>
      <c r="I1071" s="14"/>
      <c r="J1071" s="14"/>
      <c r="K1071" s="14"/>
      <c r="L1071" s="187"/>
      <c r="M1071" s="191"/>
      <c r="N1071" s="192"/>
      <c r="O1071" s="192"/>
      <c r="P1071" s="192"/>
      <c r="Q1071" s="192"/>
      <c r="R1071" s="192"/>
      <c r="S1071" s="192"/>
      <c r="T1071" s="193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188" t="s">
        <v>204</v>
      </c>
      <c r="AU1071" s="188" t="s">
        <v>78</v>
      </c>
      <c r="AV1071" s="14" t="s">
        <v>78</v>
      </c>
      <c r="AW1071" s="14" t="s">
        <v>4</v>
      </c>
      <c r="AX1071" s="14" t="s">
        <v>76</v>
      </c>
      <c r="AY1071" s="188" t="s">
        <v>195</v>
      </c>
    </row>
    <row r="1072" spans="1:65" s="2" customFormat="1" ht="24" customHeight="1">
      <c r="A1072" s="33"/>
      <c r="B1072" s="167"/>
      <c r="C1072" s="168" t="s">
        <v>1523</v>
      </c>
      <c r="D1072" s="168" t="s">
        <v>197</v>
      </c>
      <c r="E1072" s="169" t="s">
        <v>1082</v>
      </c>
      <c r="F1072" s="170" t="s">
        <v>1083</v>
      </c>
      <c r="G1072" s="171" t="s">
        <v>826</v>
      </c>
      <c r="H1072" s="172">
        <v>5.35</v>
      </c>
      <c r="I1072" s="173">
        <v>887</v>
      </c>
      <c r="J1072" s="173">
        <f>ROUND(I1072*H1072,2)</f>
        <v>4745.45</v>
      </c>
      <c r="K1072" s="170" t="s">
        <v>201</v>
      </c>
      <c r="L1072" s="34"/>
      <c r="M1072" s="174" t="s">
        <v>3</v>
      </c>
      <c r="N1072" s="175" t="s">
        <v>40</v>
      </c>
      <c r="O1072" s="176">
        <v>1.831</v>
      </c>
      <c r="P1072" s="176">
        <f>O1072*H1072</f>
        <v>9.79585</v>
      </c>
      <c r="Q1072" s="176">
        <v>0</v>
      </c>
      <c r="R1072" s="176">
        <f>Q1072*H1072</f>
        <v>0</v>
      </c>
      <c r="S1072" s="176">
        <v>0</v>
      </c>
      <c r="T1072" s="177">
        <f>S1072*H1072</f>
        <v>0</v>
      </c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R1072" s="178" t="s">
        <v>295</v>
      </c>
      <c r="AT1072" s="178" t="s">
        <v>197</v>
      </c>
      <c r="AU1072" s="178" t="s">
        <v>78</v>
      </c>
      <c r="AY1072" s="20" t="s">
        <v>195</v>
      </c>
      <c r="BE1072" s="179">
        <f>IF(N1072="základní",J1072,0)</f>
        <v>4745.45</v>
      </c>
      <c r="BF1072" s="179">
        <f>IF(N1072="snížená",J1072,0)</f>
        <v>0</v>
      </c>
      <c r="BG1072" s="179">
        <f>IF(N1072="zákl. přenesená",J1072,0)</f>
        <v>0</v>
      </c>
      <c r="BH1072" s="179">
        <f>IF(N1072="sníž. přenesená",J1072,0)</f>
        <v>0</v>
      </c>
      <c r="BI1072" s="179">
        <f>IF(N1072="nulová",J1072,0)</f>
        <v>0</v>
      </c>
      <c r="BJ1072" s="20" t="s">
        <v>76</v>
      </c>
      <c r="BK1072" s="179">
        <f>ROUND(I1072*H1072,2)</f>
        <v>4745.45</v>
      </c>
      <c r="BL1072" s="20" t="s">
        <v>295</v>
      </c>
      <c r="BM1072" s="178" t="s">
        <v>4448</v>
      </c>
    </row>
    <row r="1073" spans="1:63" s="12" customFormat="1" ht="22.8" customHeight="1">
      <c r="A1073" s="12"/>
      <c r="B1073" s="155"/>
      <c r="C1073" s="12"/>
      <c r="D1073" s="156" t="s">
        <v>68</v>
      </c>
      <c r="E1073" s="165" t="s">
        <v>1085</v>
      </c>
      <c r="F1073" s="165" t="s">
        <v>1086</v>
      </c>
      <c r="G1073" s="12"/>
      <c r="H1073" s="12"/>
      <c r="I1073" s="12"/>
      <c r="J1073" s="166">
        <f>BK1073</f>
        <v>28171.670000000002</v>
      </c>
      <c r="K1073" s="12"/>
      <c r="L1073" s="155"/>
      <c r="M1073" s="159"/>
      <c r="N1073" s="160"/>
      <c r="O1073" s="160"/>
      <c r="P1073" s="161">
        <f>SUM(P1074:P1088)</f>
        <v>49.851603999999995</v>
      </c>
      <c r="Q1073" s="160"/>
      <c r="R1073" s="161">
        <f>SUM(R1074:R1088)</f>
        <v>0.047675</v>
      </c>
      <c r="S1073" s="160"/>
      <c r="T1073" s="162">
        <f>SUM(T1074:T1088)</f>
        <v>0</v>
      </c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R1073" s="156" t="s">
        <v>78</v>
      </c>
      <c r="AT1073" s="163" t="s">
        <v>68</v>
      </c>
      <c r="AU1073" s="163" t="s">
        <v>76</v>
      </c>
      <c r="AY1073" s="156" t="s">
        <v>195</v>
      </c>
      <c r="BK1073" s="164">
        <f>SUM(BK1074:BK1088)</f>
        <v>28171.670000000002</v>
      </c>
    </row>
    <row r="1074" spans="1:65" s="2" customFormat="1" ht="16.5" customHeight="1">
      <c r="A1074" s="33"/>
      <c r="B1074" s="167"/>
      <c r="C1074" s="168" t="s">
        <v>1529</v>
      </c>
      <c r="D1074" s="168" t="s">
        <v>197</v>
      </c>
      <c r="E1074" s="169" t="s">
        <v>4449</v>
      </c>
      <c r="F1074" s="170" t="s">
        <v>4450</v>
      </c>
      <c r="G1074" s="171" t="s">
        <v>212</v>
      </c>
      <c r="H1074" s="172">
        <v>13.5</v>
      </c>
      <c r="I1074" s="173">
        <v>392</v>
      </c>
      <c r="J1074" s="173">
        <f>ROUND(I1074*H1074,2)</f>
        <v>5292</v>
      </c>
      <c r="K1074" s="170" t="s">
        <v>201</v>
      </c>
      <c r="L1074" s="34"/>
      <c r="M1074" s="174" t="s">
        <v>3</v>
      </c>
      <c r="N1074" s="175" t="s">
        <v>40</v>
      </c>
      <c r="O1074" s="176">
        <v>0.383</v>
      </c>
      <c r="P1074" s="176">
        <f>O1074*H1074</f>
        <v>5.1705000000000005</v>
      </c>
      <c r="Q1074" s="176">
        <v>0.00182</v>
      </c>
      <c r="R1074" s="176">
        <f>Q1074*H1074</f>
        <v>0.02457</v>
      </c>
      <c r="S1074" s="176">
        <v>0</v>
      </c>
      <c r="T1074" s="177">
        <f>S1074*H1074</f>
        <v>0</v>
      </c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  <c r="AE1074" s="33"/>
      <c r="AR1074" s="178" t="s">
        <v>295</v>
      </c>
      <c r="AT1074" s="178" t="s">
        <v>197</v>
      </c>
      <c r="AU1074" s="178" t="s">
        <v>78</v>
      </c>
      <c r="AY1074" s="20" t="s">
        <v>195</v>
      </c>
      <c r="BE1074" s="179">
        <f>IF(N1074="základní",J1074,0)</f>
        <v>5292</v>
      </c>
      <c r="BF1074" s="179">
        <f>IF(N1074="snížená",J1074,0)</f>
        <v>0</v>
      </c>
      <c r="BG1074" s="179">
        <f>IF(N1074="zákl. přenesená",J1074,0)</f>
        <v>0</v>
      </c>
      <c r="BH1074" s="179">
        <f>IF(N1074="sníž. přenesená",J1074,0)</f>
        <v>0</v>
      </c>
      <c r="BI1074" s="179">
        <f>IF(N1074="nulová",J1074,0)</f>
        <v>0</v>
      </c>
      <c r="BJ1074" s="20" t="s">
        <v>76</v>
      </c>
      <c r="BK1074" s="179">
        <f>ROUND(I1074*H1074,2)</f>
        <v>5292</v>
      </c>
      <c r="BL1074" s="20" t="s">
        <v>295</v>
      </c>
      <c r="BM1074" s="178" t="s">
        <v>4451</v>
      </c>
    </row>
    <row r="1075" spans="1:51" s="14" customFormat="1" ht="12">
      <c r="A1075" s="14"/>
      <c r="B1075" s="187"/>
      <c r="C1075" s="14"/>
      <c r="D1075" s="181" t="s">
        <v>204</v>
      </c>
      <c r="E1075" s="188" t="s">
        <v>3</v>
      </c>
      <c r="F1075" s="189" t="s">
        <v>4452</v>
      </c>
      <c r="G1075" s="14"/>
      <c r="H1075" s="190">
        <v>13.5</v>
      </c>
      <c r="I1075" s="14"/>
      <c r="J1075" s="14"/>
      <c r="K1075" s="14"/>
      <c r="L1075" s="187"/>
      <c r="M1075" s="191"/>
      <c r="N1075" s="192"/>
      <c r="O1075" s="192"/>
      <c r="P1075" s="192"/>
      <c r="Q1075" s="192"/>
      <c r="R1075" s="192"/>
      <c r="S1075" s="192"/>
      <c r="T1075" s="193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188" t="s">
        <v>204</v>
      </c>
      <c r="AU1075" s="188" t="s">
        <v>78</v>
      </c>
      <c r="AV1075" s="14" t="s">
        <v>78</v>
      </c>
      <c r="AW1075" s="14" t="s">
        <v>31</v>
      </c>
      <c r="AX1075" s="14" t="s">
        <v>76</v>
      </c>
      <c r="AY1075" s="188" t="s">
        <v>195</v>
      </c>
    </row>
    <row r="1076" spans="1:65" s="2" customFormat="1" ht="16.5" customHeight="1">
      <c r="A1076" s="33"/>
      <c r="B1076" s="167"/>
      <c r="C1076" s="168" t="s">
        <v>1533</v>
      </c>
      <c r="D1076" s="168" t="s">
        <v>197</v>
      </c>
      <c r="E1076" s="169" t="s">
        <v>4453</v>
      </c>
      <c r="F1076" s="170" t="s">
        <v>4454</v>
      </c>
      <c r="G1076" s="171" t="s">
        <v>212</v>
      </c>
      <c r="H1076" s="172">
        <v>19</v>
      </c>
      <c r="I1076" s="173">
        <v>321</v>
      </c>
      <c r="J1076" s="173">
        <f>ROUND(I1076*H1076,2)</f>
        <v>6099</v>
      </c>
      <c r="K1076" s="170" t="s">
        <v>201</v>
      </c>
      <c r="L1076" s="34"/>
      <c r="M1076" s="174" t="s">
        <v>3</v>
      </c>
      <c r="N1076" s="175" t="s">
        <v>40</v>
      </c>
      <c r="O1076" s="176">
        <v>0.659</v>
      </c>
      <c r="P1076" s="176">
        <f>O1076*H1076</f>
        <v>12.521</v>
      </c>
      <c r="Q1076" s="176">
        <v>0.00029</v>
      </c>
      <c r="R1076" s="176">
        <f>Q1076*H1076</f>
        <v>0.00551</v>
      </c>
      <c r="S1076" s="176">
        <v>0</v>
      </c>
      <c r="T1076" s="177">
        <f>S1076*H1076</f>
        <v>0</v>
      </c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R1076" s="178" t="s">
        <v>295</v>
      </c>
      <c r="AT1076" s="178" t="s">
        <v>197</v>
      </c>
      <c r="AU1076" s="178" t="s">
        <v>78</v>
      </c>
      <c r="AY1076" s="20" t="s">
        <v>195</v>
      </c>
      <c r="BE1076" s="179">
        <f>IF(N1076="základní",J1076,0)</f>
        <v>6099</v>
      </c>
      <c r="BF1076" s="179">
        <f>IF(N1076="snížená",J1076,0)</f>
        <v>0</v>
      </c>
      <c r="BG1076" s="179">
        <f>IF(N1076="zákl. přenesená",J1076,0)</f>
        <v>0</v>
      </c>
      <c r="BH1076" s="179">
        <f>IF(N1076="sníž. přenesená",J1076,0)</f>
        <v>0</v>
      </c>
      <c r="BI1076" s="179">
        <f>IF(N1076="nulová",J1076,0)</f>
        <v>0</v>
      </c>
      <c r="BJ1076" s="20" t="s">
        <v>76</v>
      </c>
      <c r="BK1076" s="179">
        <f>ROUND(I1076*H1076,2)</f>
        <v>6099</v>
      </c>
      <c r="BL1076" s="20" t="s">
        <v>295</v>
      </c>
      <c r="BM1076" s="178" t="s">
        <v>4455</v>
      </c>
    </row>
    <row r="1077" spans="1:65" s="2" customFormat="1" ht="16.5" customHeight="1">
      <c r="A1077" s="33"/>
      <c r="B1077" s="167"/>
      <c r="C1077" s="168" t="s">
        <v>1537</v>
      </c>
      <c r="D1077" s="168" t="s">
        <v>197</v>
      </c>
      <c r="E1077" s="169" t="s">
        <v>4456</v>
      </c>
      <c r="F1077" s="170" t="s">
        <v>4457</v>
      </c>
      <c r="G1077" s="171" t="s">
        <v>212</v>
      </c>
      <c r="H1077" s="172">
        <v>32</v>
      </c>
      <c r="I1077" s="173">
        <v>356</v>
      </c>
      <c r="J1077" s="173">
        <f>ROUND(I1077*H1077,2)</f>
        <v>11392</v>
      </c>
      <c r="K1077" s="170" t="s">
        <v>201</v>
      </c>
      <c r="L1077" s="34"/>
      <c r="M1077" s="174" t="s">
        <v>3</v>
      </c>
      <c r="N1077" s="175" t="s">
        <v>40</v>
      </c>
      <c r="O1077" s="176">
        <v>0.728</v>
      </c>
      <c r="P1077" s="176">
        <f>O1077*H1077</f>
        <v>23.296</v>
      </c>
      <c r="Q1077" s="176">
        <v>0.00035</v>
      </c>
      <c r="R1077" s="176">
        <f>Q1077*H1077</f>
        <v>0.0112</v>
      </c>
      <c r="S1077" s="176">
        <v>0</v>
      </c>
      <c r="T1077" s="177">
        <f>S1077*H1077</f>
        <v>0</v>
      </c>
      <c r="U1077" s="33"/>
      <c r="V1077" s="33"/>
      <c r="W1077" s="33"/>
      <c r="X1077" s="33"/>
      <c r="Y1077" s="33"/>
      <c r="Z1077" s="33"/>
      <c r="AA1077" s="33"/>
      <c r="AB1077" s="33"/>
      <c r="AC1077" s="33"/>
      <c r="AD1077" s="33"/>
      <c r="AE1077" s="33"/>
      <c r="AR1077" s="178" t="s">
        <v>295</v>
      </c>
      <c r="AT1077" s="178" t="s">
        <v>197</v>
      </c>
      <c r="AU1077" s="178" t="s">
        <v>78</v>
      </c>
      <c r="AY1077" s="20" t="s">
        <v>195</v>
      </c>
      <c r="BE1077" s="179">
        <f>IF(N1077="základní",J1077,0)</f>
        <v>11392</v>
      </c>
      <c r="BF1077" s="179">
        <f>IF(N1077="snížená",J1077,0)</f>
        <v>0</v>
      </c>
      <c r="BG1077" s="179">
        <f>IF(N1077="zákl. přenesená",J1077,0)</f>
        <v>0</v>
      </c>
      <c r="BH1077" s="179">
        <f>IF(N1077="sníž. přenesená",J1077,0)</f>
        <v>0</v>
      </c>
      <c r="BI1077" s="179">
        <f>IF(N1077="nulová",J1077,0)</f>
        <v>0</v>
      </c>
      <c r="BJ1077" s="20" t="s">
        <v>76</v>
      </c>
      <c r="BK1077" s="179">
        <f>ROUND(I1077*H1077,2)</f>
        <v>11392</v>
      </c>
      <c r="BL1077" s="20" t="s">
        <v>295</v>
      </c>
      <c r="BM1077" s="178" t="s">
        <v>4458</v>
      </c>
    </row>
    <row r="1078" spans="1:65" s="2" customFormat="1" ht="16.5" customHeight="1">
      <c r="A1078" s="33"/>
      <c r="B1078" s="167"/>
      <c r="C1078" s="168" t="s">
        <v>1541</v>
      </c>
      <c r="D1078" s="168" t="s">
        <v>197</v>
      </c>
      <c r="E1078" s="169" t="s">
        <v>4459</v>
      </c>
      <c r="F1078" s="170" t="s">
        <v>4460</v>
      </c>
      <c r="G1078" s="171" t="s">
        <v>212</v>
      </c>
      <c r="H1078" s="172">
        <v>1</v>
      </c>
      <c r="I1078" s="173">
        <v>527</v>
      </c>
      <c r="J1078" s="173">
        <f>ROUND(I1078*H1078,2)</f>
        <v>527</v>
      </c>
      <c r="K1078" s="170" t="s">
        <v>201</v>
      </c>
      <c r="L1078" s="34"/>
      <c r="M1078" s="174" t="s">
        <v>3</v>
      </c>
      <c r="N1078" s="175" t="s">
        <v>40</v>
      </c>
      <c r="O1078" s="176">
        <v>0.832</v>
      </c>
      <c r="P1078" s="176">
        <f>O1078*H1078</f>
        <v>0.832</v>
      </c>
      <c r="Q1078" s="176">
        <v>0.00114</v>
      </c>
      <c r="R1078" s="176">
        <f>Q1078*H1078</f>
        <v>0.00114</v>
      </c>
      <c r="S1078" s="176">
        <v>0</v>
      </c>
      <c r="T1078" s="177">
        <f>S1078*H1078</f>
        <v>0</v>
      </c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  <c r="AE1078" s="33"/>
      <c r="AR1078" s="178" t="s">
        <v>295</v>
      </c>
      <c r="AT1078" s="178" t="s">
        <v>197</v>
      </c>
      <c r="AU1078" s="178" t="s">
        <v>78</v>
      </c>
      <c r="AY1078" s="20" t="s">
        <v>195</v>
      </c>
      <c r="BE1078" s="179">
        <f>IF(N1078="základní",J1078,0)</f>
        <v>527</v>
      </c>
      <c r="BF1078" s="179">
        <f>IF(N1078="snížená",J1078,0)</f>
        <v>0</v>
      </c>
      <c r="BG1078" s="179">
        <f>IF(N1078="zákl. přenesená",J1078,0)</f>
        <v>0</v>
      </c>
      <c r="BH1078" s="179">
        <f>IF(N1078="sníž. přenesená",J1078,0)</f>
        <v>0</v>
      </c>
      <c r="BI1078" s="179">
        <f>IF(N1078="nulová",J1078,0)</f>
        <v>0</v>
      </c>
      <c r="BJ1078" s="20" t="s">
        <v>76</v>
      </c>
      <c r="BK1078" s="179">
        <f>ROUND(I1078*H1078,2)</f>
        <v>527</v>
      </c>
      <c r="BL1078" s="20" t="s">
        <v>295</v>
      </c>
      <c r="BM1078" s="178" t="s">
        <v>4461</v>
      </c>
    </row>
    <row r="1079" spans="1:65" s="2" customFormat="1" ht="16.5" customHeight="1">
      <c r="A1079" s="33"/>
      <c r="B1079" s="167"/>
      <c r="C1079" s="168" t="s">
        <v>1545</v>
      </c>
      <c r="D1079" s="168" t="s">
        <v>197</v>
      </c>
      <c r="E1079" s="169" t="s">
        <v>4462</v>
      </c>
      <c r="F1079" s="170" t="s">
        <v>4463</v>
      </c>
      <c r="G1079" s="171" t="s">
        <v>212</v>
      </c>
      <c r="H1079" s="172">
        <v>4.5</v>
      </c>
      <c r="I1079" s="173">
        <v>311</v>
      </c>
      <c r="J1079" s="173">
        <f>ROUND(I1079*H1079,2)</f>
        <v>1399.5</v>
      </c>
      <c r="K1079" s="170" t="s">
        <v>201</v>
      </c>
      <c r="L1079" s="34"/>
      <c r="M1079" s="174" t="s">
        <v>3</v>
      </c>
      <c r="N1079" s="175" t="s">
        <v>40</v>
      </c>
      <c r="O1079" s="176">
        <v>0.314</v>
      </c>
      <c r="P1079" s="176">
        <f>O1079*H1079</f>
        <v>1.413</v>
      </c>
      <c r="Q1079" s="176">
        <v>0.00109</v>
      </c>
      <c r="R1079" s="176">
        <f>Q1079*H1079</f>
        <v>0.0049050000000000005</v>
      </c>
      <c r="S1079" s="176">
        <v>0</v>
      </c>
      <c r="T1079" s="177">
        <f>S1079*H1079</f>
        <v>0</v>
      </c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  <c r="AE1079" s="33"/>
      <c r="AR1079" s="178" t="s">
        <v>295</v>
      </c>
      <c r="AT1079" s="178" t="s">
        <v>197</v>
      </c>
      <c r="AU1079" s="178" t="s">
        <v>78</v>
      </c>
      <c r="AY1079" s="20" t="s">
        <v>195</v>
      </c>
      <c r="BE1079" s="179">
        <f>IF(N1079="základní",J1079,0)</f>
        <v>1399.5</v>
      </c>
      <c r="BF1079" s="179">
        <f>IF(N1079="snížená",J1079,0)</f>
        <v>0</v>
      </c>
      <c r="BG1079" s="179">
        <f>IF(N1079="zákl. přenesená",J1079,0)</f>
        <v>0</v>
      </c>
      <c r="BH1079" s="179">
        <f>IF(N1079="sníž. přenesená",J1079,0)</f>
        <v>0</v>
      </c>
      <c r="BI1079" s="179">
        <f>IF(N1079="nulová",J1079,0)</f>
        <v>0</v>
      </c>
      <c r="BJ1079" s="20" t="s">
        <v>76</v>
      </c>
      <c r="BK1079" s="179">
        <f>ROUND(I1079*H1079,2)</f>
        <v>1399.5</v>
      </c>
      <c r="BL1079" s="20" t="s">
        <v>295</v>
      </c>
      <c r="BM1079" s="178" t="s">
        <v>4464</v>
      </c>
    </row>
    <row r="1080" spans="1:65" s="2" customFormat="1" ht="16.5" customHeight="1">
      <c r="A1080" s="33"/>
      <c r="B1080" s="167"/>
      <c r="C1080" s="168" t="s">
        <v>1550</v>
      </c>
      <c r="D1080" s="168" t="s">
        <v>197</v>
      </c>
      <c r="E1080" s="169" t="s">
        <v>4465</v>
      </c>
      <c r="F1080" s="170" t="s">
        <v>4466</v>
      </c>
      <c r="G1080" s="171" t="s">
        <v>334</v>
      </c>
      <c r="H1080" s="172">
        <v>2</v>
      </c>
      <c r="I1080" s="173">
        <v>63.8</v>
      </c>
      <c r="J1080" s="173">
        <f>ROUND(I1080*H1080,2)</f>
        <v>127.6</v>
      </c>
      <c r="K1080" s="170" t="s">
        <v>201</v>
      </c>
      <c r="L1080" s="34"/>
      <c r="M1080" s="174" t="s">
        <v>3</v>
      </c>
      <c r="N1080" s="175" t="s">
        <v>40</v>
      </c>
      <c r="O1080" s="176">
        <v>0.157</v>
      </c>
      <c r="P1080" s="176">
        <f>O1080*H1080</f>
        <v>0.314</v>
      </c>
      <c r="Q1080" s="176">
        <v>0</v>
      </c>
      <c r="R1080" s="176">
        <f>Q1080*H1080</f>
        <v>0</v>
      </c>
      <c r="S1080" s="176">
        <v>0</v>
      </c>
      <c r="T1080" s="177">
        <f>S1080*H1080</f>
        <v>0</v>
      </c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R1080" s="178" t="s">
        <v>295</v>
      </c>
      <c r="AT1080" s="178" t="s">
        <v>197</v>
      </c>
      <c r="AU1080" s="178" t="s">
        <v>78</v>
      </c>
      <c r="AY1080" s="20" t="s">
        <v>195</v>
      </c>
      <c r="BE1080" s="179">
        <f>IF(N1080="základní",J1080,0)</f>
        <v>127.6</v>
      </c>
      <c r="BF1080" s="179">
        <f>IF(N1080="snížená",J1080,0)</f>
        <v>0</v>
      </c>
      <c r="BG1080" s="179">
        <f>IF(N1080="zákl. přenesená",J1080,0)</f>
        <v>0</v>
      </c>
      <c r="BH1080" s="179">
        <f>IF(N1080="sníž. přenesená",J1080,0)</f>
        <v>0</v>
      </c>
      <c r="BI1080" s="179">
        <f>IF(N1080="nulová",J1080,0)</f>
        <v>0</v>
      </c>
      <c r="BJ1080" s="20" t="s">
        <v>76</v>
      </c>
      <c r="BK1080" s="179">
        <f>ROUND(I1080*H1080,2)</f>
        <v>127.6</v>
      </c>
      <c r="BL1080" s="20" t="s">
        <v>295</v>
      </c>
      <c r="BM1080" s="178" t="s">
        <v>4467</v>
      </c>
    </row>
    <row r="1081" spans="1:65" s="2" customFormat="1" ht="16.5" customHeight="1">
      <c r="A1081" s="33"/>
      <c r="B1081" s="167"/>
      <c r="C1081" s="168" t="s">
        <v>1555</v>
      </c>
      <c r="D1081" s="168" t="s">
        <v>197</v>
      </c>
      <c r="E1081" s="169" t="s">
        <v>4468</v>
      </c>
      <c r="F1081" s="170" t="s">
        <v>4469</v>
      </c>
      <c r="G1081" s="171" t="s">
        <v>334</v>
      </c>
      <c r="H1081" s="172">
        <v>12</v>
      </c>
      <c r="I1081" s="173">
        <v>70.7</v>
      </c>
      <c r="J1081" s="173">
        <f>ROUND(I1081*H1081,2)</f>
        <v>848.4</v>
      </c>
      <c r="K1081" s="170" t="s">
        <v>201</v>
      </c>
      <c r="L1081" s="34"/>
      <c r="M1081" s="174" t="s">
        <v>3</v>
      </c>
      <c r="N1081" s="175" t="s">
        <v>40</v>
      </c>
      <c r="O1081" s="176">
        <v>0.174</v>
      </c>
      <c r="P1081" s="176">
        <f>O1081*H1081</f>
        <v>2.088</v>
      </c>
      <c r="Q1081" s="176">
        <v>0</v>
      </c>
      <c r="R1081" s="176">
        <f>Q1081*H1081</f>
        <v>0</v>
      </c>
      <c r="S1081" s="176">
        <v>0</v>
      </c>
      <c r="T1081" s="177">
        <f>S1081*H1081</f>
        <v>0</v>
      </c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33"/>
      <c r="AE1081" s="33"/>
      <c r="AR1081" s="178" t="s">
        <v>295</v>
      </c>
      <c r="AT1081" s="178" t="s">
        <v>197</v>
      </c>
      <c r="AU1081" s="178" t="s">
        <v>78</v>
      </c>
      <c r="AY1081" s="20" t="s">
        <v>195</v>
      </c>
      <c r="BE1081" s="179">
        <f>IF(N1081="základní",J1081,0)</f>
        <v>848.4</v>
      </c>
      <c r="BF1081" s="179">
        <f>IF(N1081="snížená",J1081,0)</f>
        <v>0</v>
      </c>
      <c r="BG1081" s="179">
        <f>IF(N1081="zákl. přenesená",J1081,0)</f>
        <v>0</v>
      </c>
      <c r="BH1081" s="179">
        <f>IF(N1081="sníž. přenesená",J1081,0)</f>
        <v>0</v>
      </c>
      <c r="BI1081" s="179">
        <f>IF(N1081="nulová",J1081,0)</f>
        <v>0</v>
      </c>
      <c r="BJ1081" s="20" t="s">
        <v>76</v>
      </c>
      <c r="BK1081" s="179">
        <f>ROUND(I1081*H1081,2)</f>
        <v>848.4</v>
      </c>
      <c r="BL1081" s="20" t="s">
        <v>295</v>
      </c>
      <c r="BM1081" s="178" t="s">
        <v>4470</v>
      </c>
    </row>
    <row r="1082" spans="1:51" s="14" customFormat="1" ht="12">
      <c r="A1082" s="14"/>
      <c r="B1082" s="187"/>
      <c r="C1082" s="14"/>
      <c r="D1082" s="181" t="s">
        <v>204</v>
      </c>
      <c r="E1082" s="188" t="s">
        <v>3</v>
      </c>
      <c r="F1082" s="189" t="s">
        <v>4471</v>
      </c>
      <c r="G1082" s="14"/>
      <c r="H1082" s="190">
        <v>12</v>
      </c>
      <c r="I1082" s="14"/>
      <c r="J1082" s="14"/>
      <c r="K1082" s="14"/>
      <c r="L1082" s="187"/>
      <c r="M1082" s="191"/>
      <c r="N1082" s="192"/>
      <c r="O1082" s="192"/>
      <c r="P1082" s="192"/>
      <c r="Q1082" s="192"/>
      <c r="R1082" s="192"/>
      <c r="S1082" s="192"/>
      <c r="T1082" s="193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188" t="s">
        <v>204</v>
      </c>
      <c r="AU1082" s="188" t="s">
        <v>78</v>
      </c>
      <c r="AV1082" s="14" t="s">
        <v>78</v>
      </c>
      <c r="AW1082" s="14" t="s">
        <v>31</v>
      </c>
      <c r="AX1082" s="14" t="s">
        <v>76</v>
      </c>
      <c r="AY1082" s="188" t="s">
        <v>195</v>
      </c>
    </row>
    <row r="1083" spans="1:65" s="2" customFormat="1" ht="16.5" customHeight="1">
      <c r="A1083" s="33"/>
      <c r="B1083" s="167"/>
      <c r="C1083" s="168" t="s">
        <v>1560</v>
      </c>
      <c r="D1083" s="168" t="s">
        <v>197</v>
      </c>
      <c r="E1083" s="169" t="s">
        <v>4472</v>
      </c>
      <c r="F1083" s="170" t="s">
        <v>4473</v>
      </c>
      <c r="G1083" s="171" t="s">
        <v>334</v>
      </c>
      <c r="H1083" s="172">
        <v>2</v>
      </c>
      <c r="I1083" s="173">
        <v>105</v>
      </c>
      <c r="J1083" s="173">
        <f>ROUND(I1083*H1083,2)</f>
        <v>210</v>
      </c>
      <c r="K1083" s="170" t="s">
        <v>201</v>
      </c>
      <c r="L1083" s="34"/>
      <c r="M1083" s="174" t="s">
        <v>3</v>
      </c>
      <c r="N1083" s="175" t="s">
        <v>40</v>
      </c>
      <c r="O1083" s="176">
        <v>0.259</v>
      </c>
      <c r="P1083" s="176">
        <f>O1083*H1083</f>
        <v>0.518</v>
      </c>
      <c r="Q1083" s="176">
        <v>0</v>
      </c>
      <c r="R1083" s="176">
        <f>Q1083*H1083</f>
        <v>0</v>
      </c>
      <c r="S1083" s="176">
        <v>0</v>
      </c>
      <c r="T1083" s="177">
        <f>S1083*H1083</f>
        <v>0</v>
      </c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  <c r="AE1083" s="33"/>
      <c r="AR1083" s="178" t="s">
        <v>295</v>
      </c>
      <c r="AT1083" s="178" t="s">
        <v>197</v>
      </c>
      <c r="AU1083" s="178" t="s">
        <v>78</v>
      </c>
      <c r="AY1083" s="20" t="s">
        <v>195</v>
      </c>
      <c r="BE1083" s="179">
        <f>IF(N1083="základní",J1083,0)</f>
        <v>210</v>
      </c>
      <c r="BF1083" s="179">
        <f>IF(N1083="snížená",J1083,0)</f>
        <v>0</v>
      </c>
      <c r="BG1083" s="179">
        <f>IF(N1083="zákl. přenesená",J1083,0)</f>
        <v>0</v>
      </c>
      <c r="BH1083" s="179">
        <f>IF(N1083="sníž. přenesená",J1083,0)</f>
        <v>0</v>
      </c>
      <c r="BI1083" s="179">
        <f>IF(N1083="nulová",J1083,0)</f>
        <v>0</v>
      </c>
      <c r="BJ1083" s="20" t="s">
        <v>76</v>
      </c>
      <c r="BK1083" s="179">
        <f>ROUND(I1083*H1083,2)</f>
        <v>210</v>
      </c>
      <c r="BL1083" s="20" t="s">
        <v>295</v>
      </c>
      <c r="BM1083" s="178" t="s">
        <v>4474</v>
      </c>
    </row>
    <row r="1084" spans="1:65" s="2" customFormat="1" ht="16.5" customHeight="1">
      <c r="A1084" s="33"/>
      <c r="B1084" s="167"/>
      <c r="C1084" s="168" t="s">
        <v>1564</v>
      </c>
      <c r="D1084" s="168" t="s">
        <v>197</v>
      </c>
      <c r="E1084" s="169" t="s">
        <v>4475</v>
      </c>
      <c r="F1084" s="170" t="s">
        <v>4476</v>
      </c>
      <c r="G1084" s="171" t="s">
        <v>334</v>
      </c>
      <c r="H1084" s="172">
        <v>1</v>
      </c>
      <c r="I1084" s="173">
        <v>665</v>
      </c>
      <c r="J1084" s="173">
        <f>ROUND(I1084*H1084,2)</f>
        <v>665</v>
      </c>
      <c r="K1084" s="170" t="s">
        <v>201</v>
      </c>
      <c r="L1084" s="34"/>
      <c r="M1084" s="174" t="s">
        <v>3</v>
      </c>
      <c r="N1084" s="175" t="s">
        <v>40</v>
      </c>
      <c r="O1084" s="176">
        <v>0.177</v>
      </c>
      <c r="P1084" s="176">
        <f>O1084*H1084</f>
        <v>0.177</v>
      </c>
      <c r="Q1084" s="176">
        <v>0.00029</v>
      </c>
      <c r="R1084" s="176">
        <f>Q1084*H1084</f>
        <v>0.00029</v>
      </c>
      <c r="S1084" s="176">
        <v>0</v>
      </c>
      <c r="T1084" s="177">
        <f>S1084*H1084</f>
        <v>0</v>
      </c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R1084" s="178" t="s">
        <v>295</v>
      </c>
      <c r="AT1084" s="178" t="s">
        <v>197</v>
      </c>
      <c r="AU1084" s="178" t="s">
        <v>78</v>
      </c>
      <c r="AY1084" s="20" t="s">
        <v>195</v>
      </c>
      <c r="BE1084" s="179">
        <f>IF(N1084="základní",J1084,0)</f>
        <v>665</v>
      </c>
      <c r="BF1084" s="179">
        <f>IF(N1084="snížená",J1084,0)</f>
        <v>0</v>
      </c>
      <c r="BG1084" s="179">
        <f>IF(N1084="zákl. přenesená",J1084,0)</f>
        <v>0</v>
      </c>
      <c r="BH1084" s="179">
        <f>IF(N1084="sníž. přenesená",J1084,0)</f>
        <v>0</v>
      </c>
      <c r="BI1084" s="179">
        <f>IF(N1084="nulová",J1084,0)</f>
        <v>0</v>
      </c>
      <c r="BJ1084" s="20" t="s">
        <v>76</v>
      </c>
      <c r="BK1084" s="179">
        <f>ROUND(I1084*H1084,2)</f>
        <v>665</v>
      </c>
      <c r="BL1084" s="20" t="s">
        <v>295</v>
      </c>
      <c r="BM1084" s="178" t="s">
        <v>4477</v>
      </c>
    </row>
    <row r="1085" spans="1:65" s="2" customFormat="1" ht="16.5" customHeight="1">
      <c r="A1085" s="33"/>
      <c r="B1085" s="167"/>
      <c r="C1085" s="168" t="s">
        <v>1570</v>
      </c>
      <c r="D1085" s="168" t="s">
        <v>197</v>
      </c>
      <c r="E1085" s="169" t="s">
        <v>4478</v>
      </c>
      <c r="F1085" s="170" t="s">
        <v>4479</v>
      </c>
      <c r="G1085" s="171" t="s">
        <v>334</v>
      </c>
      <c r="H1085" s="172">
        <v>1</v>
      </c>
      <c r="I1085" s="173">
        <v>186</v>
      </c>
      <c r="J1085" s="173">
        <f>ROUND(I1085*H1085,2)</f>
        <v>186</v>
      </c>
      <c r="K1085" s="170" t="s">
        <v>201</v>
      </c>
      <c r="L1085" s="34"/>
      <c r="M1085" s="174" t="s">
        <v>3</v>
      </c>
      <c r="N1085" s="175" t="s">
        <v>40</v>
      </c>
      <c r="O1085" s="176">
        <v>0.113</v>
      </c>
      <c r="P1085" s="176">
        <f>O1085*H1085</f>
        <v>0.113</v>
      </c>
      <c r="Q1085" s="176">
        <v>6E-05</v>
      </c>
      <c r="R1085" s="176">
        <f>Q1085*H1085</f>
        <v>6E-05</v>
      </c>
      <c r="S1085" s="176">
        <v>0</v>
      </c>
      <c r="T1085" s="177">
        <f>S1085*H1085</f>
        <v>0</v>
      </c>
      <c r="U1085" s="33"/>
      <c r="V1085" s="33"/>
      <c r="W1085" s="33"/>
      <c r="X1085" s="33"/>
      <c r="Y1085" s="33"/>
      <c r="Z1085" s="33"/>
      <c r="AA1085" s="33"/>
      <c r="AB1085" s="33"/>
      <c r="AC1085" s="33"/>
      <c r="AD1085" s="33"/>
      <c r="AE1085" s="33"/>
      <c r="AR1085" s="178" t="s">
        <v>295</v>
      </c>
      <c r="AT1085" s="178" t="s">
        <v>197</v>
      </c>
      <c r="AU1085" s="178" t="s">
        <v>78</v>
      </c>
      <c r="AY1085" s="20" t="s">
        <v>195</v>
      </c>
      <c r="BE1085" s="179">
        <f>IF(N1085="základní",J1085,0)</f>
        <v>186</v>
      </c>
      <c r="BF1085" s="179">
        <f>IF(N1085="snížená",J1085,0)</f>
        <v>0</v>
      </c>
      <c r="BG1085" s="179">
        <f>IF(N1085="zákl. přenesená",J1085,0)</f>
        <v>0</v>
      </c>
      <c r="BH1085" s="179">
        <f>IF(N1085="sníž. přenesená",J1085,0)</f>
        <v>0</v>
      </c>
      <c r="BI1085" s="179">
        <f>IF(N1085="nulová",J1085,0)</f>
        <v>0</v>
      </c>
      <c r="BJ1085" s="20" t="s">
        <v>76</v>
      </c>
      <c r="BK1085" s="179">
        <f>ROUND(I1085*H1085,2)</f>
        <v>186</v>
      </c>
      <c r="BL1085" s="20" t="s">
        <v>295</v>
      </c>
      <c r="BM1085" s="178" t="s">
        <v>4480</v>
      </c>
    </row>
    <row r="1086" spans="1:65" s="2" customFormat="1" ht="16.5" customHeight="1">
      <c r="A1086" s="33"/>
      <c r="B1086" s="167"/>
      <c r="C1086" s="168" t="s">
        <v>1577</v>
      </c>
      <c r="D1086" s="168" t="s">
        <v>197</v>
      </c>
      <c r="E1086" s="169" t="s">
        <v>4481</v>
      </c>
      <c r="F1086" s="170" t="s">
        <v>4482</v>
      </c>
      <c r="G1086" s="171" t="s">
        <v>212</v>
      </c>
      <c r="H1086" s="172">
        <v>69.5</v>
      </c>
      <c r="I1086" s="173">
        <v>20.1</v>
      </c>
      <c r="J1086" s="173">
        <f>ROUND(I1086*H1086,2)</f>
        <v>1396.95</v>
      </c>
      <c r="K1086" s="170" t="s">
        <v>201</v>
      </c>
      <c r="L1086" s="34"/>
      <c r="M1086" s="174" t="s">
        <v>3</v>
      </c>
      <c r="N1086" s="175" t="s">
        <v>40</v>
      </c>
      <c r="O1086" s="176">
        <v>0.048</v>
      </c>
      <c r="P1086" s="176">
        <f>O1086*H1086</f>
        <v>3.336</v>
      </c>
      <c r="Q1086" s="176">
        <v>0</v>
      </c>
      <c r="R1086" s="176">
        <f>Q1086*H1086</f>
        <v>0</v>
      </c>
      <c r="S1086" s="176">
        <v>0</v>
      </c>
      <c r="T1086" s="177">
        <f>S1086*H1086</f>
        <v>0</v>
      </c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R1086" s="178" t="s">
        <v>295</v>
      </c>
      <c r="AT1086" s="178" t="s">
        <v>197</v>
      </c>
      <c r="AU1086" s="178" t="s">
        <v>78</v>
      </c>
      <c r="AY1086" s="20" t="s">
        <v>195</v>
      </c>
      <c r="BE1086" s="179">
        <f>IF(N1086="základní",J1086,0)</f>
        <v>1396.95</v>
      </c>
      <c r="BF1086" s="179">
        <f>IF(N1086="snížená",J1086,0)</f>
        <v>0</v>
      </c>
      <c r="BG1086" s="179">
        <f>IF(N1086="zákl. přenesená",J1086,0)</f>
        <v>0</v>
      </c>
      <c r="BH1086" s="179">
        <f>IF(N1086="sníž. přenesená",J1086,0)</f>
        <v>0</v>
      </c>
      <c r="BI1086" s="179">
        <f>IF(N1086="nulová",J1086,0)</f>
        <v>0</v>
      </c>
      <c r="BJ1086" s="20" t="s">
        <v>76</v>
      </c>
      <c r="BK1086" s="179">
        <f>ROUND(I1086*H1086,2)</f>
        <v>1396.95</v>
      </c>
      <c r="BL1086" s="20" t="s">
        <v>295</v>
      </c>
      <c r="BM1086" s="178" t="s">
        <v>4483</v>
      </c>
    </row>
    <row r="1087" spans="1:51" s="14" customFormat="1" ht="12">
      <c r="A1087" s="14"/>
      <c r="B1087" s="187"/>
      <c r="C1087" s="14"/>
      <c r="D1087" s="181" t="s">
        <v>204</v>
      </c>
      <c r="E1087" s="188" t="s">
        <v>3</v>
      </c>
      <c r="F1087" s="189" t="s">
        <v>4484</v>
      </c>
      <c r="G1087" s="14"/>
      <c r="H1087" s="190">
        <v>69.5</v>
      </c>
      <c r="I1087" s="14"/>
      <c r="J1087" s="14"/>
      <c r="K1087" s="14"/>
      <c r="L1087" s="187"/>
      <c r="M1087" s="191"/>
      <c r="N1087" s="192"/>
      <c r="O1087" s="192"/>
      <c r="P1087" s="192"/>
      <c r="Q1087" s="192"/>
      <c r="R1087" s="192"/>
      <c r="S1087" s="192"/>
      <c r="T1087" s="193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188" t="s">
        <v>204</v>
      </c>
      <c r="AU1087" s="188" t="s">
        <v>78</v>
      </c>
      <c r="AV1087" s="14" t="s">
        <v>78</v>
      </c>
      <c r="AW1087" s="14" t="s">
        <v>31</v>
      </c>
      <c r="AX1087" s="14" t="s">
        <v>76</v>
      </c>
      <c r="AY1087" s="188" t="s">
        <v>195</v>
      </c>
    </row>
    <row r="1088" spans="1:65" s="2" customFormat="1" ht="24" customHeight="1">
      <c r="A1088" s="33"/>
      <c r="B1088" s="167"/>
      <c r="C1088" s="168" t="s">
        <v>1583</v>
      </c>
      <c r="D1088" s="168" t="s">
        <v>197</v>
      </c>
      <c r="E1088" s="169" t="s">
        <v>1104</v>
      </c>
      <c r="F1088" s="170" t="s">
        <v>1105</v>
      </c>
      <c r="G1088" s="171" t="s">
        <v>826</v>
      </c>
      <c r="H1088" s="172">
        <v>0.048</v>
      </c>
      <c r="I1088" s="173">
        <v>588</v>
      </c>
      <c r="J1088" s="173">
        <f>ROUND(I1088*H1088,2)</f>
        <v>28.22</v>
      </c>
      <c r="K1088" s="170" t="s">
        <v>201</v>
      </c>
      <c r="L1088" s="34"/>
      <c r="M1088" s="174" t="s">
        <v>3</v>
      </c>
      <c r="N1088" s="175" t="s">
        <v>40</v>
      </c>
      <c r="O1088" s="176">
        <v>1.523</v>
      </c>
      <c r="P1088" s="176">
        <f>O1088*H1088</f>
        <v>0.073104</v>
      </c>
      <c r="Q1088" s="176">
        <v>0</v>
      </c>
      <c r="R1088" s="176">
        <f>Q1088*H1088</f>
        <v>0</v>
      </c>
      <c r="S1088" s="176">
        <v>0</v>
      </c>
      <c r="T1088" s="177">
        <f>S1088*H1088</f>
        <v>0</v>
      </c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  <c r="AE1088" s="33"/>
      <c r="AR1088" s="178" t="s">
        <v>295</v>
      </c>
      <c r="AT1088" s="178" t="s">
        <v>197</v>
      </c>
      <c r="AU1088" s="178" t="s">
        <v>78</v>
      </c>
      <c r="AY1088" s="20" t="s">
        <v>195</v>
      </c>
      <c r="BE1088" s="179">
        <f>IF(N1088="základní",J1088,0)</f>
        <v>28.22</v>
      </c>
      <c r="BF1088" s="179">
        <f>IF(N1088="snížená",J1088,0)</f>
        <v>0</v>
      </c>
      <c r="BG1088" s="179">
        <f>IF(N1088="zákl. přenesená",J1088,0)</f>
        <v>0</v>
      </c>
      <c r="BH1088" s="179">
        <f>IF(N1088="sníž. přenesená",J1088,0)</f>
        <v>0</v>
      </c>
      <c r="BI1088" s="179">
        <f>IF(N1088="nulová",J1088,0)</f>
        <v>0</v>
      </c>
      <c r="BJ1088" s="20" t="s">
        <v>76</v>
      </c>
      <c r="BK1088" s="179">
        <f>ROUND(I1088*H1088,2)</f>
        <v>28.22</v>
      </c>
      <c r="BL1088" s="20" t="s">
        <v>295</v>
      </c>
      <c r="BM1088" s="178" t="s">
        <v>4485</v>
      </c>
    </row>
    <row r="1089" spans="1:63" s="12" customFormat="1" ht="22.8" customHeight="1">
      <c r="A1089" s="12"/>
      <c r="B1089" s="155"/>
      <c r="C1089" s="12"/>
      <c r="D1089" s="156" t="s">
        <v>68</v>
      </c>
      <c r="E1089" s="165" t="s">
        <v>4486</v>
      </c>
      <c r="F1089" s="165" t="s">
        <v>4487</v>
      </c>
      <c r="G1089" s="12"/>
      <c r="H1089" s="12"/>
      <c r="I1089" s="12"/>
      <c r="J1089" s="166">
        <f>BK1089</f>
        <v>52730.02000000001</v>
      </c>
      <c r="K1089" s="12"/>
      <c r="L1089" s="155"/>
      <c r="M1089" s="159"/>
      <c r="N1089" s="160"/>
      <c r="O1089" s="160"/>
      <c r="P1089" s="161">
        <f>SUM(P1090:P1114)</f>
        <v>88.62716000000002</v>
      </c>
      <c r="Q1089" s="160"/>
      <c r="R1089" s="161">
        <f>SUM(R1090:R1114)</f>
        <v>0.13965700000000003</v>
      </c>
      <c r="S1089" s="160"/>
      <c r="T1089" s="162">
        <f>SUM(T1090:T1114)</f>
        <v>0</v>
      </c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R1089" s="156" t="s">
        <v>78</v>
      </c>
      <c r="AT1089" s="163" t="s">
        <v>68</v>
      </c>
      <c r="AU1089" s="163" t="s">
        <v>76</v>
      </c>
      <c r="AY1089" s="156" t="s">
        <v>195</v>
      </c>
      <c r="BK1089" s="164">
        <f>SUM(BK1090:BK1114)</f>
        <v>52730.02000000001</v>
      </c>
    </row>
    <row r="1090" spans="1:65" s="2" customFormat="1" ht="16.5" customHeight="1">
      <c r="A1090" s="33"/>
      <c r="B1090" s="167"/>
      <c r="C1090" s="168" t="s">
        <v>1592</v>
      </c>
      <c r="D1090" s="168" t="s">
        <v>197</v>
      </c>
      <c r="E1090" s="169" t="s">
        <v>4488</v>
      </c>
      <c r="F1090" s="170" t="s">
        <v>4489</v>
      </c>
      <c r="G1090" s="171" t="s">
        <v>212</v>
      </c>
      <c r="H1090" s="172">
        <v>31.1</v>
      </c>
      <c r="I1090" s="173">
        <v>268</v>
      </c>
      <c r="J1090" s="173">
        <f>ROUND(I1090*H1090,2)</f>
        <v>8334.8</v>
      </c>
      <c r="K1090" s="170" t="s">
        <v>201</v>
      </c>
      <c r="L1090" s="34"/>
      <c r="M1090" s="174" t="s">
        <v>3</v>
      </c>
      <c r="N1090" s="175" t="s">
        <v>40</v>
      </c>
      <c r="O1090" s="176">
        <v>0.529</v>
      </c>
      <c r="P1090" s="176">
        <f>O1090*H1090</f>
        <v>16.451900000000002</v>
      </c>
      <c r="Q1090" s="176">
        <v>0.00066</v>
      </c>
      <c r="R1090" s="176">
        <f>Q1090*H1090</f>
        <v>0.020526</v>
      </c>
      <c r="S1090" s="176">
        <v>0</v>
      </c>
      <c r="T1090" s="177">
        <f>S1090*H1090</f>
        <v>0</v>
      </c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33"/>
      <c r="AE1090" s="33"/>
      <c r="AR1090" s="178" t="s">
        <v>295</v>
      </c>
      <c r="AT1090" s="178" t="s">
        <v>197</v>
      </c>
      <c r="AU1090" s="178" t="s">
        <v>78</v>
      </c>
      <c r="AY1090" s="20" t="s">
        <v>195</v>
      </c>
      <c r="BE1090" s="179">
        <f>IF(N1090="základní",J1090,0)</f>
        <v>8334.8</v>
      </c>
      <c r="BF1090" s="179">
        <f>IF(N1090="snížená",J1090,0)</f>
        <v>0</v>
      </c>
      <c r="BG1090" s="179">
        <f>IF(N1090="zákl. přenesená",J1090,0)</f>
        <v>0</v>
      </c>
      <c r="BH1090" s="179">
        <f>IF(N1090="sníž. přenesená",J1090,0)</f>
        <v>0</v>
      </c>
      <c r="BI1090" s="179">
        <f>IF(N1090="nulová",J1090,0)</f>
        <v>0</v>
      </c>
      <c r="BJ1090" s="20" t="s">
        <v>76</v>
      </c>
      <c r="BK1090" s="179">
        <f>ROUND(I1090*H1090,2)</f>
        <v>8334.8</v>
      </c>
      <c r="BL1090" s="20" t="s">
        <v>295</v>
      </c>
      <c r="BM1090" s="178" t="s">
        <v>4490</v>
      </c>
    </row>
    <row r="1091" spans="1:51" s="14" customFormat="1" ht="12">
      <c r="A1091" s="14"/>
      <c r="B1091" s="187"/>
      <c r="C1091" s="14"/>
      <c r="D1091" s="181" t="s">
        <v>204</v>
      </c>
      <c r="E1091" s="188" t="s">
        <v>3</v>
      </c>
      <c r="F1091" s="189" t="s">
        <v>4491</v>
      </c>
      <c r="G1091" s="14"/>
      <c r="H1091" s="190">
        <v>24</v>
      </c>
      <c r="I1091" s="14"/>
      <c r="J1091" s="14"/>
      <c r="K1091" s="14"/>
      <c r="L1091" s="187"/>
      <c r="M1091" s="191"/>
      <c r="N1091" s="192"/>
      <c r="O1091" s="192"/>
      <c r="P1091" s="192"/>
      <c r="Q1091" s="192"/>
      <c r="R1091" s="192"/>
      <c r="S1091" s="192"/>
      <c r="T1091" s="193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188" t="s">
        <v>204</v>
      </c>
      <c r="AU1091" s="188" t="s">
        <v>78</v>
      </c>
      <c r="AV1091" s="14" t="s">
        <v>78</v>
      </c>
      <c r="AW1091" s="14" t="s">
        <v>31</v>
      </c>
      <c r="AX1091" s="14" t="s">
        <v>69</v>
      </c>
      <c r="AY1091" s="188" t="s">
        <v>195</v>
      </c>
    </row>
    <row r="1092" spans="1:51" s="14" customFormat="1" ht="12">
      <c r="A1092" s="14"/>
      <c r="B1092" s="187"/>
      <c r="C1092" s="14"/>
      <c r="D1092" s="181" t="s">
        <v>204</v>
      </c>
      <c r="E1092" s="188" t="s">
        <v>3</v>
      </c>
      <c r="F1092" s="189" t="s">
        <v>4492</v>
      </c>
      <c r="G1092" s="14"/>
      <c r="H1092" s="190">
        <v>7.1</v>
      </c>
      <c r="I1092" s="14"/>
      <c r="J1092" s="14"/>
      <c r="K1092" s="14"/>
      <c r="L1092" s="187"/>
      <c r="M1092" s="191"/>
      <c r="N1092" s="192"/>
      <c r="O1092" s="192"/>
      <c r="P1092" s="192"/>
      <c r="Q1092" s="192"/>
      <c r="R1092" s="192"/>
      <c r="S1092" s="192"/>
      <c r="T1092" s="193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188" t="s">
        <v>204</v>
      </c>
      <c r="AU1092" s="188" t="s">
        <v>78</v>
      </c>
      <c r="AV1092" s="14" t="s">
        <v>78</v>
      </c>
      <c r="AW1092" s="14" t="s">
        <v>31</v>
      </c>
      <c r="AX1092" s="14" t="s">
        <v>69</v>
      </c>
      <c r="AY1092" s="188" t="s">
        <v>195</v>
      </c>
    </row>
    <row r="1093" spans="1:51" s="15" customFormat="1" ht="12">
      <c r="A1093" s="15"/>
      <c r="B1093" s="194"/>
      <c r="C1093" s="15"/>
      <c r="D1093" s="181" t="s">
        <v>204</v>
      </c>
      <c r="E1093" s="195" t="s">
        <v>3</v>
      </c>
      <c r="F1093" s="196" t="s">
        <v>209</v>
      </c>
      <c r="G1093" s="15"/>
      <c r="H1093" s="197">
        <v>31.1</v>
      </c>
      <c r="I1093" s="15"/>
      <c r="J1093" s="15"/>
      <c r="K1093" s="15"/>
      <c r="L1093" s="194"/>
      <c r="M1093" s="198"/>
      <c r="N1093" s="199"/>
      <c r="O1093" s="199"/>
      <c r="P1093" s="199"/>
      <c r="Q1093" s="199"/>
      <c r="R1093" s="199"/>
      <c r="S1093" s="199"/>
      <c r="T1093" s="200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T1093" s="195" t="s">
        <v>204</v>
      </c>
      <c r="AU1093" s="195" t="s">
        <v>78</v>
      </c>
      <c r="AV1093" s="15" t="s">
        <v>202</v>
      </c>
      <c r="AW1093" s="15" t="s">
        <v>31</v>
      </c>
      <c r="AX1093" s="15" t="s">
        <v>76</v>
      </c>
      <c r="AY1093" s="195" t="s">
        <v>195</v>
      </c>
    </row>
    <row r="1094" spans="1:65" s="2" customFormat="1" ht="16.5" customHeight="1">
      <c r="A1094" s="33"/>
      <c r="B1094" s="167"/>
      <c r="C1094" s="168" t="s">
        <v>1598</v>
      </c>
      <c r="D1094" s="168" t="s">
        <v>197</v>
      </c>
      <c r="E1094" s="169" t="s">
        <v>4493</v>
      </c>
      <c r="F1094" s="170" t="s">
        <v>4494</v>
      </c>
      <c r="G1094" s="171" t="s">
        <v>212</v>
      </c>
      <c r="H1094" s="172">
        <v>45</v>
      </c>
      <c r="I1094" s="173">
        <v>327</v>
      </c>
      <c r="J1094" s="173">
        <f>ROUND(I1094*H1094,2)</f>
        <v>14715</v>
      </c>
      <c r="K1094" s="170" t="s">
        <v>201</v>
      </c>
      <c r="L1094" s="34"/>
      <c r="M1094" s="174" t="s">
        <v>3</v>
      </c>
      <c r="N1094" s="175" t="s">
        <v>40</v>
      </c>
      <c r="O1094" s="176">
        <v>0.616</v>
      </c>
      <c r="P1094" s="176">
        <f>O1094*H1094</f>
        <v>27.72</v>
      </c>
      <c r="Q1094" s="176">
        <v>0.00091</v>
      </c>
      <c r="R1094" s="176">
        <f>Q1094*H1094</f>
        <v>0.04095</v>
      </c>
      <c r="S1094" s="176">
        <v>0</v>
      </c>
      <c r="T1094" s="177">
        <f>S1094*H1094</f>
        <v>0</v>
      </c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R1094" s="178" t="s">
        <v>295</v>
      </c>
      <c r="AT1094" s="178" t="s">
        <v>197</v>
      </c>
      <c r="AU1094" s="178" t="s">
        <v>78</v>
      </c>
      <c r="AY1094" s="20" t="s">
        <v>195</v>
      </c>
      <c r="BE1094" s="179">
        <f>IF(N1094="základní",J1094,0)</f>
        <v>14715</v>
      </c>
      <c r="BF1094" s="179">
        <f>IF(N1094="snížená",J1094,0)</f>
        <v>0</v>
      </c>
      <c r="BG1094" s="179">
        <f>IF(N1094="zákl. přenesená",J1094,0)</f>
        <v>0</v>
      </c>
      <c r="BH1094" s="179">
        <f>IF(N1094="sníž. přenesená",J1094,0)</f>
        <v>0</v>
      </c>
      <c r="BI1094" s="179">
        <f>IF(N1094="nulová",J1094,0)</f>
        <v>0</v>
      </c>
      <c r="BJ1094" s="20" t="s">
        <v>76</v>
      </c>
      <c r="BK1094" s="179">
        <f>ROUND(I1094*H1094,2)</f>
        <v>14715</v>
      </c>
      <c r="BL1094" s="20" t="s">
        <v>295</v>
      </c>
      <c r="BM1094" s="178" t="s">
        <v>4495</v>
      </c>
    </row>
    <row r="1095" spans="1:51" s="14" customFormat="1" ht="12">
      <c r="A1095" s="14"/>
      <c r="B1095" s="187"/>
      <c r="C1095" s="14"/>
      <c r="D1095" s="181" t="s">
        <v>204</v>
      </c>
      <c r="E1095" s="188" t="s">
        <v>3</v>
      </c>
      <c r="F1095" s="189" t="s">
        <v>4496</v>
      </c>
      <c r="G1095" s="14"/>
      <c r="H1095" s="190">
        <v>45</v>
      </c>
      <c r="I1095" s="14"/>
      <c r="J1095" s="14"/>
      <c r="K1095" s="14"/>
      <c r="L1095" s="187"/>
      <c r="M1095" s="191"/>
      <c r="N1095" s="192"/>
      <c r="O1095" s="192"/>
      <c r="P1095" s="192"/>
      <c r="Q1095" s="192"/>
      <c r="R1095" s="192"/>
      <c r="S1095" s="192"/>
      <c r="T1095" s="193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188" t="s">
        <v>204</v>
      </c>
      <c r="AU1095" s="188" t="s">
        <v>78</v>
      </c>
      <c r="AV1095" s="14" t="s">
        <v>78</v>
      </c>
      <c r="AW1095" s="14" t="s">
        <v>31</v>
      </c>
      <c r="AX1095" s="14" t="s">
        <v>76</v>
      </c>
      <c r="AY1095" s="188" t="s">
        <v>195</v>
      </c>
    </row>
    <row r="1096" spans="1:65" s="2" customFormat="1" ht="16.5" customHeight="1">
      <c r="A1096" s="33"/>
      <c r="B1096" s="167"/>
      <c r="C1096" s="168" t="s">
        <v>1606</v>
      </c>
      <c r="D1096" s="168" t="s">
        <v>197</v>
      </c>
      <c r="E1096" s="169" t="s">
        <v>4497</v>
      </c>
      <c r="F1096" s="170" t="s">
        <v>4498</v>
      </c>
      <c r="G1096" s="171" t="s">
        <v>212</v>
      </c>
      <c r="H1096" s="172">
        <v>12</v>
      </c>
      <c r="I1096" s="173">
        <v>359</v>
      </c>
      <c r="J1096" s="173">
        <f>ROUND(I1096*H1096,2)</f>
        <v>4308</v>
      </c>
      <c r="K1096" s="170" t="s">
        <v>201</v>
      </c>
      <c r="L1096" s="34"/>
      <c r="M1096" s="174" t="s">
        <v>3</v>
      </c>
      <c r="N1096" s="175" t="s">
        <v>40</v>
      </c>
      <c r="O1096" s="176">
        <v>0.516</v>
      </c>
      <c r="P1096" s="176">
        <f>O1096*H1096</f>
        <v>6.192</v>
      </c>
      <c r="Q1096" s="176">
        <v>0.00107</v>
      </c>
      <c r="R1096" s="176">
        <f>Q1096*H1096</f>
        <v>0.01284</v>
      </c>
      <c r="S1096" s="176">
        <v>0</v>
      </c>
      <c r="T1096" s="177">
        <f>S1096*H1096</f>
        <v>0</v>
      </c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R1096" s="178" t="s">
        <v>295</v>
      </c>
      <c r="AT1096" s="178" t="s">
        <v>197</v>
      </c>
      <c r="AU1096" s="178" t="s">
        <v>78</v>
      </c>
      <c r="AY1096" s="20" t="s">
        <v>195</v>
      </c>
      <c r="BE1096" s="179">
        <f>IF(N1096="základní",J1096,0)</f>
        <v>4308</v>
      </c>
      <c r="BF1096" s="179">
        <f>IF(N1096="snížená",J1096,0)</f>
        <v>0</v>
      </c>
      <c r="BG1096" s="179">
        <f>IF(N1096="zákl. přenesená",J1096,0)</f>
        <v>0</v>
      </c>
      <c r="BH1096" s="179">
        <f>IF(N1096="sníž. přenesená",J1096,0)</f>
        <v>0</v>
      </c>
      <c r="BI1096" s="179">
        <f>IF(N1096="nulová",J1096,0)</f>
        <v>0</v>
      </c>
      <c r="BJ1096" s="20" t="s">
        <v>76</v>
      </c>
      <c r="BK1096" s="179">
        <f>ROUND(I1096*H1096,2)</f>
        <v>4308</v>
      </c>
      <c r="BL1096" s="20" t="s">
        <v>295</v>
      </c>
      <c r="BM1096" s="178" t="s">
        <v>4499</v>
      </c>
    </row>
    <row r="1097" spans="1:51" s="14" customFormat="1" ht="12">
      <c r="A1097" s="14"/>
      <c r="B1097" s="187"/>
      <c r="C1097" s="14"/>
      <c r="D1097" s="181" t="s">
        <v>204</v>
      </c>
      <c r="E1097" s="188" t="s">
        <v>3</v>
      </c>
      <c r="F1097" s="189" t="s">
        <v>4500</v>
      </c>
      <c r="G1097" s="14"/>
      <c r="H1097" s="190">
        <v>12</v>
      </c>
      <c r="I1097" s="14"/>
      <c r="J1097" s="14"/>
      <c r="K1097" s="14"/>
      <c r="L1097" s="187"/>
      <c r="M1097" s="191"/>
      <c r="N1097" s="192"/>
      <c r="O1097" s="192"/>
      <c r="P1097" s="192"/>
      <c r="Q1097" s="192"/>
      <c r="R1097" s="192"/>
      <c r="S1097" s="192"/>
      <c r="T1097" s="193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188" t="s">
        <v>204</v>
      </c>
      <c r="AU1097" s="188" t="s">
        <v>78</v>
      </c>
      <c r="AV1097" s="14" t="s">
        <v>78</v>
      </c>
      <c r="AW1097" s="14" t="s">
        <v>31</v>
      </c>
      <c r="AX1097" s="14" t="s">
        <v>76</v>
      </c>
      <c r="AY1097" s="188" t="s">
        <v>195</v>
      </c>
    </row>
    <row r="1098" spans="1:65" s="2" customFormat="1" ht="24" customHeight="1">
      <c r="A1098" s="33"/>
      <c r="B1098" s="167"/>
      <c r="C1098" s="168" t="s">
        <v>1612</v>
      </c>
      <c r="D1098" s="168" t="s">
        <v>197</v>
      </c>
      <c r="E1098" s="169" t="s">
        <v>4501</v>
      </c>
      <c r="F1098" s="170" t="s">
        <v>4502</v>
      </c>
      <c r="G1098" s="171" t="s">
        <v>212</v>
      </c>
      <c r="H1098" s="172">
        <v>69</v>
      </c>
      <c r="I1098" s="173">
        <v>63.8</v>
      </c>
      <c r="J1098" s="173">
        <f>ROUND(I1098*H1098,2)</f>
        <v>4402.2</v>
      </c>
      <c r="K1098" s="170" t="s">
        <v>201</v>
      </c>
      <c r="L1098" s="34"/>
      <c r="M1098" s="174" t="s">
        <v>3</v>
      </c>
      <c r="N1098" s="175" t="s">
        <v>40</v>
      </c>
      <c r="O1098" s="176">
        <v>0.106</v>
      </c>
      <c r="P1098" s="176">
        <f>O1098*H1098</f>
        <v>7.314</v>
      </c>
      <c r="Q1098" s="176">
        <v>7E-05</v>
      </c>
      <c r="R1098" s="176">
        <f>Q1098*H1098</f>
        <v>0.004829999999999999</v>
      </c>
      <c r="S1098" s="176">
        <v>0</v>
      </c>
      <c r="T1098" s="177">
        <f>S1098*H1098</f>
        <v>0</v>
      </c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R1098" s="178" t="s">
        <v>295</v>
      </c>
      <c r="AT1098" s="178" t="s">
        <v>197</v>
      </c>
      <c r="AU1098" s="178" t="s">
        <v>78</v>
      </c>
      <c r="AY1098" s="20" t="s">
        <v>195</v>
      </c>
      <c r="BE1098" s="179">
        <f>IF(N1098="základní",J1098,0)</f>
        <v>4402.2</v>
      </c>
      <c r="BF1098" s="179">
        <f>IF(N1098="snížená",J1098,0)</f>
        <v>0</v>
      </c>
      <c r="BG1098" s="179">
        <f>IF(N1098="zákl. přenesená",J1098,0)</f>
        <v>0</v>
      </c>
      <c r="BH1098" s="179">
        <f>IF(N1098="sníž. přenesená",J1098,0)</f>
        <v>0</v>
      </c>
      <c r="BI1098" s="179">
        <f>IF(N1098="nulová",J1098,0)</f>
        <v>0</v>
      </c>
      <c r="BJ1098" s="20" t="s">
        <v>76</v>
      </c>
      <c r="BK1098" s="179">
        <f>ROUND(I1098*H1098,2)</f>
        <v>4402.2</v>
      </c>
      <c r="BL1098" s="20" t="s">
        <v>295</v>
      </c>
      <c r="BM1098" s="178" t="s">
        <v>4503</v>
      </c>
    </row>
    <row r="1099" spans="1:51" s="14" customFormat="1" ht="12">
      <c r="A1099" s="14"/>
      <c r="B1099" s="187"/>
      <c r="C1099" s="14"/>
      <c r="D1099" s="181" t="s">
        <v>204</v>
      </c>
      <c r="E1099" s="188" t="s">
        <v>3</v>
      </c>
      <c r="F1099" s="189" t="s">
        <v>4504</v>
      </c>
      <c r="G1099" s="14"/>
      <c r="H1099" s="190">
        <v>69</v>
      </c>
      <c r="I1099" s="14"/>
      <c r="J1099" s="14"/>
      <c r="K1099" s="14"/>
      <c r="L1099" s="187"/>
      <c r="M1099" s="191"/>
      <c r="N1099" s="192"/>
      <c r="O1099" s="192"/>
      <c r="P1099" s="192"/>
      <c r="Q1099" s="192"/>
      <c r="R1099" s="192"/>
      <c r="S1099" s="192"/>
      <c r="T1099" s="193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188" t="s">
        <v>204</v>
      </c>
      <c r="AU1099" s="188" t="s">
        <v>78</v>
      </c>
      <c r="AV1099" s="14" t="s">
        <v>78</v>
      </c>
      <c r="AW1099" s="14" t="s">
        <v>31</v>
      </c>
      <c r="AX1099" s="14" t="s">
        <v>76</v>
      </c>
      <c r="AY1099" s="188" t="s">
        <v>195</v>
      </c>
    </row>
    <row r="1100" spans="1:65" s="2" customFormat="1" ht="24" customHeight="1">
      <c r="A1100" s="33"/>
      <c r="B1100" s="167"/>
      <c r="C1100" s="168" t="s">
        <v>1618</v>
      </c>
      <c r="D1100" s="168" t="s">
        <v>197</v>
      </c>
      <c r="E1100" s="169" t="s">
        <v>4505</v>
      </c>
      <c r="F1100" s="170" t="s">
        <v>4506</v>
      </c>
      <c r="G1100" s="171" t="s">
        <v>212</v>
      </c>
      <c r="H1100" s="172">
        <v>1</v>
      </c>
      <c r="I1100" s="173">
        <v>80.8</v>
      </c>
      <c r="J1100" s="173">
        <f>ROUND(I1100*H1100,2)</f>
        <v>80.8</v>
      </c>
      <c r="K1100" s="170" t="s">
        <v>201</v>
      </c>
      <c r="L1100" s="34"/>
      <c r="M1100" s="174" t="s">
        <v>3</v>
      </c>
      <c r="N1100" s="175" t="s">
        <v>40</v>
      </c>
      <c r="O1100" s="176">
        <v>0.106</v>
      </c>
      <c r="P1100" s="176">
        <f>O1100*H1100</f>
        <v>0.106</v>
      </c>
      <c r="Q1100" s="176">
        <v>9E-05</v>
      </c>
      <c r="R1100" s="176">
        <f>Q1100*H1100</f>
        <v>9E-05</v>
      </c>
      <c r="S1100" s="176">
        <v>0</v>
      </c>
      <c r="T1100" s="177">
        <f>S1100*H1100</f>
        <v>0</v>
      </c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  <c r="AE1100" s="33"/>
      <c r="AR1100" s="178" t="s">
        <v>295</v>
      </c>
      <c r="AT1100" s="178" t="s">
        <v>197</v>
      </c>
      <c r="AU1100" s="178" t="s">
        <v>78</v>
      </c>
      <c r="AY1100" s="20" t="s">
        <v>195</v>
      </c>
      <c r="BE1100" s="179">
        <f>IF(N1100="základní",J1100,0)</f>
        <v>80.8</v>
      </c>
      <c r="BF1100" s="179">
        <f>IF(N1100="snížená",J1100,0)</f>
        <v>0</v>
      </c>
      <c r="BG1100" s="179">
        <f>IF(N1100="zákl. přenesená",J1100,0)</f>
        <v>0</v>
      </c>
      <c r="BH1100" s="179">
        <f>IF(N1100="sníž. přenesená",J1100,0)</f>
        <v>0</v>
      </c>
      <c r="BI1100" s="179">
        <f>IF(N1100="nulová",J1100,0)</f>
        <v>0</v>
      </c>
      <c r="BJ1100" s="20" t="s">
        <v>76</v>
      </c>
      <c r="BK1100" s="179">
        <f>ROUND(I1100*H1100,2)</f>
        <v>80.8</v>
      </c>
      <c r="BL1100" s="20" t="s">
        <v>295</v>
      </c>
      <c r="BM1100" s="178" t="s">
        <v>4507</v>
      </c>
    </row>
    <row r="1101" spans="1:65" s="2" customFormat="1" ht="24" customHeight="1">
      <c r="A1101" s="33"/>
      <c r="B1101" s="167"/>
      <c r="C1101" s="168" t="s">
        <v>1627</v>
      </c>
      <c r="D1101" s="168" t="s">
        <v>197</v>
      </c>
      <c r="E1101" s="169" t="s">
        <v>4508</v>
      </c>
      <c r="F1101" s="170" t="s">
        <v>4509</v>
      </c>
      <c r="G1101" s="171" t="s">
        <v>212</v>
      </c>
      <c r="H1101" s="172">
        <v>7.1</v>
      </c>
      <c r="I1101" s="173">
        <v>84.1</v>
      </c>
      <c r="J1101" s="173">
        <f>ROUND(I1101*H1101,2)</f>
        <v>597.11</v>
      </c>
      <c r="K1101" s="170" t="s">
        <v>201</v>
      </c>
      <c r="L1101" s="34"/>
      <c r="M1101" s="174" t="s">
        <v>3</v>
      </c>
      <c r="N1101" s="175" t="s">
        <v>40</v>
      </c>
      <c r="O1101" s="176">
        <v>0.113</v>
      </c>
      <c r="P1101" s="176">
        <f>O1101*H1101</f>
        <v>0.8023</v>
      </c>
      <c r="Q1101" s="176">
        <v>0.00012</v>
      </c>
      <c r="R1101" s="176">
        <f>Q1101*H1101</f>
        <v>0.000852</v>
      </c>
      <c r="S1101" s="176">
        <v>0</v>
      </c>
      <c r="T1101" s="177">
        <f>S1101*H1101</f>
        <v>0</v>
      </c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  <c r="AE1101" s="33"/>
      <c r="AR1101" s="178" t="s">
        <v>295</v>
      </c>
      <c r="AT1101" s="178" t="s">
        <v>197</v>
      </c>
      <c r="AU1101" s="178" t="s">
        <v>78</v>
      </c>
      <c r="AY1101" s="20" t="s">
        <v>195</v>
      </c>
      <c r="BE1101" s="179">
        <f>IF(N1101="základní",J1101,0)</f>
        <v>597.11</v>
      </c>
      <c r="BF1101" s="179">
        <f>IF(N1101="snížená",J1101,0)</f>
        <v>0</v>
      </c>
      <c r="BG1101" s="179">
        <f>IF(N1101="zákl. přenesená",J1101,0)</f>
        <v>0</v>
      </c>
      <c r="BH1101" s="179">
        <f>IF(N1101="sníž. přenesená",J1101,0)</f>
        <v>0</v>
      </c>
      <c r="BI1101" s="179">
        <f>IF(N1101="nulová",J1101,0)</f>
        <v>0</v>
      </c>
      <c r="BJ1101" s="20" t="s">
        <v>76</v>
      </c>
      <c r="BK1101" s="179">
        <f>ROUND(I1101*H1101,2)</f>
        <v>597.11</v>
      </c>
      <c r="BL1101" s="20" t="s">
        <v>295</v>
      </c>
      <c r="BM1101" s="178" t="s">
        <v>4510</v>
      </c>
    </row>
    <row r="1102" spans="1:65" s="2" customFormat="1" ht="16.5" customHeight="1">
      <c r="A1102" s="33"/>
      <c r="B1102" s="167"/>
      <c r="C1102" s="168" t="s">
        <v>1632</v>
      </c>
      <c r="D1102" s="168" t="s">
        <v>197</v>
      </c>
      <c r="E1102" s="169" t="s">
        <v>4511</v>
      </c>
      <c r="F1102" s="170" t="s">
        <v>4512</v>
      </c>
      <c r="G1102" s="171" t="s">
        <v>334</v>
      </c>
      <c r="H1102" s="172">
        <v>10</v>
      </c>
      <c r="I1102" s="173">
        <v>173</v>
      </c>
      <c r="J1102" s="173">
        <f>ROUND(I1102*H1102,2)</f>
        <v>1730</v>
      </c>
      <c r="K1102" s="170" t="s">
        <v>201</v>
      </c>
      <c r="L1102" s="34"/>
      <c r="M1102" s="174" t="s">
        <v>3</v>
      </c>
      <c r="N1102" s="175" t="s">
        <v>40</v>
      </c>
      <c r="O1102" s="176">
        <v>0.425</v>
      </c>
      <c r="P1102" s="176">
        <f>O1102*H1102</f>
        <v>4.25</v>
      </c>
      <c r="Q1102" s="176">
        <v>0</v>
      </c>
      <c r="R1102" s="176">
        <f>Q1102*H1102</f>
        <v>0</v>
      </c>
      <c r="S1102" s="176">
        <v>0</v>
      </c>
      <c r="T1102" s="177">
        <f>S1102*H1102</f>
        <v>0</v>
      </c>
      <c r="U1102" s="33"/>
      <c r="V1102" s="33"/>
      <c r="W1102" s="33"/>
      <c r="X1102" s="33"/>
      <c r="Y1102" s="33"/>
      <c r="Z1102" s="33"/>
      <c r="AA1102" s="33"/>
      <c r="AB1102" s="33"/>
      <c r="AC1102" s="33"/>
      <c r="AD1102" s="33"/>
      <c r="AE1102" s="33"/>
      <c r="AR1102" s="178" t="s">
        <v>295</v>
      </c>
      <c r="AT1102" s="178" t="s">
        <v>197</v>
      </c>
      <c r="AU1102" s="178" t="s">
        <v>78</v>
      </c>
      <c r="AY1102" s="20" t="s">
        <v>195</v>
      </c>
      <c r="BE1102" s="179">
        <f>IF(N1102="základní",J1102,0)</f>
        <v>1730</v>
      </c>
      <c r="BF1102" s="179">
        <f>IF(N1102="snížená",J1102,0)</f>
        <v>0</v>
      </c>
      <c r="BG1102" s="179">
        <f>IF(N1102="zákl. přenesená",J1102,0)</f>
        <v>0</v>
      </c>
      <c r="BH1102" s="179">
        <f>IF(N1102="sníž. přenesená",J1102,0)</f>
        <v>0</v>
      </c>
      <c r="BI1102" s="179">
        <f>IF(N1102="nulová",J1102,0)</f>
        <v>0</v>
      </c>
      <c r="BJ1102" s="20" t="s">
        <v>76</v>
      </c>
      <c r="BK1102" s="179">
        <f>ROUND(I1102*H1102,2)</f>
        <v>1730</v>
      </c>
      <c r="BL1102" s="20" t="s">
        <v>295</v>
      </c>
      <c r="BM1102" s="178" t="s">
        <v>4513</v>
      </c>
    </row>
    <row r="1103" spans="1:65" s="2" customFormat="1" ht="16.5" customHeight="1">
      <c r="A1103" s="33"/>
      <c r="B1103" s="167"/>
      <c r="C1103" s="168" t="s">
        <v>1639</v>
      </c>
      <c r="D1103" s="168" t="s">
        <v>197</v>
      </c>
      <c r="E1103" s="169" t="s">
        <v>4514</v>
      </c>
      <c r="F1103" s="170" t="s">
        <v>4515</v>
      </c>
      <c r="G1103" s="171" t="s">
        <v>334</v>
      </c>
      <c r="H1103" s="172">
        <v>9</v>
      </c>
      <c r="I1103" s="173">
        <v>182</v>
      </c>
      <c r="J1103" s="173">
        <f>ROUND(I1103*H1103,2)</f>
        <v>1638</v>
      </c>
      <c r="K1103" s="170" t="s">
        <v>201</v>
      </c>
      <c r="L1103" s="34"/>
      <c r="M1103" s="174" t="s">
        <v>3</v>
      </c>
      <c r="N1103" s="175" t="s">
        <v>40</v>
      </c>
      <c r="O1103" s="176">
        <v>0.23</v>
      </c>
      <c r="P1103" s="176">
        <f>O1103*H1103</f>
        <v>2.0700000000000003</v>
      </c>
      <c r="Q1103" s="176">
        <v>0.00013</v>
      </c>
      <c r="R1103" s="176">
        <f>Q1103*H1103</f>
        <v>0.0011699999999999998</v>
      </c>
      <c r="S1103" s="176">
        <v>0</v>
      </c>
      <c r="T1103" s="177">
        <f>S1103*H1103</f>
        <v>0</v>
      </c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R1103" s="178" t="s">
        <v>295</v>
      </c>
      <c r="AT1103" s="178" t="s">
        <v>197</v>
      </c>
      <c r="AU1103" s="178" t="s">
        <v>78</v>
      </c>
      <c r="AY1103" s="20" t="s">
        <v>195</v>
      </c>
      <c r="BE1103" s="179">
        <f>IF(N1103="základní",J1103,0)</f>
        <v>1638</v>
      </c>
      <c r="BF1103" s="179">
        <f>IF(N1103="snížená",J1103,0)</f>
        <v>0</v>
      </c>
      <c r="BG1103" s="179">
        <f>IF(N1103="zákl. přenesená",J1103,0)</f>
        <v>0</v>
      </c>
      <c r="BH1103" s="179">
        <f>IF(N1103="sníž. přenesená",J1103,0)</f>
        <v>0</v>
      </c>
      <c r="BI1103" s="179">
        <f>IF(N1103="nulová",J1103,0)</f>
        <v>0</v>
      </c>
      <c r="BJ1103" s="20" t="s">
        <v>76</v>
      </c>
      <c r="BK1103" s="179">
        <f>ROUND(I1103*H1103,2)</f>
        <v>1638</v>
      </c>
      <c r="BL1103" s="20" t="s">
        <v>295</v>
      </c>
      <c r="BM1103" s="178" t="s">
        <v>4516</v>
      </c>
    </row>
    <row r="1104" spans="1:51" s="14" customFormat="1" ht="12">
      <c r="A1104" s="14"/>
      <c r="B1104" s="187"/>
      <c r="C1104" s="14"/>
      <c r="D1104" s="181" t="s">
        <v>204</v>
      </c>
      <c r="E1104" s="188" t="s">
        <v>3</v>
      </c>
      <c r="F1104" s="189" t="s">
        <v>4517</v>
      </c>
      <c r="G1104" s="14"/>
      <c r="H1104" s="190">
        <v>9</v>
      </c>
      <c r="I1104" s="14"/>
      <c r="J1104" s="14"/>
      <c r="K1104" s="14"/>
      <c r="L1104" s="187"/>
      <c r="M1104" s="191"/>
      <c r="N1104" s="192"/>
      <c r="O1104" s="192"/>
      <c r="P1104" s="192"/>
      <c r="Q1104" s="192"/>
      <c r="R1104" s="192"/>
      <c r="S1104" s="192"/>
      <c r="T1104" s="193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188" t="s">
        <v>204</v>
      </c>
      <c r="AU1104" s="188" t="s">
        <v>78</v>
      </c>
      <c r="AV1104" s="14" t="s">
        <v>78</v>
      </c>
      <c r="AW1104" s="14" t="s">
        <v>31</v>
      </c>
      <c r="AX1104" s="14" t="s">
        <v>76</v>
      </c>
      <c r="AY1104" s="188" t="s">
        <v>195</v>
      </c>
    </row>
    <row r="1105" spans="1:65" s="2" customFormat="1" ht="16.5" customHeight="1">
      <c r="A1105" s="33"/>
      <c r="B1105" s="167"/>
      <c r="C1105" s="168" t="s">
        <v>1644</v>
      </c>
      <c r="D1105" s="168" t="s">
        <v>197</v>
      </c>
      <c r="E1105" s="169" t="s">
        <v>4518</v>
      </c>
      <c r="F1105" s="170" t="s">
        <v>4519</v>
      </c>
      <c r="G1105" s="171" t="s">
        <v>334</v>
      </c>
      <c r="H1105" s="172">
        <v>1</v>
      </c>
      <c r="I1105" s="173">
        <v>215</v>
      </c>
      <c r="J1105" s="173">
        <f>ROUND(I1105*H1105,2)</f>
        <v>215</v>
      </c>
      <c r="K1105" s="170" t="s">
        <v>201</v>
      </c>
      <c r="L1105" s="34"/>
      <c r="M1105" s="174" t="s">
        <v>3</v>
      </c>
      <c r="N1105" s="175" t="s">
        <v>40</v>
      </c>
      <c r="O1105" s="176">
        <v>0.26</v>
      </c>
      <c r="P1105" s="176">
        <f>O1105*H1105</f>
        <v>0.26</v>
      </c>
      <c r="Q1105" s="176">
        <v>0.00022</v>
      </c>
      <c r="R1105" s="176">
        <f>Q1105*H1105</f>
        <v>0.00022</v>
      </c>
      <c r="S1105" s="176">
        <v>0</v>
      </c>
      <c r="T1105" s="177">
        <f>S1105*H1105</f>
        <v>0</v>
      </c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R1105" s="178" t="s">
        <v>295</v>
      </c>
      <c r="AT1105" s="178" t="s">
        <v>197</v>
      </c>
      <c r="AU1105" s="178" t="s">
        <v>78</v>
      </c>
      <c r="AY1105" s="20" t="s">
        <v>195</v>
      </c>
      <c r="BE1105" s="179">
        <f>IF(N1105="základní",J1105,0)</f>
        <v>215</v>
      </c>
      <c r="BF1105" s="179">
        <f>IF(N1105="snížená",J1105,0)</f>
        <v>0</v>
      </c>
      <c r="BG1105" s="179">
        <f>IF(N1105="zákl. přenesená",J1105,0)</f>
        <v>0</v>
      </c>
      <c r="BH1105" s="179">
        <f>IF(N1105="sníž. přenesená",J1105,0)</f>
        <v>0</v>
      </c>
      <c r="BI1105" s="179">
        <f>IF(N1105="nulová",J1105,0)</f>
        <v>0</v>
      </c>
      <c r="BJ1105" s="20" t="s">
        <v>76</v>
      </c>
      <c r="BK1105" s="179">
        <f>ROUND(I1105*H1105,2)</f>
        <v>215</v>
      </c>
      <c r="BL1105" s="20" t="s">
        <v>295</v>
      </c>
      <c r="BM1105" s="178" t="s">
        <v>4520</v>
      </c>
    </row>
    <row r="1106" spans="1:65" s="2" customFormat="1" ht="16.5" customHeight="1">
      <c r="A1106" s="33"/>
      <c r="B1106" s="167"/>
      <c r="C1106" s="168" t="s">
        <v>1648</v>
      </c>
      <c r="D1106" s="168" t="s">
        <v>197</v>
      </c>
      <c r="E1106" s="169" t="s">
        <v>4521</v>
      </c>
      <c r="F1106" s="170" t="s">
        <v>4522</v>
      </c>
      <c r="G1106" s="171" t="s">
        <v>4523</v>
      </c>
      <c r="H1106" s="172">
        <v>2</v>
      </c>
      <c r="I1106" s="173">
        <v>362</v>
      </c>
      <c r="J1106" s="173">
        <f>ROUND(I1106*H1106,2)</f>
        <v>724</v>
      </c>
      <c r="K1106" s="170" t="s">
        <v>201</v>
      </c>
      <c r="L1106" s="34"/>
      <c r="M1106" s="174" t="s">
        <v>3</v>
      </c>
      <c r="N1106" s="175" t="s">
        <v>40</v>
      </c>
      <c r="O1106" s="176">
        <v>0.457</v>
      </c>
      <c r="P1106" s="176">
        <f>O1106*H1106</f>
        <v>0.914</v>
      </c>
      <c r="Q1106" s="176">
        <v>0.00025</v>
      </c>
      <c r="R1106" s="176">
        <f>Q1106*H1106</f>
        <v>0.0005</v>
      </c>
      <c r="S1106" s="176">
        <v>0</v>
      </c>
      <c r="T1106" s="177">
        <f>S1106*H1106</f>
        <v>0</v>
      </c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R1106" s="178" t="s">
        <v>295</v>
      </c>
      <c r="AT1106" s="178" t="s">
        <v>197</v>
      </c>
      <c r="AU1106" s="178" t="s">
        <v>78</v>
      </c>
      <c r="AY1106" s="20" t="s">
        <v>195</v>
      </c>
      <c r="BE1106" s="179">
        <f>IF(N1106="základní",J1106,0)</f>
        <v>724</v>
      </c>
      <c r="BF1106" s="179">
        <f>IF(N1106="snížená",J1106,0)</f>
        <v>0</v>
      </c>
      <c r="BG1106" s="179">
        <f>IF(N1106="zákl. přenesená",J1106,0)</f>
        <v>0</v>
      </c>
      <c r="BH1106" s="179">
        <f>IF(N1106="sníž. přenesená",J1106,0)</f>
        <v>0</v>
      </c>
      <c r="BI1106" s="179">
        <f>IF(N1106="nulová",J1106,0)</f>
        <v>0</v>
      </c>
      <c r="BJ1106" s="20" t="s">
        <v>76</v>
      </c>
      <c r="BK1106" s="179">
        <f>ROUND(I1106*H1106,2)</f>
        <v>724</v>
      </c>
      <c r="BL1106" s="20" t="s">
        <v>295</v>
      </c>
      <c r="BM1106" s="178" t="s">
        <v>4524</v>
      </c>
    </row>
    <row r="1107" spans="1:65" s="2" customFormat="1" ht="16.5" customHeight="1">
      <c r="A1107" s="33"/>
      <c r="B1107" s="167"/>
      <c r="C1107" s="168" t="s">
        <v>1652</v>
      </c>
      <c r="D1107" s="168" t="s">
        <v>197</v>
      </c>
      <c r="E1107" s="169" t="s">
        <v>4525</v>
      </c>
      <c r="F1107" s="170" t="s">
        <v>4526</v>
      </c>
      <c r="G1107" s="171" t="s">
        <v>334</v>
      </c>
      <c r="H1107" s="172">
        <v>1</v>
      </c>
      <c r="I1107" s="173">
        <v>300</v>
      </c>
      <c r="J1107" s="173">
        <f>ROUND(I1107*H1107,2)</f>
        <v>300</v>
      </c>
      <c r="K1107" s="170" t="s">
        <v>201</v>
      </c>
      <c r="L1107" s="34"/>
      <c r="M1107" s="174" t="s">
        <v>3</v>
      </c>
      <c r="N1107" s="175" t="s">
        <v>40</v>
      </c>
      <c r="O1107" s="176">
        <v>0.114</v>
      </c>
      <c r="P1107" s="176">
        <f>O1107*H1107</f>
        <v>0.114</v>
      </c>
      <c r="Q1107" s="176">
        <v>0.00027</v>
      </c>
      <c r="R1107" s="176">
        <f>Q1107*H1107</f>
        <v>0.00027</v>
      </c>
      <c r="S1107" s="176">
        <v>0</v>
      </c>
      <c r="T1107" s="177">
        <f>S1107*H1107</f>
        <v>0</v>
      </c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R1107" s="178" t="s">
        <v>295</v>
      </c>
      <c r="AT1107" s="178" t="s">
        <v>197</v>
      </c>
      <c r="AU1107" s="178" t="s">
        <v>78</v>
      </c>
      <c r="AY1107" s="20" t="s">
        <v>195</v>
      </c>
      <c r="BE1107" s="179">
        <f>IF(N1107="základní",J1107,0)</f>
        <v>300</v>
      </c>
      <c r="BF1107" s="179">
        <f>IF(N1107="snížená",J1107,0)</f>
        <v>0</v>
      </c>
      <c r="BG1107" s="179">
        <f>IF(N1107="zákl. přenesená",J1107,0)</f>
        <v>0</v>
      </c>
      <c r="BH1107" s="179">
        <f>IF(N1107="sníž. přenesená",J1107,0)</f>
        <v>0</v>
      </c>
      <c r="BI1107" s="179">
        <f>IF(N1107="nulová",J1107,0)</f>
        <v>0</v>
      </c>
      <c r="BJ1107" s="20" t="s">
        <v>76</v>
      </c>
      <c r="BK1107" s="179">
        <f>ROUND(I1107*H1107,2)</f>
        <v>300</v>
      </c>
      <c r="BL1107" s="20" t="s">
        <v>295</v>
      </c>
      <c r="BM1107" s="178" t="s">
        <v>4527</v>
      </c>
    </row>
    <row r="1108" spans="1:65" s="2" customFormat="1" ht="16.5" customHeight="1">
      <c r="A1108" s="33"/>
      <c r="B1108" s="167"/>
      <c r="C1108" s="168" t="s">
        <v>1657</v>
      </c>
      <c r="D1108" s="168" t="s">
        <v>197</v>
      </c>
      <c r="E1108" s="169" t="s">
        <v>4528</v>
      </c>
      <c r="F1108" s="170" t="s">
        <v>4529</v>
      </c>
      <c r="G1108" s="171" t="s">
        <v>334</v>
      </c>
      <c r="H1108" s="172">
        <v>1</v>
      </c>
      <c r="I1108" s="173">
        <v>677.23</v>
      </c>
      <c r="J1108" s="173">
        <f>ROUND(I1108*H1108,2)</f>
        <v>677.23</v>
      </c>
      <c r="K1108" s="170" t="s">
        <v>3</v>
      </c>
      <c r="L1108" s="34"/>
      <c r="M1108" s="174" t="s">
        <v>3</v>
      </c>
      <c r="N1108" s="175" t="s">
        <v>40</v>
      </c>
      <c r="O1108" s="176">
        <v>0.135</v>
      </c>
      <c r="P1108" s="176">
        <f>O1108*H1108</f>
        <v>0.135</v>
      </c>
      <c r="Q1108" s="176">
        <v>0.0014</v>
      </c>
      <c r="R1108" s="176">
        <f>Q1108*H1108</f>
        <v>0.0014</v>
      </c>
      <c r="S1108" s="176">
        <v>0</v>
      </c>
      <c r="T1108" s="177">
        <f>S1108*H1108</f>
        <v>0</v>
      </c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R1108" s="178" t="s">
        <v>295</v>
      </c>
      <c r="AT1108" s="178" t="s">
        <v>197</v>
      </c>
      <c r="AU1108" s="178" t="s">
        <v>78</v>
      </c>
      <c r="AY1108" s="20" t="s">
        <v>195</v>
      </c>
      <c r="BE1108" s="179">
        <f>IF(N1108="základní",J1108,0)</f>
        <v>677.23</v>
      </c>
      <c r="BF1108" s="179">
        <f>IF(N1108="snížená",J1108,0)</f>
        <v>0</v>
      </c>
      <c r="BG1108" s="179">
        <f>IF(N1108="zákl. přenesená",J1108,0)</f>
        <v>0</v>
      </c>
      <c r="BH1108" s="179">
        <f>IF(N1108="sníž. přenesená",J1108,0)</f>
        <v>0</v>
      </c>
      <c r="BI1108" s="179">
        <f>IF(N1108="nulová",J1108,0)</f>
        <v>0</v>
      </c>
      <c r="BJ1108" s="20" t="s">
        <v>76</v>
      </c>
      <c r="BK1108" s="179">
        <f>ROUND(I1108*H1108,2)</f>
        <v>677.23</v>
      </c>
      <c r="BL1108" s="20" t="s">
        <v>295</v>
      </c>
      <c r="BM1108" s="178" t="s">
        <v>4530</v>
      </c>
    </row>
    <row r="1109" spans="1:65" s="2" customFormat="1" ht="16.5" customHeight="1">
      <c r="A1109" s="33"/>
      <c r="B1109" s="167"/>
      <c r="C1109" s="168" t="s">
        <v>1661</v>
      </c>
      <c r="D1109" s="168" t="s">
        <v>197</v>
      </c>
      <c r="E1109" s="169" t="s">
        <v>4531</v>
      </c>
      <c r="F1109" s="170" t="s">
        <v>4532</v>
      </c>
      <c r="G1109" s="171" t="s">
        <v>334</v>
      </c>
      <c r="H1109" s="172">
        <v>1</v>
      </c>
      <c r="I1109" s="173">
        <v>942.18</v>
      </c>
      <c r="J1109" s="173">
        <f>ROUND(I1109*H1109,2)</f>
        <v>942.18</v>
      </c>
      <c r="K1109" s="170" t="s">
        <v>3</v>
      </c>
      <c r="L1109" s="34"/>
      <c r="M1109" s="174" t="s">
        <v>3</v>
      </c>
      <c r="N1109" s="175" t="s">
        <v>40</v>
      </c>
      <c r="O1109" s="176">
        <v>0.167</v>
      </c>
      <c r="P1109" s="176">
        <f>O1109*H1109</f>
        <v>0.167</v>
      </c>
      <c r="Q1109" s="176">
        <v>0.0028</v>
      </c>
      <c r="R1109" s="176">
        <f>Q1109*H1109</f>
        <v>0.0028</v>
      </c>
      <c r="S1109" s="176">
        <v>0</v>
      </c>
      <c r="T1109" s="177">
        <f>S1109*H1109</f>
        <v>0</v>
      </c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  <c r="AR1109" s="178" t="s">
        <v>295</v>
      </c>
      <c r="AT1109" s="178" t="s">
        <v>197</v>
      </c>
      <c r="AU1109" s="178" t="s">
        <v>78</v>
      </c>
      <c r="AY1109" s="20" t="s">
        <v>195</v>
      </c>
      <c r="BE1109" s="179">
        <f>IF(N1109="základní",J1109,0)</f>
        <v>942.18</v>
      </c>
      <c r="BF1109" s="179">
        <f>IF(N1109="snížená",J1109,0)</f>
        <v>0</v>
      </c>
      <c r="BG1109" s="179">
        <f>IF(N1109="zákl. přenesená",J1109,0)</f>
        <v>0</v>
      </c>
      <c r="BH1109" s="179">
        <f>IF(N1109="sníž. přenesená",J1109,0)</f>
        <v>0</v>
      </c>
      <c r="BI1109" s="179">
        <f>IF(N1109="nulová",J1109,0)</f>
        <v>0</v>
      </c>
      <c r="BJ1109" s="20" t="s">
        <v>76</v>
      </c>
      <c r="BK1109" s="179">
        <f>ROUND(I1109*H1109,2)</f>
        <v>942.18</v>
      </c>
      <c r="BL1109" s="20" t="s">
        <v>295</v>
      </c>
      <c r="BM1109" s="178" t="s">
        <v>4533</v>
      </c>
    </row>
    <row r="1110" spans="1:65" s="2" customFormat="1" ht="16.5" customHeight="1">
      <c r="A1110" s="33"/>
      <c r="B1110" s="167"/>
      <c r="C1110" s="168" t="s">
        <v>1665</v>
      </c>
      <c r="D1110" s="168" t="s">
        <v>197</v>
      </c>
      <c r="E1110" s="169" t="s">
        <v>4534</v>
      </c>
      <c r="F1110" s="170" t="s">
        <v>4535</v>
      </c>
      <c r="G1110" s="171" t="s">
        <v>334</v>
      </c>
      <c r="H1110" s="172">
        <v>1</v>
      </c>
      <c r="I1110" s="173">
        <v>495</v>
      </c>
      <c r="J1110" s="173">
        <f>ROUND(I1110*H1110,2)</f>
        <v>495</v>
      </c>
      <c r="K1110" s="170" t="s">
        <v>201</v>
      </c>
      <c r="L1110" s="34"/>
      <c r="M1110" s="174" t="s">
        <v>3</v>
      </c>
      <c r="N1110" s="175" t="s">
        <v>40</v>
      </c>
      <c r="O1110" s="176">
        <v>0.266</v>
      </c>
      <c r="P1110" s="176">
        <f>O1110*H1110</f>
        <v>0.266</v>
      </c>
      <c r="Q1110" s="176">
        <v>0.00123</v>
      </c>
      <c r="R1110" s="176">
        <f>Q1110*H1110</f>
        <v>0.00123</v>
      </c>
      <c r="S1110" s="176">
        <v>0</v>
      </c>
      <c r="T1110" s="177">
        <f>S1110*H1110</f>
        <v>0</v>
      </c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  <c r="AE1110" s="33"/>
      <c r="AR1110" s="178" t="s">
        <v>295</v>
      </c>
      <c r="AT1110" s="178" t="s">
        <v>197</v>
      </c>
      <c r="AU1110" s="178" t="s">
        <v>78</v>
      </c>
      <c r="AY1110" s="20" t="s">
        <v>195</v>
      </c>
      <c r="BE1110" s="179">
        <f>IF(N1110="základní",J1110,0)</f>
        <v>495</v>
      </c>
      <c r="BF1110" s="179">
        <f>IF(N1110="snížená",J1110,0)</f>
        <v>0</v>
      </c>
      <c r="BG1110" s="179">
        <f>IF(N1110="zákl. přenesená",J1110,0)</f>
        <v>0</v>
      </c>
      <c r="BH1110" s="179">
        <f>IF(N1110="sníž. přenesená",J1110,0)</f>
        <v>0</v>
      </c>
      <c r="BI1110" s="179">
        <f>IF(N1110="nulová",J1110,0)</f>
        <v>0</v>
      </c>
      <c r="BJ1110" s="20" t="s">
        <v>76</v>
      </c>
      <c r="BK1110" s="179">
        <f>ROUND(I1110*H1110,2)</f>
        <v>495</v>
      </c>
      <c r="BL1110" s="20" t="s">
        <v>295</v>
      </c>
      <c r="BM1110" s="178" t="s">
        <v>4536</v>
      </c>
    </row>
    <row r="1111" spans="1:65" s="2" customFormat="1" ht="24" customHeight="1">
      <c r="A1111" s="33"/>
      <c r="B1111" s="167"/>
      <c r="C1111" s="168" t="s">
        <v>1671</v>
      </c>
      <c r="D1111" s="168" t="s">
        <v>197</v>
      </c>
      <c r="E1111" s="169" t="s">
        <v>4537</v>
      </c>
      <c r="F1111" s="170" t="s">
        <v>4538</v>
      </c>
      <c r="G1111" s="171" t="s">
        <v>212</v>
      </c>
      <c r="H1111" s="172">
        <v>88.1</v>
      </c>
      <c r="I1111" s="173">
        <v>113</v>
      </c>
      <c r="J1111" s="173">
        <f>ROUND(I1111*H1111,2)</f>
        <v>9955.3</v>
      </c>
      <c r="K1111" s="170" t="s">
        <v>201</v>
      </c>
      <c r="L1111" s="34"/>
      <c r="M1111" s="174" t="s">
        <v>3</v>
      </c>
      <c r="N1111" s="175" t="s">
        <v>40</v>
      </c>
      <c r="O1111" s="176">
        <v>0.179</v>
      </c>
      <c r="P1111" s="176">
        <f>O1111*H1111</f>
        <v>15.769899999999998</v>
      </c>
      <c r="Q1111" s="176">
        <v>0.0004</v>
      </c>
      <c r="R1111" s="176">
        <f>Q1111*H1111</f>
        <v>0.03524</v>
      </c>
      <c r="S1111" s="176">
        <v>0</v>
      </c>
      <c r="T1111" s="177">
        <f>S1111*H1111</f>
        <v>0</v>
      </c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  <c r="AE1111" s="33"/>
      <c r="AR1111" s="178" t="s">
        <v>295</v>
      </c>
      <c r="AT1111" s="178" t="s">
        <v>197</v>
      </c>
      <c r="AU1111" s="178" t="s">
        <v>78</v>
      </c>
      <c r="AY1111" s="20" t="s">
        <v>195</v>
      </c>
      <c r="BE1111" s="179">
        <f>IF(N1111="základní",J1111,0)</f>
        <v>9955.3</v>
      </c>
      <c r="BF1111" s="179">
        <f>IF(N1111="snížená",J1111,0)</f>
        <v>0</v>
      </c>
      <c r="BG1111" s="179">
        <f>IF(N1111="zákl. přenesená",J1111,0)</f>
        <v>0</v>
      </c>
      <c r="BH1111" s="179">
        <f>IF(N1111="sníž. přenesená",J1111,0)</f>
        <v>0</v>
      </c>
      <c r="BI1111" s="179">
        <f>IF(N1111="nulová",J1111,0)</f>
        <v>0</v>
      </c>
      <c r="BJ1111" s="20" t="s">
        <v>76</v>
      </c>
      <c r="BK1111" s="179">
        <f>ROUND(I1111*H1111,2)</f>
        <v>9955.3</v>
      </c>
      <c r="BL1111" s="20" t="s">
        <v>295</v>
      </c>
      <c r="BM1111" s="178" t="s">
        <v>4539</v>
      </c>
    </row>
    <row r="1112" spans="1:51" s="14" customFormat="1" ht="12">
      <c r="A1112" s="14"/>
      <c r="B1112" s="187"/>
      <c r="C1112" s="14"/>
      <c r="D1112" s="181" t="s">
        <v>204</v>
      </c>
      <c r="E1112" s="188" t="s">
        <v>3</v>
      </c>
      <c r="F1112" s="189" t="s">
        <v>4540</v>
      </c>
      <c r="G1112" s="14"/>
      <c r="H1112" s="190">
        <v>88.1</v>
      </c>
      <c r="I1112" s="14"/>
      <c r="J1112" s="14"/>
      <c r="K1112" s="14"/>
      <c r="L1112" s="187"/>
      <c r="M1112" s="191"/>
      <c r="N1112" s="192"/>
      <c r="O1112" s="192"/>
      <c r="P1112" s="192"/>
      <c r="Q1112" s="192"/>
      <c r="R1112" s="192"/>
      <c r="S1112" s="192"/>
      <c r="T1112" s="193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188" t="s">
        <v>204</v>
      </c>
      <c r="AU1112" s="188" t="s">
        <v>78</v>
      </c>
      <c r="AV1112" s="14" t="s">
        <v>78</v>
      </c>
      <c r="AW1112" s="14" t="s">
        <v>31</v>
      </c>
      <c r="AX1112" s="14" t="s">
        <v>76</v>
      </c>
      <c r="AY1112" s="188" t="s">
        <v>195</v>
      </c>
    </row>
    <row r="1113" spans="1:65" s="2" customFormat="1" ht="24" customHeight="1">
      <c r="A1113" s="33"/>
      <c r="B1113" s="167"/>
      <c r="C1113" s="168" t="s">
        <v>1677</v>
      </c>
      <c r="D1113" s="168" t="s">
        <v>197</v>
      </c>
      <c r="E1113" s="169" t="s">
        <v>4541</v>
      </c>
      <c r="F1113" s="170" t="s">
        <v>4542</v>
      </c>
      <c r="G1113" s="171" t="s">
        <v>212</v>
      </c>
      <c r="H1113" s="172">
        <v>88.1</v>
      </c>
      <c r="I1113" s="173">
        <v>40.2</v>
      </c>
      <c r="J1113" s="173">
        <f>ROUND(I1113*H1113,2)</f>
        <v>3541.62</v>
      </c>
      <c r="K1113" s="170" t="s">
        <v>201</v>
      </c>
      <c r="L1113" s="34"/>
      <c r="M1113" s="174" t="s">
        <v>3</v>
      </c>
      <c r="N1113" s="175" t="s">
        <v>40</v>
      </c>
      <c r="O1113" s="176">
        <v>0.067</v>
      </c>
      <c r="P1113" s="176">
        <f>O1113*H1113</f>
        <v>5.9027</v>
      </c>
      <c r="Q1113" s="176">
        <v>0.00019</v>
      </c>
      <c r="R1113" s="176">
        <f>Q1113*H1113</f>
        <v>0.016739</v>
      </c>
      <c r="S1113" s="176">
        <v>0</v>
      </c>
      <c r="T1113" s="177">
        <f>S1113*H1113</f>
        <v>0</v>
      </c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R1113" s="178" t="s">
        <v>295</v>
      </c>
      <c r="AT1113" s="178" t="s">
        <v>197</v>
      </c>
      <c r="AU1113" s="178" t="s">
        <v>78</v>
      </c>
      <c r="AY1113" s="20" t="s">
        <v>195</v>
      </c>
      <c r="BE1113" s="179">
        <f>IF(N1113="základní",J1113,0)</f>
        <v>3541.62</v>
      </c>
      <c r="BF1113" s="179">
        <f>IF(N1113="snížená",J1113,0)</f>
        <v>0</v>
      </c>
      <c r="BG1113" s="179">
        <f>IF(N1113="zákl. přenesená",J1113,0)</f>
        <v>0</v>
      </c>
      <c r="BH1113" s="179">
        <f>IF(N1113="sníž. přenesená",J1113,0)</f>
        <v>0</v>
      </c>
      <c r="BI1113" s="179">
        <f>IF(N1113="nulová",J1113,0)</f>
        <v>0</v>
      </c>
      <c r="BJ1113" s="20" t="s">
        <v>76</v>
      </c>
      <c r="BK1113" s="179">
        <f>ROUND(I1113*H1113,2)</f>
        <v>3541.62</v>
      </c>
      <c r="BL1113" s="20" t="s">
        <v>295</v>
      </c>
      <c r="BM1113" s="178" t="s">
        <v>4543</v>
      </c>
    </row>
    <row r="1114" spans="1:65" s="2" customFormat="1" ht="24" customHeight="1">
      <c r="A1114" s="33"/>
      <c r="B1114" s="167"/>
      <c r="C1114" s="168" t="s">
        <v>1682</v>
      </c>
      <c r="D1114" s="168" t="s">
        <v>197</v>
      </c>
      <c r="E1114" s="169" t="s">
        <v>4544</v>
      </c>
      <c r="F1114" s="170" t="s">
        <v>4545</v>
      </c>
      <c r="G1114" s="171" t="s">
        <v>826</v>
      </c>
      <c r="H1114" s="172">
        <v>0.14</v>
      </c>
      <c r="I1114" s="173">
        <v>527</v>
      </c>
      <c r="J1114" s="173">
        <f>ROUND(I1114*H1114,2)</f>
        <v>73.78</v>
      </c>
      <c r="K1114" s="170" t="s">
        <v>201</v>
      </c>
      <c r="L1114" s="34"/>
      <c r="M1114" s="174" t="s">
        <v>3</v>
      </c>
      <c r="N1114" s="175" t="s">
        <v>40</v>
      </c>
      <c r="O1114" s="176">
        <v>1.374</v>
      </c>
      <c r="P1114" s="176">
        <f>O1114*H1114</f>
        <v>0.19236000000000003</v>
      </c>
      <c r="Q1114" s="176">
        <v>0</v>
      </c>
      <c r="R1114" s="176">
        <f>Q1114*H1114</f>
        <v>0</v>
      </c>
      <c r="S1114" s="176">
        <v>0</v>
      </c>
      <c r="T1114" s="177">
        <f>S1114*H1114</f>
        <v>0</v>
      </c>
      <c r="U1114" s="33"/>
      <c r="V1114" s="33"/>
      <c r="W1114" s="33"/>
      <c r="X1114" s="33"/>
      <c r="Y1114" s="33"/>
      <c r="Z1114" s="33"/>
      <c r="AA1114" s="33"/>
      <c r="AB1114" s="33"/>
      <c r="AC1114" s="33"/>
      <c r="AD1114" s="33"/>
      <c r="AE1114" s="33"/>
      <c r="AR1114" s="178" t="s">
        <v>295</v>
      </c>
      <c r="AT1114" s="178" t="s">
        <v>197</v>
      </c>
      <c r="AU1114" s="178" t="s">
        <v>78</v>
      </c>
      <c r="AY1114" s="20" t="s">
        <v>195</v>
      </c>
      <c r="BE1114" s="179">
        <f>IF(N1114="základní",J1114,0)</f>
        <v>73.78</v>
      </c>
      <c r="BF1114" s="179">
        <f>IF(N1114="snížená",J1114,0)</f>
        <v>0</v>
      </c>
      <c r="BG1114" s="179">
        <f>IF(N1114="zákl. přenesená",J1114,0)</f>
        <v>0</v>
      </c>
      <c r="BH1114" s="179">
        <f>IF(N1114="sníž. přenesená",J1114,0)</f>
        <v>0</v>
      </c>
      <c r="BI1114" s="179">
        <f>IF(N1114="nulová",J1114,0)</f>
        <v>0</v>
      </c>
      <c r="BJ1114" s="20" t="s">
        <v>76</v>
      </c>
      <c r="BK1114" s="179">
        <f>ROUND(I1114*H1114,2)</f>
        <v>73.78</v>
      </c>
      <c r="BL1114" s="20" t="s">
        <v>295</v>
      </c>
      <c r="BM1114" s="178" t="s">
        <v>4546</v>
      </c>
    </row>
    <row r="1115" spans="1:63" s="12" customFormat="1" ht="22.8" customHeight="1">
      <c r="A1115" s="12"/>
      <c r="B1115" s="155"/>
      <c r="C1115" s="12"/>
      <c r="D1115" s="156" t="s">
        <v>68</v>
      </c>
      <c r="E1115" s="165" t="s">
        <v>1107</v>
      </c>
      <c r="F1115" s="165" t="s">
        <v>1108</v>
      </c>
      <c r="G1115" s="12"/>
      <c r="H1115" s="12"/>
      <c r="I1115" s="12"/>
      <c r="J1115" s="166">
        <f>BK1115</f>
        <v>22181.840000000004</v>
      </c>
      <c r="K1115" s="12"/>
      <c r="L1115" s="155"/>
      <c r="M1115" s="159"/>
      <c r="N1115" s="160"/>
      <c r="O1115" s="160"/>
      <c r="P1115" s="161">
        <f>SUM(P1116:P1128)</f>
        <v>18.433579</v>
      </c>
      <c r="Q1115" s="160"/>
      <c r="R1115" s="161">
        <f>SUM(R1116:R1128)</f>
        <v>0.201119</v>
      </c>
      <c r="S1115" s="160"/>
      <c r="T1115" s="162">
        <f>SUM(T1116:T1128)</f>
        <v>0</v>
      </c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R1115" s="156" t="s">
        <v>78</v>
      </c>
      <c r="AT1115" s="163" t="s">
        <v>68</v>
      </c>
      <c r="AU1115" s="163" t="s">
        <v>76</v>
      </c>
      <c r="AY1115" s="156" t="s">
        <v>195</v>
      </c>
      <c r="BK1115" s="164">
        <f>SUM(BK1116:BK1128)</f>
        <v>22181.840000000004</v>
      </c>
    </row>
    <row r="1116" spans="1:65" s="2" customFormat="1" ht="16.5" customHeight="1">
      <c r="A1116" s="33"/>
      <c r="B1116" s="167"/>
      <c r="C1116" s="168" t="s">
        <v>1686</v>
      </c>
      <c r="D1116" s="168" t="s">
        <v>197</v>
      </c>
      <c r="E1116" s="169" t="s">
        <v>1114</v>
      </c>
      <c r="F1116" s="170" t="s">
        <v>1115</v>
      </c>
      <c r="G1116" s="171" t="s">
        <v>212</v>
      </c>
      <c r="H1116" s="172">
        <v>32.3</v>
      </c>
      <c r="I1116" s="173">
        <v>490</v>
      </c>
      <c r="J1116" s="173">
        <f>ROUND(I1116*H1116,2)</f>
        <v>15827</v>
      </c>
      <c r="K1116" s="170" t="s">
        <v>201</v>
      </c>
      <c r="L1116" s="34"/>
      <c r="M1116" s="174" t="s">
        <v>3</v>
      </c>
      <c r="N1116" s="175" t="s">
        <v>40</v>
      </c>
      <c r="O1116" s="176">
        <v>0.458</v>
      </c>
      <c r="P1116" s="176">
        <f>O1116*H1116</f>
        <v>14.7934</v>
      </c>
      <c r="Q1116" s="176">
        <v>0.00493</v>
      </c>
      <c r="R1116" s="176">
        <f>Q1116*H1116</f>
        <v>0.159239</v>
      </c>
      <c r="S1116" s="176">
        <v>0</v>
      </c>
      <c r="T1116" s="177">
        <f>S1116*H1116</f>
        <v>0</v>
      </c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33"/>
      <c r="AE1116" s="33"/>
      <c r="AR1116" s="178" t="s">
        <v>295</v>
      </c>
      <c r="AT1116" s="178" t="s">
        <v>197</v>
      </c>
      <c r="AU1116" s="178" t="s">
        <v>78</v>
      </c>
      <c r="AY1116" s="20" t="s">
        <v>195</v>
      </c>
      <c r="BE1116" s="179">
        <f>IF(N1116="základní",J1116,0)</f>
        <v>15827</v>
      </c>
      <c r="BF1116" s="179">
        <f>IF(N1116="snížená",J1116,0)</f>
        <v>0</v>
      </c>
      <c r="BG1116" s="179">
        <f>IF(N1116="zákl. přenesená",J1116,0)</f>
        <v>0</v>
      </c>
      <c r="BH1116" s="179">
        <f>IF(N1116="sníž. přenesená",J1116,0)</f>
        <v>0</v>
      </c>
      <c r="BI1116" s="179">
        <f>IF(N1116="nulová",J1116,0)</f>
        <v>0</v>
      </c>
      <c r="BJ1116" s="20" t="s">
        <v>76</v>
      </c>
      <c r="BK1116" s="179">
        <f>ROUND(I1116*H1116,2)</f>
        <v>15827</v>
      </c>
      <c r="BL1116" s="20" t="s">
        <v>295</v>
      </c>
      <c r="BM1116" s="178" t="s">
        <v>4547</v>
      </c>
    </row>
    <row r="1117" spans="1:51" s="14" customFormat="1" ht="12">
      <c r="A1117" s="14"/>
      <c r="B1117" s="187"/>
      <c r="C1117" s="14"/>
      <c r="D1117" s="181" t="s">
        <v>204</v>
      </c>
      <c r="E1117" s="188" t="s">
        <v>3</v>
      </c>
      <c r="F1117" s="189" t="s">
        <v>4548</v>
      </c>
      <c r="G1117" s="14"/>
      <c r="H1117" s="190">
        <v>32.3</v>
      </c>
      <c r="I1117" s="14"/>
      <c r="J1117" s="14"/>
      <c r="K1117" s="14"/>
      <c r="L1117" s="187"/>
      <c r="M1117" s="191"/>
      <c r="N1117" s="192"/>
      <c r="O1117" s="192"/>
      <c r="P1117" s="192"/>
      <c r="Q1117" s="192"/>
      <c r="R1117" s="192"/>
      <c r="S1117" s="192"/>
      <c r="T1117" s="193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188" t="s">
        <v>204</v>
      </c>
      <c r="AU1117" s="188" t="s">
        <v>78</v>
      </c>
      <c r="AV1117" s="14" t="s">
        <v>78</v>
      </c>
      <c r="AW1117" s="14" t="s">
        <v>31</v>
      </c>
      <c r="AX1117" s="14" t="s">
        <v>76</v>
      </c>
      <c r="AY1117" s="188" t="s">
        <v>195</v>
      </c>
    </row>
    <row r="1118" spans="1:65" s="2" customFormat="1" ht="16.5" customHeight="1">
      <c r="A1118" s="33"/>
      <c r="B1118" s="167"/>
      <c r="C1118" s="168" t="s">
        <v>1690</v>
      </c>
      <c r="D1118" s="168" t="s">
        <v>197</v>
      </c>
      <c r="E1118" s="169" t="s">
        <v>1119</v>
      </c>
      <c r="F1118" s="170" t="s">
        <v>1120</v>
      </c>
      <c r="G1118" s="171" t="s">
        <v>212</v>
      </c>
      <c r="H1118" s="172">
        <v>1</v>
      </c>
      <c r="I1118" s="173">
        <v>506</v>
      </c>
      <c r="J1118" s="173">
        <f>ROUND(I1118*H1118,2)</f>
        <v>506</v>
      </c>
      <c r="K1118" s="170" t="s">
        <v>201</v>
      </c>
      <c r="L1118" s="34"/>
      <c r="M1118" s="174" t="s">
        <v>3</v>
      </c>
      <c r="N1118" s="175" t="s">
        <v>40</v>
      </c>
      <c r="O1118" s="176">
        <v>0.403</v>
      </c>
      <c r="P1118" s="176">
        <f>O1118*H1118</f>
        <v>0.403</v>
      </c>
      <c r="Q1118" s="176">
        <v>0.00653</v>
      </c>
      <c r="R1118" s="176">
        <f>Q1118*H1118</f>
        <v>0.00653</v>
      </c>
      <c r="S1118" s="176">
        <v>0</v>
      </c>
      <c r="T1118" s="177">
        <f>S1118*H1118</f>
        <v>0</v>
      </c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R1118" s="178" t="s">
        <v>295</v>
      </c>
      <c r="AT1118" s="178" t="s">
        <v>197</v>
      </c>
      <c r="AU1118" s="178" t="s">
        <v>78</v>
      </c>
      <c r="AY1118" s="20" t="s">
        <v>195</v>
      </c>
      <c r="BE1118" s="179">
        <f>IF(N1118="základní",J1118,0)</f>
        <v>506</v>
      </c>
      <c r="BF1118" s="179">
        <f>IF(N1118="snížená",J1118,0)</f>
        <v>0</v>
      </c>
      <c r="BG1118" s="179">
        <f>IF(N1118="zákl. přenesená",J1118,0)</f>
        <v>0</v>
      </c>
      <c r="BH1118" s="179">
        <f>IF(N1118="sníž. přenesená",J1118,0)</f>
        <v>0</v>
      </c>
      <c r="BI1118" s="179">
        <f>IF(N1118="nulová",J1118,0)</f>
        <v>0</v>
      </c>
      <c r="BJ1118" s="20" t="s">
        <v>76</v>
      </c>
      <c r="BK1118" s="179">
        <f>ROUND(I1118*H1118,2)</f>
        <v>506</v>
      </c>
      <c r="BL1118" s="20" t="s">
        <v>295</v>
      </c>
      <c r="BM1118" s="178" t="s">
        <v>4549</v>
      </c>
    </row>
    <row r="1119" spans="1:51" s="14" customFormat="1" ht="12">
      <c r="A1119" s="14"/>
      <c r="B1119" s="187"/>
      <c r="C1119" s="14"/>
      <c r="D1119" s="181" t="s">
        <v>204</v>
      </c>
      <c r="E1119" s="188" t="s">
        <v>3</v>
      </c>
      <c r="F1119" s="189" t="s">
        <v>4550</v>
      </c>
      <c r="G1119" s="14"/>
      <c r="H1119" s="190">
        <v>1</v>
      </c>
      <c r="I1119" s="14"/>
      <c r="J1119" s="14"/>
      <c r="K1119" s="14"/>
      <c r="L1119" s="187"/>
      <c r="M1119" s="191"/>
      <c r="N1119" s="192"/>
      <c r="O1119" s="192"/>
      <c r="P1119" s="192"/>
      <c r="Q1119" s="192"/>
      <c r="R1119" s="192"/>
      <c r="S1119" s="192"/>
      <c r="T1119" s="193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188" t="s">
        <v>204</v>
      </c>
      <c r="AU1119" s="188" t="s">
        <v>78</v>
      </c>
      <c r="AV1119" s="14" t="s">
        <v>78</v>
      </c>
      <c r="AW1119" s="14" t="s">
        <v>31</v>
      </c>
      <c r="AX1119" s="14" t="s">
        <v>76</v>
      </c>
      <c r="AY1119" s="188" t="s">
        <v>195</v>
      </c>
    </row>
    <row r="1120" spans="1:65" s="2" customFormat="1" ht="16.5" customHeight="1">
      <c r="A1120" s="33"/>
      <c r="B1120" s="167"/>
      <c r="C1120" s="168" t="s">
        <v>1695</v>
      </c>
      <c r="D1120" s="168" t="s">
        <v>197</v>
      </c>
      <c r="E1120" s="169" t="s">
        <v>4551</v>
      </c>
      <c r="F1120" s="170" t="s">
        <v>4552</v>
      </c>
      <c r="G1120" s="171" t="s">
        <v>212</v>
      </c>
      <c r="H1120" s="172">
        <v>4</v>
      </c>
      <c r="I1120" s="173">
        <v>650</v>
      </c>
      <c r="J1120" s="173">
        <f>ROUND(I1120*H1120,2)</f>
        <v>2600</v>
      </c>
      <c r="K1120" s="170" t="s">
        <v>201</v>
      </c>
      <c r="L1120" s="34"/>
      <c r="M1120" s="174" t="s">
        <v>3</v>
      </c>
      <c r="N1120" s="175" t="s">
        <v>40</v>
      </c>
      <c r="O1120" s="176">
        <v>0.507</v>
      </c>
      <c r="P1120" s="176">
        <f>O1120*H1120</f>
        <v>2.028</v>
      </c>
      <c r="Q1120" s="176">
        <v>0.00861</v>
      </c>
      <c r="R1120" s="176">
        <f>Q1120*H1120</f>
        <v>0.03444</v>
      </c>
      <c r="S1120" s="176">
        <v>0</v>
      </c>
      <c r="T1120" s="177">
        <f>S1120*H1120</f>
        <v>0</v>
      </c>
      <c r="U1120" s="33"/>
      <c r="V1120" s="33"/>
      <c r="W1120" s="33"/>
      <c r="X1120" s="33"/>
      <c r="Y1120" s="33"/>
      <c r="Z1120" s="33"/>
      <c r="AA1120" s="33"/>
      <c r="AB1120" s="33"/>
      <c r="AC1120" s="33"/>
      <c r="AD1120" s="33"/>
      <c r="AE1120" s="33"/>
      <c r="AR1120" s="178" t="s">
        <v>295</v>
      </c>
      <c r="AT1120" s="178" t="s">
        <v>197</v>
      </c>
      <c r="AU1120" s="178" t="s">
        <v>78</v>
      </c>
      <c r="AY1120" s="20" t="s">
        <v>195</v>
      </c>
      <c r="BE1120" s="179">
        <f>IF(N1120="základní",J1120,0)</f>
        <v>2600</v>
      </c>
      <c r="BF1120" s="179">
        <f>IF(N1120="snížená",J1120,0)</f>
        <v>0</v>
      </c>
      <c r="BG1120" s="179">
        <f>IF(N1120="zákl. přenesená",J1120,0)</f>
        <v>0</v>
      </c>
      <c r="BH1120" s="179">
        <f>IF(N1120="sníž. přenesená",J1120,0)</f>
        <v>0</v>
      </c>
      <c r="BI1120" s="179">
        <f>IF(N1120="nulová",J1120,0)</f>
        <v>0</v>
      </c>
      <c r="BJ1120" s="20" t="s">
        <v>76</v>
      </c>
      <c r="BK1120" s="179">
        <f>ROUND(I1120*H1120,2)</f>
        <v>2600</v>
      </c>
      <c r="BL1120" s="20" t="s">
        <v>295</v>
      </c>
      <c r="BM1120" s="178" t="s">
        <v>4553</v>
      </c>
    </row>
    <row r="1121" spans="1:51" s="13" customFormat="1" ht="12">
      <c r="A1121" s="13"/>
      <c r="B1121" s="180"/>
      <c r="C1121" s="13"/>
      <c r="D1121" s="181" t="s">
        <v>204</v>
      </c>
      <c r="E1121" s="182" t="s">
        <v>3</v>
      </c>
      <c r="F1121" s="183" t="s">
        <v>4554</v>
      </c>
      <c r="G1121" s="13"/>
      <c r="H1121" s="182" t="s">
        <v>3</v>
      </c>
      <c r="I1121" s="13"/>
      <c r="J1121" s="13"/>
      <c r="K1121" s="13"/>
      <c r="L1121" s="180"/>
      <c r="M1121" s="184"/>
      <c r="N1121" s="185"/>
      <c r="O1121" s="185"/>
      <c r="P1121" s="185"/>
      <c r="Q1121" s="185"/>
      <c r="R1121" s="185"/>
      <c r="S1121" s="185"/>
      <c r="T1121" s="186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182" t="s">
        <v>204</v>
      </c>
      <c r="AU1121" s="182" t="s">
        <v>78</v>
      </c>
      <c r="AV1121" s="13" t="s">
        <v>76</v>
      </c>
      <c r="AW1121" s="13" t="s">
        <v>31</v>
      </c>
      <c r="AX1121" s="13" t="s">
        <v>69</v>
      </c>
      <c r="AY1121" s="182" t="s">
        <v>195</v>
      </c>
    </row>
    <row r="1122" spans="1:51" s="14" customFormat="1" ht="12">
      <c r="A1122" s="14"/>
      <c r="B1122" s="187"/>
      <c r="C1122" s="14"/>
      <c r="D1122" s="181" t="s">
        <v>204</v>
      </c>
      <c r="E1122" s="188" t="s">
        <v>3</v>
      </c>
      <c r="F1122" s="189" t="s">
        <v>3452</v>
      </c>
      <c r="G1122" s="14"/>
      <c r="H1122" s="190">
        <v>4</v>
      </c>
      <c r="I1122" s="14"/>
      <c r="J1122" s="14"/>
      <c r="K1122" s="14"/>
      <c r="L1122" s="187"/>
      <c r="M1122" s="191"/>
      <c r="N1122" s="192"/>
      <c r="O1122" s="192"/>
      <c r="P1122" s="192"/>
      <c r="Q1122" s="192"/>
      <c r="R1122" s="192"/>
      <c r="S1122" s="192"/>
      <c r="T1122" s="193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188" t="s">
        <v>204</v>
      </c>
      <c r="AU1122" s="188" t="s">
        <v>78</v>
      </c>
      <c r="AV1122" s="14" t="s">
        <v>78</v>
      </c>
      <c r="AW1122" s="14" t="s">
        <v>31</v>
      </c>
      <c r="AX1122" s="14" t="s">
        <v>76</v>
      </c>
      <c r="AY1122" s="188" t="s">
        <v>195</v>
      </c>
    </row>
    <row r="1123" spans="1:65" s="2" customFormat="1" ht="16.5" customHeight="1">
      <c r="A1123" s="33"/>
      <c r="B1123" s="167"/>
      <c r="C1123" s="168" t="s">
        <v>1700</v>
      </c>
      <c r="D1123" s="168" t="s">
        <v>197</v>
      </c>
      <c r="E1123" s="169" t="s">
        <v>4555</v>
      </c>
      <c r="F1123" s="170" t="s">
        <v>4556</v>
      </c>
      <c r="G1123" s="171" t="s">
        <v>334</v>
      </c>
      <c r="H1123" s="172">
        <v>4</v>
      </c>
      <c r="I1123" s="173">
        <v>460.35</v>
      </c>
      <c r="J1123" s="173">
        <f>ROUND(I1123*H1123,2)</f>
        <v>1841.4</v>
      </c>
      <c r="K1123" s="170" t="s">
        <v>3</v>
      </c>
      <c r="L1123" s="34"/>
      <c r="M1123" s="174" t="s">
        <v>3</v>
      </c>
      <c r="N1123" s="175" t="s">
        <v>40</v>
      </c>
      <c r="O1123" s="176">
        <v>0</v>
      </c>
      <c r="P1123" s="176">
        <f>O1123*H1123</f>
        <v>0</v>
      </c>
      <c r="Q1123" s="176">
        <v>0</v>
      </c>
      <c r="R1123" s="176">
        <f>Q1123*H1123</f>
        <v>0</v>
      </c>
      <c r="S1123" s="176">
        <v>0</v>
      </c>
      <c r="T1123" s="177">
        <f>S1123*H1123</f>
        <v>0</v>
      </c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  <c r="AE1123" s="33"/>
      <c r="AR1123" s="178" t="s">
        <v>295</v>
      </c>
      <c r="AT1123" s="178" t="s">
        <v>197</v>
      </c>
      <c r="AU1123" s="178" t="s">
        <v>78</v>
      </c>
      <c r="AY1123" s="20" t="s">
        <v>195</v>
      </c>
      <c r="BE1123" s="179">
        <f>IF(N1123="základní",J1123,0)</f>
        <v>1841.4</v>
      </c>
      <c r="BF1123" s="179">
        <f>IF(N1123="snížená",J1123,0)</f>
        <v>0</v>
      </c>
      <c r="BG1123" s="179">
        <f>IF(N1123="zákl. přenesená",J1123,0)</f>
        <v>0</v>
      </c>
      <c r="BH1123" s="179">
        <f>IF(N1123="sníž. přenesená",J1123,0)</f>
        <v>0</v>
      </c>
      <c r="BI1123" s="179">
        <f>IF(N1123="nulová",J1123,0)</f>
        <v>0</v>
      </c>
      <c r="BJ1123" s="20" t="s">
        <v>76</v>
      </c>
      <c r="BK1123" s="179">
        <f>ROUND(I1123*H1123,2)</f>
        <v>1841.4</v>
      </c>
      <c r="BL1123" s="20" t="s">
        <v>295</v>
      </c>
      <c r="BM1123" s="178" t="s">
        <v>4557</v>
      </c>
    </row>
    <row r="1124" spans="1:65" s="2" customFormat="1" ht="24" customHeight="1">
      <c r="A1124" s="33"/>
      <c r="B1124" s="167"/>
      <c r="C1124" s="168" t="s">
        <v>1704</v>
      </c>
      <c r="D1124" s="168" t="s">
        <v>197</v>
      </c>
      <c r="E1124" s="169" t="s">
        <v>4558</v>
      </c>
      <c r="F1124" s="170" t="s">
        <v>4559</v>
      </c>
      <c r="G1124" s="171" t="s">
        <v>334</v>
      </c>
      <c r="H1124" s="172">
        <v>1</v>
      </c>
      <c r="I1124" s="173">
        <v>244</v>
      </c>
      <c r="J1124" s="173">
        <f>ROUND(I1124*H1124,2)</f>
        <v>244</v>
      </c>
      <c r="K1124" s="170" t="s">
        <v>201</v>
      </c>
      <c r="L1124" s="34"/>
      <c r="M1124" s="174" t="s">
        <v>3</v>
      </c>
      <c r="N1124" s="175" t="s">
        <v>40</v>
      </c>
      <c r="O1124" s="176">
        <v>0.559</v>
      </c>
      <c r="P1124" s="176">
        <f>O1124*H1124</f>
        <v>0.559</v>
      </c>
      <c r="Q1124" s="176">
        <v>0</v>
      </c>
      <c r="R1124" s="176">
        <f>Q1124*H1124</f>
        <v>0</v>
      </c>
      <c r="S1124" s="176">
        <v>0</v>
      </c>
      <c r="T1124" s="177">
        <f>S1124*H1124</f>
        <v>0</v>
      </c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R1124" s="178" t="s">
        <v>295</v>
      </c>
      <c r="AT1124" s="178" t="s">
        <v>197</v>
      </c>
      <c r="AU1124" s="178" t="s">
        <v>78</v>
      </c>
      <c r="AY1124" s="20" t="s">
        <v>195</v>
      </c>
      <c r="BE1124" s="179">
        <f>IF(N1124="základní",J1124,0)</f>
        <v>244</v>
      </c>
      <c r="BF1124" s="179">
        <f>IF(N1124="snížená",J1124,0)</f>
        <v>0</v>
      </c>
      <c r="BG1124" s="179">
        <f>IF(N1124="zákl. přenesená",J1124,0)</f>
        <v>0</v>
      </c>
      <c r="BH1124" s="179">
        <f>IF(N1124="sníž. přenesená",J1124,0)</f>
        <v>0</v>
      </c>
      <c r="BI1124" s="179">
        <f>IF(N1124="nulová",J1124,0)</f>
        <v>0</v>
      </c>
      <c r="BJ1124" s="20" t="s">
        <v>76</v>
      </c>
      <c r="BK1124" s="179">
        <f>ROUND(I1124*H1124,2)</f>
        <v>244</v>
      </c>
      <c r="BL1124" s="20" t="s">
        <v>295</v>
      </c>
      <c r="BM1124" s="178" t="s">
        <v>4560</v>
      </c>
    </row>
    <row r="1125" spans="1:65" s="2" customFormat="1" ht="16.5" customHeight="1">
      <c r="A1125" s="33"/>
      <c r="B1125" s="167"/>
      <c r="C1125" s="168" t="s">
        <v>1710</v>
      </c>
      <c r="D1125" s="168" t="s">
        <v>197</v>
      </c>
      <c r="E1125" s="169" t="s">
        <v>4561</v>
      </c>
      <c r="F1125" s="170" t="s">
        <v>4562</v>
      </c>
      <c r="G1125" s="171" t="s">
        <v>334</v>
      </c>
      <c r="H1125" s="172">
        <v>1</v>
      </c>
      <c r="I1125" s="173">
        <v>672.11</v>
      </c>
      <c r="J1125" s="173">
        <f>ROUND(I1125*H1125,2)</f>
        <v>672.11</v>
      </c>
      <c r="K1125" s="170" t="s">
        <v>3</v>
      </c>
      <c r="L1125" s="34"/>
      <c r="M1125" s="174" t="s">
        <v>3</v>
      </c>
      <c r="N1125" s="175" t="s">
        <v>40</v>
      </c>
      <c r="O1125" s="176">
        <v>0.167</v>
      </c>
      <c r="P1125" s="176">
        <f>O1125*H1125</f>
        <v>0.167</v>
      </c>
      <c r="Q1125" s="176">
        <v>0.00053</v>
      </c>
      <c r="R1125" s="176">
        <f>Q1125*H1125</f>
        <v>0.00053</v>
      </c>
      <c r="S1125" s="176">
        <v>0</v>
      </c>
      <c r="T1125" s="177">
        <f>S1125*H1125</f>
        <v>0</v>
      </c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33"/>
      <c r="AE1125" s="33"/>
      <c r="AR1125" s="178" t="s">
        <v>295</v>
      </c>
      <c r="AT1125" s="178" t="s">
        <v>197</v>
      </c>
      <c r="AU1125" s="178" t="s">
        <v>78</v>
      </c>
      <c r="AY1125" s="20" t="s">
        <v>195</v>
      </c>
      <c r="BE1125" s="179">
        <f>IF(N1125="základní",J1125,0)</f>
        <v>672.11</v>
      </c>
      <c r="BF1125" s="179">
        <f>IF(N1125="snížená",J1125,0)</f>
        <v>0</v>
      </c>
      <c r="BG1125" s="179">
        <f>IF(N1125="zákl. přenesená",J1125,0)</f>
        <v>0</v>
      </c>
      <c r="BH1125" s="179">
        <f>IF(N1125="sníž. přenesená",J1125,0)</f>
        <v>0</v>
      </c>
      <c r="BI1125" s="179">
        <f>IF(N1125="nulová",J1125,0)</f>
        <v>0</v>
      </c>
      <c r="BJ1125" s="20" t="s">
        <v>76</v>
      </c>
      <c r="BK1125" s="179">
        <f>ROUND(I1125*H1125,2)</f>
        <v>672.11</v>
      </c>
      <c r="BL1125" s="20" t="s">
        <v>295</v>
      </c>
      <c r="BM1125" s="178" t="s">
        <v>4563</v>
      </c>
    </row>
    <row r="1126" spans="1:65" s="2" customFormat="1" ht="16.5" customHeight="1">
      <c r="A1126" s="33"/>
      <c r="B1126" s="167"/>
      <c r="C1126" s="168" t="s">
        <v>1716</v>
      </c>
      <c r="D1126" s="168" t="s">
        <v>197</v>
      </c>
      <c r="E1126" s="169" t="s">
        <v>1132</v>
      </c>
      <c r="F1126" s="170" t="s">
        <v>1133</v>
      </c>
      <c r="G1126" s="171" t="s">
        <v>334</v>
      </c>
      <c r="H1126" s="172">
        <v>1</v>
      </c>
      <c r="I1126" s="173">
        <v>385</v>
      </c>
      <c r="J1126" s="173">
        <f>ROUND(I1126*H1126,2)</f>
        <v>385</v>
      </c>
      <c r="K1126" s="170" t="s">
        <v>201</v>
      </c>
      <c r="L1126" s="34"/>
      <c r="M1126" s="174" t="s">
        <v>3</v>
      </c>
      <c r="N1126" s="175" t="s">
        <v>40</v>
      </c>
      <c r="O1126" s="176">
        <v>0.206</v>
      </c>
      <c r="P1126" s="176">
        <f>O1126*H1126</f>
        <v>0.206</v>
      </c>
      <c r="Q1126" s="176">
        <v>0.00038</v>
      </c>
      <c r="R1126" s="176">
        <f>Q1126*H1126</f>
        <v>0.00038</v>
      </c>
      <c r="S1126" s="176">
        <v>0</v>
      </c>
      <c r="T1126" s="177">
        <f>S1126*H1126</f>
        <v>0</v>
      </c>
      <c r="U1126" s="33"/>
      <c r="V1126" s="33"/>
      <c r="W1126" s="33"/>
      <c r="X1126" s="33"/>
      <c r="Y1126" s="33"/>
      <c r="Z1126" s="33"/>
      <c r="AA1126" s="33"/>
      <c r="AB1126" s="33"/>
      <c r="AC1126" s="33"/>
      <c r="AD1126" s="33"/>
      <c r="AE1126" s="33"/>
      <c r="AR1126" s="178" t="s">
        <v>295</v>
      </c>
      <c r="AT1126" s="178" t="s">
        <v>197</v>
      </c>
      <c r="AU1126" s="178" t="s">
        <v>78</v>
      </c>
      <c r="AY1126" s="20" t="s">
        <v>195</v>
      </c>
      <c r="BE1126" s="179">
        <f>IF(N1126="základní",J1126,0)</f>
        <v>385</v>
      </c>
      <c r="BF1126" s="179">
        <f>IF(N1126="snížená",J1126,0)</f>
        <v>0</v>
      </c>
      <c r="BG1126" s="179">
        <f>IF(N1126="zákl. přenesená",J1126,0)</f>
        <v>0</v>
      </c>
      <c r="BH1126" s="179">
        <f>IF(N1126="sníž. přenesená",J1126,0)</f>
        <v>0</v>
      </c>
      <c r="BI1126" s="179">
        <f>IF(N1126="nulová",J1126,0)</f>
        <v>0</v>
      </c>
      <c r="BJ1126" s="20" t="s">
        <v>76</v>
      </c>
      <c r="BK1126" s="179">
        <f>ROUND(I1126*H1126,2)</f>
        <v>385</v>
      </c>
      <c r="BL1126" s="20" t="s">
        <v>295</v>
      </c>
      <c r="BM1126" s="178" t="s">
        <v>4564</v>
      </c>
    </row>
    <row r="1127" spans="1:51" s="14" customFormat="1" ht="12">
      <c r="A1127" s="14"/>
      <c r="B1127" s="187"/>
      <c r="C1127" s="14"/>
      <c r="D1127" s="181" t="s">
        <v>204</v>
      </c>
      <c r="E1127" s="188" t="s">
        <v>3</v>
      </c>
      <c r="F1127" s="189" t="s">
        <v>4565</v>
      </c>
      <c r="G1127" s="14"/>
      <c r="H1127" s="190">
        <v>1</v>
      </c>
      <c r="I1127" s="14"/>
      <c r="J1127" s="14"/>
      <c r="K1127" s="14"/>
      <c r="L1127" s="187"/>
      <c r="M1127" s="191"/>
      <c r="N1127" s="192"/>
      <c r="O1127" s="192"/>
      <c r="P1127" s="192"/>
      <c r="Q1127" s="192"/>
      <c r="R1127" s="192"/>
      <c r="S1127" s="192"/>
      <c r="T1127" s="193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188" t="s">
        <v>204</v>
      </c>
      <c r="AU1127" s="188" t="s">
        <v>78</v>
      </c>
      <c r="AV1127" s="14" t="s">
        <v>78</v>
      </c>
      <c r="AW1127" s="14" t="s">
        <v>31</v>
      </c>
      <c r="AX1127" s="14" t="s">
        <v>76</v>
      </c>
      <c r="AY1127" s="188" t="s">
        <v>195</v>
      </c>
    </row>
    <row r="1128" spans="1:65" s="2" customFormat="1" ht="24" customHeight="1">
      <c r="A1128" s="33"/>
      <c r="B1128" s="167"/>
      <c r="C1128" s="168" t="s">
        <v>1722</v>
      </c>
      <c r="D1128" s="168" t="s">
        <v>197</v>
      </c>
      <c r="E1128" s="169" t="s">
        <v>1140</v>
      </c>
      <c r="F1128" s="170" t="s">
        <v>1141</v>
      </c>
      <c r="G1128" s="171" t="s">
        <v>826</v>
      </c>
      <c r="H1128" s="172">
        <v>0.201</v>
      </c>
      <c r="I1128" s="173">
        <v>529</v>
      </c>
      <c r="J1128" s="173">
        <f>ROUND(I1128*H1128,2)</f>
        <v>106.33</v>
      </c>
      <c r="K1128" s="170" t="s">
        <v>201</v>
      </c>
      <c r="L1128" s="34"/>
      <c r="M1128" s="174" t="s">
        <v>3</v>
      </c>
      <c r="N1128" s="175" t="s">
        <v>40</v>
      </c>
      <c r="O1128" s="176">
        <v>1.379</v>
      </c>
      <c r="P1128" s="176">
        <f>O1128*H1128</f>
        <v>0.277179</v>
      </c>
      <c r="Q1128" s="176">
        <v>0</v>
      </c>
      <c r="R1128" s="176">
        <f>Q1128*H1128</f>
        <v>0</v>
      </c>
      <c r="S1128" s="176">
        <v>0</v>
      </c>
      <c r="T1128" s="177">
        <f>S1128*H1128</f>
        <v>0</v>
      </c>
      <c r="U1128" s="33"/>
      <c r="V1128" s="33"/>
      <c r="W1128" s="33"/>
      <c r="X1128" s="33"/>
      <c r="Y1128" s="33"/>
      <c r="Z1128" s="33"/>
      <c r="AA1128" s="33"/>
      <c r="AB1128" s="33"/>
      <c r="AC1128" s="33"/>
      <c r="AD1128" s="33"/>
      <c r="AE1128" s="33"/>
      <c r="AR1128" s="178" t="s">
        <v>295</v>
      </c>
      <c r="AT1128" s="178" t="s">
        <v>197</v>
      </c>
      <c r="AU1128" s="178" t="s">
        <v>78</v>
      </c>
      <c r="AY1128" s="20" t="s">
        <v>195</v>
      </c>
      <c r="BE1128" s="179">
        <f>IF(N1128="základní",J1128,0)</f>
        <v>106.33</v>
      </c>
      <c r="BF1128" s="179">
        <f>IF(N1128="snížená",J1128,0)</f>
        <v>0</v>
      </c>
      <c r="BG1128" s="179">
        <f>IF(N1128="zákl. přenesená",J1128,0)</f>
        <v>0</v>
      </c>
      <c r="BH1128" s="179">
        <f>IF(N1128="sníž. přenesená",J1128,0)</f>
        <v>0</v>
      </c>
      <c r="BI1128" s="179">
        <f>IF(N1128="nulová",J1128,0)</f>
        <v>0</v>
      </c>
      <c r="BJ1128" s="20" t="s">
        <v>76</v>
      </c>
      <c r="BK1128" s="179">
        <f>ROUND(I1128*H1128,2)</f>
        <v>106.33</v>
      </c>
      <c r="BL1128" s="20" t="s">
        <v>295</v>
      </c>
      <c r="BM1128" s="178" t="s">
        <v>4566</v>
      </c>
    </row>
    <row r="1129" spans="1:63" s="12" customFormat="1" ht="22.8" customHeight="1">
      <c r="A1129" s="12"/>
      <c r="B1129" s="155"/>
      <c r="C1129" s="12"/>
      <c r="D1129" s="156" t="s">
        <v>68</v>
      </c>
      <c r="E1129" s="165" t="s">
        <v>4567</v>
      </c>
      <c r="F1129" s="165" t="s">
        <v>4568</v>
      </c>
      <c r="G1129" s="12"/>
      <c r="H1129" s="12"/>
      <c r="I1129" s="12"/>
      <c r="J1129" s="166">
        <f>BK1129</f>
        <v>102407.87</v>
      </c>
      <c r="K1129" s="12"/>
      <c r="L1129" s="155"/>
      <c r="M1129" s="159"/>
      <c r="N1129" s="160"/>
      <c r="O1129" s="160"/>
      <c r="P1129" s="161">
        <f>SUM(P1130:P1148)</f>
        <v>33.200663000000006</v>
      </c>
      <c r="Q1129" s="160"/>
      <c r="R1129" s="161">
        <f>SUM(R1130:R1148)</f>
        <v>0.33072</v>
      </c>
      <c r="S1129" s="160"/>
      <c r="T1129" s="162">
        <f>SUM(T1130:T1148)</f>
        <v>0.02118</v>
      </c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R1129" s="156" t="s">
        <v>78</v>
      </c>
      <c r="AT1129" s="163" t="s">
        <v>68</v>
      </c>
      <c r="AU1129" s="163" t="s">
        <v>76</v>
      </c>
      <c r="AY1129" s="156" t="s">
        <v>195</v>
      </c>
      <c r="BK1129" s="164">
        <f>SUM(BK1130:BK1148)</f>
        <v>102407.87</v>
      </c>
    </row>
    <row r="1130" spans="1:65" s="2" customFormat="1" ht="16.5" customHeight="1">
      <c r="A1130" s="33"/>
      <c r="B1130" s="167"/>
      <c r="C1130" s="168" t="s">
        <v>1730</v>
      </c>
      <c r="D1130" s="168" t="s">
        <v>197</v>
      </c>
      <c r="E1130" s="169" t="s">
        <v>4569</v>
      </c>
      <c r="F1130" s="170" t="s">
        <v>4570</v>
      </c>
      <c r="G1130" s="171" t="s">
        <v>1129</v>
      </c>
      <c r="H1130" s="172">
        <v>2</v>
      </c>
      <c r="I1130" s="173">
        <v>5440</v>
      </c>
      <c r="J1130" s="173">
        <f>ROUND(I1130*H1130,2)</f>
        <v>10880</v>
      </c>
      <c r="K1130" s="170" t="s">
        <v>201</v>
      </c>
      <c r="L1130" s="34"/>
      <c r="M1130" s="174" t="s">
        <v>3</v>
      </c>
      <c r="N1130" s="175" t="s">
        <v>40</v>
      </c>
      <c r="O1130" s="176">
        <v>1.4</v>
      </c>
      <c r="P1130" s="176">
        <f>O1130*H1130</f>
        <v>2.8</v>
      </c>
      <c r="Q1130" s="176">
        <v>0.02323</v>
      </c>
      <c r="R1130" s="176">
        <f>Q1130*H1130</f>
        <v>0.04646</v>
      </c>
      <c r="S1130" s="176">
        <v>0</v>
      </c>
      <c r="T1130" s="177">
        <f>S1130*H1130</f>
        <v>0</v>
      </c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  <c r="AE1130" s="33"/>
      <c r="AR1130" s="178" t="s">
        <v>295</v>
      </c>
      <c r="AT1130" s="178" t="s">
        <v>197</v>
      </c>
      <c r="AU1130" s="178" t="s">
        <v>78</v>
      </c>
      <c r="AY1130" s="20" t="s">
        <v>195</v>
      </c>
      <c r="BE1130" s="179">
        <f>IF(N1130="základní",J1130,0)</f>
        <v>10880</v>
      </c>
      <c r="BF1130" s="179">
        <f>IF(N1130="snížená",J1130,0)</f>
        <v>0</v>
      </c>
      <c r="BG1130" s="179">
        <f>IF(N1130="zákl. přenesená",J1130,0)</f>
        <v>0</v>
      </c>
      <c r="BH1130" s="179">
        <f>IF(N1130="sníž. přenesená",J1130,0)</f>
        <v>0</v>
      </c>
      <c r="BI1130" s="179">
        <f>IF(N1130="nulová",J1130,0)</f>
        <v>0</v>
      </c>
      <c r="BJ1130" s="20" t="s">
        <v>76</v>
      </c>
      <c r="BK1130" s="179">
        <f>ROUND(I1130*H1130,2)</f>
        <v>10880</v>
      </c>
      <c r="BL1130" s="20" t="s">
        <v>295</v>
      </c>
      <c r="BM1130" s="178" t="s">
        <v>4571</v>
      </c>
    </row>
    <row r="1131" spans="1:65" s="2" customFormat="1" ht="16.5" customHeight="1">
      <c r="A1131" s="33"/>
      <c r="B1131" s="167"/>
      <c r="C1131" s="168" t="s">
        <v>1734</v>
      </c>
      <c r="D1131" s="168" t="s">
        <v>197</v>
      </c>
      <c r="E1131" s="169" t="s">
        <v>4572</v>
      </c>
      <c r="F1131" s="170" t="s">
        <v>4573</v>
      </c>
      <c r="G1131" s="171" t="s">
        <v>1129</v>
      </c>
      <c r="H1131" s="172">
        <v>2</v>
      </c>
      <c r="I1131" s="173">
        <v>4300</v>
      </c>
      <c r="J1131" s="173">
        <f>ROUND(I1131*H1131,2)</f>
        <v>8600</v>
      </c>
      <c r="K1131" s="170" t="s">
        <v>201</v>
      </c>
      <c r="L1131" s="34"/>
      <c r="M1131" s="174" t="s">
        <v>3</v>
      </c>
      <c r="N1131" s="175" t="s">
        <v>40</v>
      </c>
      <c r="O1131" s="176">
        <v>0.75</v>
      </c>
      <c r="P1131" s="176">
        <f>O1131*H1131</f>
        <v>1.5</v>
      </c>
      <c r="Q1131" s="176">
        <v>0.01931</v>
      </c>
      <c r="R1131" s="176">
        <f>Q1131*H1131</f>
        <v>0.03862</v>
      </c>
      <c r="S1131" s="176">
        <v>0</v>
      </c>
      <c r="T1131" s="177">
        <f>S1131*H1131</f>
        <v>0</v>
      </c>
      <c r="U1131" s="33"/>
      <c r="V1131" s="33"/>
      <c r="W1131" s="33"/>
      <c r="X1131" s="33"/>
      <c r="Y1131" s="33"/>
      <c r="Z1131" s="33"/>
      <c r="AA1131" s="33"/>
      <c r="AB1131" s="33"/>
      <c r="AC1131" s="33"/>
      <c r="AD1131" s="33"/>
      <c r="AE1131" s="33"/>
      <c r="AR1131" s="178" t="s">
        <v>295</v>
      </c>
      <c r="AT1131" s="178" t="s">
        <v>197</v>
      </c>
      <c r="AU1131" s="178" t="s">
        <v>78</v>
      </c>
      <c r="AY1131" s="20" t="s">
        <v>195</v>
      </c>
      <c r="BE1131" s="179">
        <f>IF(N1131="základní",J1131,0)</f>
        <v>8600</v>
      </c>
      <c r="BF1131" s="179">
        <f>IF(N1131="snížená",J1131,0)</f>
        <v>0</v>
      </c>
      <c r="BG1131" s="179">
        <f>IF(N1131="zákl. přenesená",J1131,0)</f>
        <v>0</v>
      </c>
      <c r="BH1131" s="179">
        <f>IF(N1131="sníž. přenesená",J1131,0)</f>
        <v>0</v>
      </c>
      <c r="BI1131" s="179">
        <f>IF(N1131="nulová",J1131,0)</f>
        <v>0</v>
      </c>
      <c r="BJ1131" s="20" t="s">
        <v>76</v>
      </c>
      <c r="BK1131" s="179">
        <f>ROUND(I1131*H1131,2)</f>
        <v>8600</v>
      </c>
      <c r="BL1131" s="20" t="s">
        <v>295</v>
      </c>
      <c r="BM1131" s="178" t="s">
        <v>4574</v>
      </c>
    </row>
    <row r="1132" spans="1:65" s="2" customFormat="1" ht="16.5" customHeight="1">
      <c r="A1132" s="33"/>
      <c r="B1132" s="167"/>
      <c r="C1132" s="168" t="s">
        <v>1743</v>
      </c>
      <c r="D1132" s="168" t="s">
        <v>197</v>
      </c>
      <c r="E1132" s="169" t="s">
        <v>4575</v>
      </c>
      <c r="F1132" s="170" t="s">
        <v>4576</v>
      </c>
      <c r="G1132" s="171" t="s">
        <v>1129</v>
      </c>
      <c r="H1132" s="172">
        <v>1</v>
      </c>
      <c r="I1132" s="173">
        <v>117</v>
      </c>
      <c r="J1132" s="173">
        <f>ROUND(I1132*H1132,2)</f>
        <v>117</v>
      </c>
      <c r="K1132" s="170" t="s">
        <v>201</v>
      </c>
      <c r="L1132" s="34"/>
      <c r="M1132" s="174" t="s">
        <v>3</v>
      </c>
      <c r="N1132" s="175" t="s">
        <v>40</v>
      </c>
      <c r="O1132" s="176">
        <v>0.362</v>
      </c>
      <c r="P1132" s="176">
        <f>O1132*H1132</f>
        <v>0.362</v>
      </c>
      <c r="Q1132" s="176">
        <v>0</v>
      </c>
      <c r="R1132" s="176">
        <f>Q1132*H1132</f>
        <v>0</v>
      </c>
      <c r="S1132" s="176">
        <v>0.01946</v>
      </c>
      <c r="T1132" s="177">
        <f>S1132*H1132</f>
        <v>0.01946</v>
      </c>
      <c r="U1132" s="33"/>
      <c r="V1132" s="33"/>
      <c r="W1132" s="33"/>
      <c r="X1132" s="33"/>
      <c r="Y1132" s="33"/>
      <c r="Z1132" s="33"/>
      <c r="AA1132" s="33"/>
      <c r="AB1132" s="33"/>
      <c r="AC1132" s="33"/>
      <c r="AD1132" s="33"/>
      <c r="AE1132" s="33"/>
      <c r="AR1132" s="178" t="s">
        <v>295</v>
      </c>
      <c r="AT1132" s="178" t="s">
        <v>197</v>
      </c>
      <c r="AU1132" s="178" t="s">
        <v>78</v>
      </c>
      <c r="AY1132" s="20" t="s">
        <v>195</v>
      </c>
      <c r="BE1132" s="179">
        <f>IF(N1132="základní",J1132,0)</f>
        <v>117</v>
      </c>
      <c r="BF1132" s="179">
        <f>IF(N1132="snížená",J1132,0)</f>
        <v>0</v>
      </c>
      <c r="BG1132" s="179">
        <f>IF(N1132="zákl. přenesená",J1132,0)</f>
        <v>0</v>
      </c>
      <c r="BH1132" s="179">
        <f>IF(N1132="sníž. přenesená",J1132,0)</f>
        <v>0</v>
      </c>
      <c r="BI1132" s="179">
        <f>IF(N1132="nulová",J1132,0)</f>
        <v>0</v>
      </c>
      <c r="BJ1132" s="20" t="s">
        <v>76</v>
      </c>
      <c r="BK1132" s="179">
        <f>ROUND(I1132*H1132,2)</f>
        <v>117</v>
      </c>
      <c r="BL1132" s="20" t="s">
        <v>295</v>
      </c>
      <c r="BM1132" s="178" t="s">
        <v>4577</v>
      </c>
    </row>
    <row r="1133" spans="1:65" s="2" customFormat="1" ht="24" customHeight="1">
      <c r="A1133" s="33"/>
      <c r="B1133" s="167"/>
      <c r="C1133" s="168" t="s">
        <v>1747</v>
      </c>
      <c r="D1133" s="168" t="s">
        <v>197</v>
      </c>
      <c r="E1133" s="169" t="s">
        <v>4578</v>
      </c>
      <c r="F1133" s="170" t="s">
        <v>4579</v>
      </c>
      <c r="G1133" s="171" t="s">
        <v>1129</v>
      </c>
      <c r="H1133" s="172">
        <v>3</v>
      </c>
      <c r="I1133" s="173">
        <v>2330</v>
      </c>
      <c r="J1133" s="173">
        <f>ROUND(I1133*H1133,2)</f>
        <v>6990</v>
      </c>
      <c r="K1133" s="170" t="s">
        <v>201</v>
      </c>
      <c r="L1133" s="34"/>
      <c r="M1133" s="174" t="s">
        <v>3</v>
      </c>
      <c r="N1133" s="175" t="s">
        <v>40</v>
      </c>
      <c r="O1133" s="176">
        <v>1.1</v>
      </c>
      <c r="P1133" s="176">
        <f>O1133*H1133</f>
        <v>3.3000000000000003</v>
      </c>
      <c r="Q1133" s="176">
        <v>0.01375</v>
      </c>
      <c r="R1133" s="176">
        <f>Q1133*H1133</f>
        <v>0.04125</v>
      </c>
      <c r="S1133" s="176">
        <v>0</v>
      </c>
      <c r="T1133" s="177">
        <f>S1133*H1133</f>
        <v>0</v>
      </c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R1133" s="178" t="s">
        <v>295</v>
      </c>
      <c r="AT1133" s="178" t="s">
        <v>197</v>
      </c>
      <c r="AU1133" s="178" t="s">
        <v>78</v>
      </c>
      <c r="AY1133" s="20" t="s">
        <v>195</v>
      </c>
      <c r="BE1133" s="179">
        <f>IF(N1133="základní",J1133,0)</f>
        <v>6990</v>
      </c>
      <c r="BF1133" s="179">
        <f>IF(N1133="snížená",J1133,0)</f>
        <v>0</v>
      </c>
      <c r="BG1133" s="179">
        <f>IF(N1133="zákl. přenesená",J1133,0)</f>
        <v>0</v>
      </c>
      <c r="BH1133" s="179">
        <f>IF(N1133="sníž. přenesená",J1133,0)</f>
        <v>0</v>
      </c>
      <c r="BI1133" s="179">
        <f>IF(N1133="nulová",J1133,0)</f>
        <v>0</v>
      </c>
      <c r="BJ1133" s="20" t="s">
        <v>76</v>
      </c>
      <c r="BK1133" s="179">
        <f>ROUND(I1133*H1133,2)</f>
        <v>6990</v>
      </c>
      <c r="BL1133" s="20" t="s">
        <v>295</v>
      </c>
      <c r="BM1133" s="178" t="s">
        <v>4580</v>
      </c>
    </row>
    <row r="1134" spans="1:65" s="2" customFormat="1" ht="24" customHeight="1">
      <c r="A1134" s="33"/>
      <c r="B1134" s="167"/>
      <c r="C1134" s="168" t="s">
        <v>1751</v>
      </c>
      <c r="D1134" s="168" t="s">
        <v>197</v>
      </c>
      <c r="E1134" s="169" t="s">
        <v>4581</v>
      </c>
      <c r="F1134" s="170" t="s">
        <v>4582</v>
      </c>
      <c r="G1134" s="171" t="s">
        <v>1129</v>
      </c>
      <c r="H1134" s="172">
        <v>5</v>
      </c>
      <c r="I1134" s="173">
        <v>2400</v>
      </c>
      <c r="J1134" s="173">
        <f>ROUND(I1134*H1134,2)</f>
        <v>12000</v>
      </c>
      <c r="K1134" s="170" t="s">
        <v>201</v>
      </c>
      <c r="L1134" s="34"/>
      <c r="M1134" s="174" t="s">
        <v>3</v>
      </c>
      <c r="N1134" s="175" t="s">
        <v>40</v>
      </c>
      <c r="O1134" s="176">
        <v>1.1</v>
      </c>
      <c r="P1134" s="176">
        <f>O1134*H1134</f>
        <v>5.5</v>
      </c>
      <c r="Q1134" s="176">
        <v>0.01525</v>
      </c>
      <c r="R1134" s="176">
        <f>Q1134*H1134</f>
        <v>0.07625</v>
      </c>
      <c r="S1134" s="176">
        <v>0</v>
      </c>
      <c r="T1134" s="177">
        <f>S1134*H1134</f>
        <v>0</v>
      </c>
      <c r="U1134" s="33"/>
      <c r="V1134" s="33"/>
      <c r="W1134" s="33"/>
      <c r="X1134" s="33"/>
      <c r="Y1134" s="33"/>
      <c r="Z1134" s="33"/>
      <c r="AA1134" s="33"/>
      <c r="AB1134" s="33"/>
      <c r="AC1134" s="33"/>
      <c r="AD1134" s="33"/>
      <c r="AE1134" s="33"/>
      <c r="AR1134" s="178" t="s">
        <v>295</v>
      </c>
      <c r="AT1134" s="178" t="s">
        <v>197</v>
      </c>
      <c r="AU1134" s="178" t="s">
        <v>78</v>
      </c>
      <c r="AY1134" s="20" t="s">
        <v>195</v>
      </c>
      <c r="BE1134" s="179">
        <f>IF(N1134="základní",J1134,0)</f>
        <v>12000</v>
      </c>
      <c r="BF1134" s="179">
        <f>IF(N1134="snížená",J1134,0)</f>
        <v>0</v>
      </c>
      <c r="BG1134" s="179">
        <f>IF(N1134="zákl. přenesená",J1134,0)</f>
        <v>0</v>
      </c>
      <c r="BH1134" s="179">
        <f>IF(N1134="sníž. přenesená",J1134,0)</f>
        <v>0</v>
      </c>
      <c r="BI1134" s="179">
        <f>IF(N1134="nulová",J1134,0)</f>
        <v>0</v>
      </c>
      <c r="BJ1134" s="20" t="s">
        <v>76</v>
      </c>
      <c r="BK1134" s="179">
        <f>ROUND(I1134*H1134,2)</f>
        <v>12000</v>
      </c>
      <c r="BL1134" s="20" t="s">
        <v>295</v>
      </c>
      <c r="BM1134" s="178" t="s">
        <v>4583</v>
      </c>
    </row>
    <row r="1135" spans="1:65" s="2" customFormat="1" ht="16.5" customHeight="1">
      <c r="A1135" s="33"/>
      <c r="B1135" s="167"/>
      <c r="C1135" s="168" t="s">
        <v>1762</v>
      </c>
      <c r="D1135" s="168" t="s">
        <v>197</v>
      </c>
      <c r="E1135" s="169" t="s">
        <v>4584</v>
      </c>
      <c r="F1135" s="170" t="s">
        <v>4585</v>
      </c>
      <c r="G1135" s="171" t="s">
        <v>1129</v>
      </c>
      <c r="H1135" s="172">
        <v>1</v>
      </c>
      <c r="I1135" s="173">
        <v>5280</v>
      </c>
      <c r="J1135" s="173">
        <f>ROUND(I1135*H1135,2)</f>
        <v>5280</v>
      </c>
      <c r="K1135" s="170" t="s">
        <v>201</v>
      </c>
      <c r="L1135" s="34"/>
      <c r="M1135" s="174" t="s">
        <v>3</v>
      </c>
      <c r="N1135" s="175" t="s">
        <v>40</v>
      </c>
      <c r="O1135" s="176">
        <v>2.54</v>
      </c>
      <c r="P1135" s="176">
        <f>O1135*H1135</f>
        <v>2.54</v>
      </c>
      <c r="Q1135" s="176">
        <v>0.01234</v>
      </c>
      <c r="R1135" s="176">
        <f>Q1135*H1135</f>
        <v>0.01234</v>
      </c>
      <c r="S1135" s="176">
        <v>0</v>
      </c>
      <c r="T1135" s="177">
        <f>S1135*H1135</f>
        <v>0</v>
      </c>
      <c r="U1135" s="33"/>
      <c r="V1135" s="33"/>
      <c r="W1135" s="33"/>
      <c r="X1135" s="33"/>
      <c r="Y1135" s="33"/>
      <c r="Z1135" s="33"/>
      <c r="AA1135" s="33"/>
      <c r="AB1135" s="33"/>
      <c r="AC1135" s="33"/>
      <c r="AD1135" s="33"/>
      <c r="AE1135" s="33"/>
      <c r="AR1135" s="178" t="s">
        <v>295</v>
      </c>
      <c r="AT1135" s="178" t="s">
        <v>197</v>
      </c>
      <c r="AU1135" s="178" t="s">
        <v>78</v>
      </c>
      <c r="AY1135" s="20" t="s">
        <v>195</v>
      </c>
      <c r="BE1135" s="179">
        <f>IF(N1135="základní",J1135,0)</f>
        <v>5280</v>
      </c>
      <c r="BF1135" s="179">
        <f>IF(N1135="snížená",J1135,0)</f>
        <v>0</v>
      </c>
      <c r="BG1135" s="179">
        <f>IF(N1135="zákl. přenesená",J1135,0)</f>
        <v>0</v>
      </c>
      <c r="BH1135" s="179">
        <f>IF(N1135="sníž. přenesená",J1135,0)</f>
        <v>0</v>
      </c>
      <c r="BI1135" s="179">
        <f>IF(N1135="nulová",J1135,0)</f>
        <v>0</v>
      </c>
      <c r="BJ1135" s="20" t="s">
        <v>76</v>
      </c>
      <c r="BK1135" s="179">
        <f>ROUND(I1135*H1135,2)</f>
        <v>5280</v>
      </c>
      <c r="BL1135" s="20" t="s">
        <v>295</v>
      </c>
      <c r="BM1135" s="178" t="s">
        <v>4586</v>
      </c>
    </row>
    <row r="1136" spans="1:65" s="2" customFormat="1" ht="24" customHeight="1">
      <c r="A1136" s="33"/>
      <c r="B1136" s="167"/>
      <c r="C1136" s="168" t="s">
        <v>1769</v>
      </c>
      <c r="D1136" s="168" t="s">
        <v>197</v>
      </c>
      <c r="E1136" s="169" t="s">
        <v>4587</v>
      </c>
      <c r="F1136" s="170" t="s">
        <v>4588</v>
      </c>
      <c r="G1136" s="171" t="s">
        <v>1129</v>
      </c>
      <c r="H1136" s="172">
        <v>1</v>
      </c>
      <c r="I1136" s="173">
        <v>10300</v>
      </c>
      <c r="J1136" s="173">
        <f>ROUND(I1136*H1136,2)</f>
        <v>10300</v>
      </c>
      <c r="K1136" s="170" t="s">
        <v>201</v>
      </c>
      <c r="L1136" s="34"/>
      <c r="M1136" s="174" t="s">
        <v>3</v>
      </c>
      <c r="N1136" s="175" t="s">
        <v>40</v>
      </c>
      <c r="O1136" s="176">
        <v>4.37</v>
      </c>
      <c r="P1136" s="176">
        <f>O1136*H1136</f>
        <v>4.37</v>
      </c>
      <c r="Q1136" s="176">
        <v>0.03247</v>
      </c>
      <c r="R1136" s="176">
        <f>Q1136*H1136</f>
        <v>0.03247</v>
      </c>
      <c r="S1136" s="176">
        <v>0</v>
      </c>
      <c r="T1136" s="177">
        <f>S1136*H1136</f>
        <v>0</v>
      </c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  <c r="AR1136" s="178" t="s">
        <v>295</v>
      </c>
      <c r="AT1136" s="178" t="s">
        <v>197</v>
      </c>
      <c r="AU1136" s="178" t="s">
        <v>78</v>
      </c>
      <c r="AY1136" s="20" t="s">
        <v>195</v>
      </c>
      <c r="BE1136" s="179">
        <f>IF(N1136="základní",J1136,0)</f>
        <v>10300</v>
      </c>
      <c r="BF1136" s="179">
        <f>IF(N1136="snížená",J1136,0)</f>
        <v>0</v>
      </c>
      <c r="BG1136" s="179">
        <f>IF(N1136="zákl. přenesená",J1136,0)</f>
        <v>0</v>
      </c>
      <c r="BH1136" s="179">
        <f>IF(N1136="sníž. přenesená",J1136,0)</f>
        <v>0</v>
      </c>
      <c r="BI1136" s="179">
        <f>IF(N1136="nulová",J1136,0)</f>
        <v>0</v>
      </c>
      <c r="BJ1136" s="20" t="s">
        <v>76</v>
      </c>
      <c r="BK1136" s="179">
        <f>ROUND(I1136*H1136,2)</f>
        <v>10300</v>
      </c>
      <c r="BL1136" s="20" t="s">
        <v>295</v>
      </c>
      <c r="BM1136" s="178" t="s">
        <v>4589</v>
      </c>
    </row>
    <row r="1137" spans="1:65" s="2" customFormat="1" ht="16.5" customHeight="1">
      <c r="A1137" s="33"/>
      <c r="B1137" s="167"/>
      <c r="C1137" s="168" t="s">
        <v>1773</v>
      </c>
      <c r="D1137" s="168" t="s">
        <v>197</v>
      </c>
      <c r="E1137" s="169" t="s">
        <v>4590</v>
      </c>
      <c r="F1137" s="170" t="s">
        <v>4591</v>
      </c>
      <c r="G1137" s="171" t="s">
        <v>1129</v>
      </c>
      <c r="H1137" s="172">
        <v>4</v>
      </c>
      <c r="I1137" s="173">
        <v>3450</v>
      </c>
      <c r="J1137" s="173">
        <f>ROUND(I1137*H1137,2)</f>
        <v>13800</v>
      </c>
      <c r="K1137" s="170" t="s">
        <v>201</v>
      </c>
      <c r="L1137" s="34"/>
      <c r="M1137" s="174" t="s">
        <v>3</v>
      </c>
      <c r="N1137" s="175" t="s">
        <v>40</v>
      </c>
      <c r="O1137" s="176">
        <v>0.507</v>
      </c>
      <c r="P1137" s="176">
        <f>O1137*H1137</f>
        <v>2.028</v>
      </c>
      <c r="Q1137" s="176">
        <v>0.01066</v>
      </c>
      <c r="R1137" s="176">
        <f>Q1137*H1137</f>
        <v>0.04264</v>
      </c>
      <c r="S1137" s="176">
        <v>0</v>
      </c>
      <c r="T1137" s="177">
        <f>S1137*H1137</f>
        <v>0</v>
      </c>
      <c r="U1137" s="33"/>
      <c r="V1137" s="33"/>
      <c r="W1137" s="33"/>
      <c r="X1137" s="33"/>
      <c r="Y1137" s="33"/>
      <c r="Z1137" s="33"/>
      <c r="AA1137" s="33"/>
      <c r="AB1137" s="33"/>
      <c r="AC1137" s="33"/>
      <c r="AD1137" s="33"/>
      <c r="AE1137" s="33"/>
      <c r="AR1137" s="178" t="s">
        <v>295</v>
      </c>
      <c r="AT1137" s="178" t="s">
        <v>197</v>
      </c>
      <c r="AU1137" s="178" t="s">
        <v>78</v>
      </c>
      <c r="AY1137" s="20" t="s">
        <v>195</v>
      </c>
      <c r="BE1137" s="179">
        <f>IF(N1137="základní",J1137,0)</f>
        <v>13800</v>
      </c>
      <c r="BF1137" s="179">
        <f>IF(N1137="snížená",J1137,0)</f>
        <v>0</v>
      </c>
      <c r="BG1137" s="179">
        <f>IF(N1137="zákl. přenesená",J1137,0)</f>
        <v>0</v>
      </c>
      <c r="BH1137" s="179">
        <f>IF(N1137="sníž. přenesená",J1137,0)</f>
        <v>0</v>
      </c>
      <c r="BI1137" s="179">
        <f>IF(N1137="nulová",J1137,0)</f>
        <v>0</v>
      </c>
      <c r="BJ1137" s="20" t="s">
        <v>76</v>
      </c>
      <c r="BK1137" s="179">
        <f>ROUND(I1137*H1137,2)</f>
        <v>13800</v>
      </c>
      <c r="BL1137" s="20" t="s">
        <v>295</v>
      </c>
      <c r="BM1137" s="178" t="s">
        <v>4592</v>
      </c>
    </row>
    <row r="1138" spans="1:65" s="2" customFormat="1" ht="24" customHeight="1">
      <c r="A1138" s="33"/>
      <c r="B1138" s="167"/>
      <c r="C1138" s="168" t="s">
        <v>1777</v>
      </c>
      <c r="D1138" s="168" t="s">
        <v>197</v>
      </c>
      <c r="E1138" s="169" t="s">
        <v>4593</v>
      </c>
      <c r="F1138" s="170" t="s">
        <v>4594</v>
      </c>
      <c r="G1138" s="171" t="s">
        <v>1129</v>
      </c>
      <c r="H1138" s="172">
        <v>1</v>
      </c>
      <c r="I1138" s="173">
        <v>2940</v>
      </c>
      <c r="J1138" s="173">
        <f>ROUND(I1138*H1138,2)</f>
        <v>2940</v>
      </c>
      <c r="K1138" s="170" t="s">
        <v>201</v>
      </c>
      <c r="L1138" s="34"/>
      <c r="M1138" s="174" t="s">
        <v>3</v>
      </c>
      <c r="N1138" s="175" t="s">
        <v>40</v>
      </c>
      <c r="O1138" s="176">
        <v>2.32</v>
      </c>
      <c r="P1138" s="176">
        <f>O1138*H1138</f>
        <v>2.32</v>
      </c>
      <c r="Q1138" s="176">
        <v>0.00499</v>
      </c>
      <c r="R1138" s="176">
        <f>Q1138*H1138</f>
        <v>0.00499</v>
      </c>
      <c r="S1138" s="176">
        <v>0</v>
      </c>
      <c r="T1138" s="177">
        <f>S1138*H1138</f>
        <v>0</v>
      </c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R1138" s="178" t="s">
        <v>295</v>
      </c>
      <c r="AT1138" s="178" t="s">
        <v>197</v>
      </c>
      <c r="AU1138" s="178" t="s">
        <v>78</v>
      </c>
      <c r="AY1138" s="20" t="s">
        <v>195</v>
      </c>
      <c r="BE1138" s="179">
        <f>IF(N1138="základní",J1138,0)</f>
        <v>2940</v>
      </c>
      <c r="BF1138" s="179">
        <f>IF(N1138="snížená",J1138,0)</f>
        <v>0</v>
      </c>
      <c r="BG1138" s="179">
        <f>IF(N1138="zákl. přenesená",J1138,0)</f>
        <v>0</v>
      </c>
      <c r="BH1138" s="179">
        <f>IF(N1138="sníž. přenesená",J1138,0)</f>
        <v>0</v>
      </c>
      <c r="BI1138" s="179">
        <f>IF(N1138="nulová",J1138,0)</f>
        <v>0</v>
      </c>
      <c r="BJ1138" s="20" t="s">
        <v>76</v>
      </c>
      <c r="BK1138" s="179">
        <f>ROUND(I1138*H1138,2)</f>
        <v>2940</v>
      </c>
      <c r="BL1138" s="20" t="s">
        <v>295</v>
      </c>
      <c r="BM1138" s="178" t="s">
        <v>4595</v>
      </c>
    </row>
    <row r="1139" spans="1:65" s="2" customFormat="1" ht="16.5" customHeight="1">
      <c r="A1139" s="33"/>
      <c r="B1139" s="167"/>
      <c r="C1139" s="208" t="s">
        <v>1781</v>
      </c>
      <c r="D1139" s="208" t="s">
        <v>263</v>
      </c>
      <c r="E1139" s="209" t="s">
        <v>4596</v>
      </c>
      <c r="F1139" s="210" t="s">
        <v>4597</v>
      </c>
      <c r="G1139" s="211" t="s">
        <v>334</v>
      </c>
      <c r="H1139" s="212">
        <v>1</v>
      </c>
      <c r="I1139" s="213">
        <v>5270</v>
      </c>
      <c r="J1139" s="213">
        <f>ROUND(I1139*H1139,2)</f>
        <v>5270</v>
      </c>
      <c r="K1139" s="210" t="s">
        <v>3</v>
      </c>
      <c r="L1139" s="214"/>
      <c r="M1139" s="215" t="s">
        <v>3</v>
      </c>
      <c r="N1139" s="216" t="s">
        <v>40</v>
      </c>
      <c r="O1139" s="176">
        <v>0</v>
      </c>
      <c r="P1139" s="176">
        <f>O1139*H1139</f>
        <v>0</v>
      </c>
      <c r="Q1139" s="176">
        <v>0.01</v>
      </c>
      <c r="R1139" s="176">
        <f>Q1139*H1139</f>
        <v>0.01</v>
      </c>
      <c r="S1139" s="176">
        <v>0</v>
      </c>
      <c r="T1139" s="177">
        <f>S1139*H1139</f>
        <v>0</v>
      </c>
      <c r="U1139" s="33"/>
      <c r="V1139" s="33"/>
      <c r="W1139" s="33"/>
      <c r="X1139" s="33"/>
      <c r="Y1139" s="33"/>
      <c r="Z1139" s="33"/>
      <c r="AA1139" s="33"/>
      <c r="AB1139" s="33"/>
      <c r="AC1139" s="33"/>
      <c r="AD1139" s="33"/>
      <c r="AE1139" s="33"/>
      <c r="AR1139" s="178" t="s">
        <v>417</v>
      </c>
      <c r="AT1139" s="178" t="s">
        <v>263</v>
      </c>
      <c r="AU1139" s="178" t="s">
        <v>78</v>
      </c>
      <c r="AY1139" s="20" t="s">
        <v>195</v>
      </c>
      <c r="BE1139" s="179">
        <f>IF(N1139="základní",J1139,0)</f>
        <v>5270</v>
      </c>
      <c r="BF1139" s="179">
        <f>IF(N1139="snížená",J1139,0)</f>
        <v>0</v>
      </c>
      <c r="BG1139" s="179">
        <f>IF(N1139="zákl. přenesená",J1139,0)</f>
        <v>0</v>
      </c>
      <c r="BH1139" s="179">
        <f>IF(N1139="sníž. přenesená",J1139,0)</f>
        <v>0</v>
      </c>
      <c r="BI1139" s="179">
        <f>IF(N1139="nulová",J1139,0)</f>
        <v>0</v>
      </c>
      <c r="BJ1139" s="20" t="s">
        <v>76</v>
      </c>
      <c r="BK1139" s="179">
        <f>ROUND(I1139*H1139,2)</f>
        <v>5270</v>
      </c>
      <c r="BL1139" s="20" t="s">
        <v>295</v>
      </c>
      <c r="BM1139" s="178" t="s">
        <v>4598</v>
      </c>
    </row>
    <row r="1140" spans="1:65" s="2" customFormat="1" ht="16.5" customHeight="1">
      <c r="A1140" s="33"/>
      <c r="B1140" s="167"/>
      <c r="C1140" s="168" t="s">
        <v>1786</v>
      </c>
      <c r="D1140" s="168" t="s">
        <v>197</v>
      </c>
      <c r="E1140" s="169" t="s">
        <v>4599</v>
      </c>
      <c r="F1140" s="170" t="s">
        <v>4600</v>
      </c>
      <c r="G1140" s="171" t="s">
        <v>1129</v>
      </c>
      <c r="H1140" s="172">
        <v>25</v>
      </c>
      <c r="I1140" s="173">
        <v>209</v>
      </c>
      <c r="J1140" s="173">
        <f>ROUND(I1140*H1140,2)</f>
        <v>5225</v>
      </c>
      <c r="K1140" s="170" t="s">
        <v>201</v>
      </c>
      <c r="L1140" s="34"/>
      <c r="M1140" s="174" t="s">
        <v>3</v>
      </c>
      <c r="N1140" s="175" t="s">
        <v>40</v>
      </c>
      <c r="O1140" s="176">
        <v>0.227</v>
      </c>
      <c r="P1140" s="176">
        <f>O1140*H1140</f>
        <v>5.675</v>
      </c>
      <c r="Q1140" s="176">
        <v>0.0003</v>
      </c>
      <c r="R1140" s="176">
        <f>Q1140*H1140</f>
        <v>0.0075</v>
      </c>
      <c r="S1140" s="176">
        <v>0</v>
      </c>
      <c r="T1140" s="177">
        <f>S1140*H1140</f>
        <v>0</v>
      </c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  <c r="AE1140" s="33"/>
      <c r="AR1140" s="178" t="s">
        <v>295</v>
      </c>
      <c r="AT1140" s="178" t="s">
        <v>197</v>
      </c>
      <c r="AU1140" s="178" t="s">
        <v>78</v>
      </c>
      <c r="AY1140" s="20" t="s">
        <v>195</v>
      </c>
      <c r="BE1140" s="179">
        <f>IF(N1140="základní",J1140,0)</f>
        <v>5225</v>
      </c>
      <c r="BF1140" s="179">
        <f>IF(N1140="snížená",J1140,0)</f>
        <v>0</v>
      </c>
      <c r="BG1140" s="179">
        <f>IF(N1140="zákl. přenesená",J1140,0)</f>
        <v>0</v>
      </c>
      <c r="BH1140" s="179">
        <f>IF(N1140="sníž. přenesená",J1140,0)</f>
        <v>0</v>
      </c>
      <c r="BI1140" s="179">
        <f>IF(N1140="nulová",J1140,0)</f>
        <v>0</v>
      </c>
      <c r="BJ1140" s="20" t="s">
        <v>76</v>
      </c>
      <c r="BK1140" s="179">
        <f>ROUND(I1140*H1140,2)</f>
        <v>5225</v>
      </c>
      <c r="BL1140" s="20" t="s">
        <v>295</v>
      </c>
      <c r="BM1140" s="178" t="s">
        <v>4601</v>
      </c>
    </row>
    <row r="1141" spans="1:51" s="14" customFormat="1" ht="12">
      <c r="A1141" s="14"/>
      <c r="B1141" s="187"/>
      <c r="C1141" s="14"/>
      <c r="D1141" s="181" t="s">
        <v>204</v>
      </c>
      <c r="E1141" s="188" t="s">
        <v>3</v>
      </c>
      <c r="F1141" s="189" t="s">
        <v>4602</v>
      </c>
      <c r="G1141" s="14"/>
      <c r="H1141" s="190">
        <v>25</v>
      </c>
      <c r="I1141" s="14"/>
      <c r="J1141" s="14"/>
      <c r="K1141" s="14"/>
      <c r="L1141" s="187"/>
      <c r="M1141" s="191"/>
      <c r="N1141" s="192"/>
      <c r="O1141" s="192"/>
      <c r="P1141" s="192"/>
      <c r="Q1141" s="192"/>
      <c r="R1141" s="192"/>
      <c r="S1141" s="192"/>
      <c r="T1141" s="193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188" t="s">
        <v>204</v>
      </c>
      <c r="AU1141" s="188" t="s">
        <v>78</v>
      </c>
      <c r="AV1141" s="14" t="s">
        <v>78</v>
      </c>
      <c r="AW1141" s="14" t="s">
        <v>31</v>
      </c>
      <c r="AX1141" s="14" t="s">
        <v>76</v>
      </c>
      <c r="AY1141" s="188" t="s">
        <v>195</v>
      </c>
    </row>
    <row r="1142" spans="1:65" s="2" customFormat="1" ht="16.5" customHeight="1">
      <c r="A1142" s="33"/>
      <c r="B1142" s="167"/>
      <c r="C1142" s="168" t="s">
        <v>1792</v>
      </c>
      <c r="D1142" s="168" t="s">
        <v>197</v>
      </c>
      <c r="E1142" s="169" t="s">
        <v>4603</v>
      </c>
      <c r="F1142" s="170" t="s">
        <v>4604</v>
      </c>
      <c r="G1142" s="171" t="s">
        <v>1129</v>
      </c>
      <c r="H1142" s="172">
        <v>1</v>
      </c>
      <c r="I1142" s="173">
        <v>71.9</v>
      </c>
      <c r="J1142" s="173">
        <f>ROUND(I1142*H1142,2)</f>
        <v>71.9</v>
      </c>
      <c r="K1142" s="170" t="s">
        <v>201</v>
      </c>
      <c r="L1142" s="34"/>
      <c r="M1142" s="174" t="s">
        <v>3</v>
      </c>
      <c r="N1142" s="175" t="s">
        <v>40</v>
      </c>
      <c r="O1142" s="176">
        <v>0.222</v>
      </c>
      <c r="P1142" s="176">
        <f>O1142*H1142</f>
        <v>0.222</v>
      </c>
      <c r="Q1142" s="176">
        <v>0</v>
      </c>
      <c r="R1142" s="176">
        <f>Q1142*H1142</f>
        <v>0</v>
      </c>
      <c r="S1142" s="176">
        <v>0.00086</v>
      </c>
      <c r="T1142" s="177">
        <f>S1142*H1142</f>
        <v>0.00086</v>
      </c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  <c r="AE1142" s="33"/>
      <c r="AR1142" s="178" t="s">
        <v>295</v>
      </c>
      <c r="AT1142" s="178" t="s">
        <v>197</v>
      </c>
      <c r="AU1142" s="178" t="s">
        <v>78</v>
      </c>
      <c r="AY1142" s="20" t="s">
        <v>195</v>
      </c>
      <c r="BE1142" s="179">
        <f>IF(N1142="základní",J1142,0)</f>
        <v>71.9</v>
      </c>
      <c r="BF1142" s="179">
        <f>IF(N1142="snížená",J1142,0)</f>
        <v>0</v>
      </c>
      <c r="BG1142" s="179">
        <f>IF(N1142="zákl. přenesená",J1142,0)</f>
        <v>0</v>
      </c>
      <c r="BH1142" s="179">
        <f>IF(N1142="sníž. přenesená",J1142,0)</f>
        <v>0</v>
      </c>
      <c r="BI1142" s="179">
        <f>IF(N1142="nulová",J1142,0)</f>
        <v>0</v>
      </c>
      <c r="BJ1142" s="20" t="s">
        <v>76</v>
      </c>
      <c r="BK1142" s="179">
        <f>ROUND(I1142*H1142,2)</f>
        <v>71.9</v>
      </c>
      <c r="BL1142" s="20" t="s">
        <v>295</v>
      </c>
      <c r="BM1142" s="178" t="s">
        <v>4605</v>
      </c>
    </row>
    <row r="1143" spans="1:65" s="2" customFormat="1" ht="16.5" customHeight="1">
      <c r="A1143" s="33"/>
      <c r="B1143" s="167"/>
      <c r="C1143" s="168" t="s">
        <v>1800</v>
      </c>
      <c r="D1143" s="168" t="s">
        <v>197</v>
      </c>
      <c r="E1143" s="169" t="s">
        <v>4606</v>
      </c>
      <c r="F1143" s="170" t="s">
        <v>4607</v>
      </c>
      <c r="G1143" s="171" t="s">
        <v>1129</v>
      </c>
      <c r="H1143" s="172">
        <v>1</v>
      </c>
      <c r="I1143" s="173">
        <v>3390</v>
      </c>
      <c r="J1143" s="173">
        <f>ROUND(I1143*H1143,2)</f>
        <v>3390</v>
      </c>
      <c r="K1143" s="170" t="s">
        <v>201</v>
      </c>
      <c r="L1143" s="34"/>
      <c r="M1143" s="174" t="s">
        <v>3</v>
      </c>
      <c r="N1143" s="175" t="s">
        <v>40</v>
      </c>
      <c r="O1143" s="176">
        <v>0.2</v>
      </c>
      <c r="P1143" s="176">
        <f>O1143*H1143</f>
        <v>0.2</v>
      </c>
      <c r="Q1143" s="176">
        <v>0.00196</v>
      </c>
      <c r="R1143" s="176">
        <f>Q1143*H1143</f>
        <v>0.00196</v>
      </c>
      <c r="S1143" s="176">
        <v>0</v>
      </c>
      <c r="T1143" s="177">
        <f>S1143*H1143</f>
        <v>0</v>
      </c>
      <c r="U1143" s="33"/>
      <c r="V1143" s="33"/>
      <c r="W1143" s="33"/>
      <c r="X1143" s="33"/>
      <c r="Y1143" s="33"/>
      <c r="Z1143" s="33"/>
      <c r="AA1143" s="33"/>
      <c r="AB1143" s="33"/>
      <c r="AC1143" s="33"/>
      <c r="AD1143" s="33"/>
      <c r="AE1143" s="33"/>
      <c r="AR1143" s="178" t="s">
        <v>295</v>
      </c>
      <c r="AT1143" s="178" t="s">
        <v>197</v>
      </c>
      <c r="AU1143" s="178" t="s">
        <v>78</v>
      </c>
      <c r="AY1143" s="20" t="s">
        <v>195</v>
      </c>
      <c r="BE1143" s="179">
        <f>IF(N1143="základní",J1143,0)</f>
        <v>3390</v>
      </c>
      <c r="BF1143" s="179">
        <f>IF(N1143="snížená",J1143,0)</f>
        <v>0</v>
      </c>
      <c r="BG1143" s="179">
        <f>IF(N1143="zákl. přenesená",J1143,0)</f>
        <v>0</v>
      </c>
      <c r="BH1143" s="179">
        <f>IF(N1143="sníž. přenesená",J1143,0)</f>
        <v>0</v>
      </c>
      <c r="BI1143" s="179">
        <f>IF(N1143="nulová",J1143,0)</f>
        <v>0</v>
      </c>
      <c r="BJ1143" s="20" t="s">
        <v>76</v>
      </c>
      <c r="BK1143" s="179">
        <f>ROUND(I1143*H1143,2)</f>
        <v>3390</v>
      </c>
      <c r="BL1143" s="20" t="s">
        <v>295</v>
      </c>
      <c r="BM1143" s="178" t="s">
        <v>4608</v>
      </c>
    </row>
    <row r="1144" spans="1:51" s="14" customFormat="1" ht="12">
      <c r="A1144" s="14"/>
      <c r="B1144" s="187"/>
      <c r="C1144" s="14"/>
      <c r="D1144" s="181" t="s">
        <v>204</v>
      </c>
      <c r="E1144" s="188" t="s">
        <v>3</v>
      </c>
      <c r="F1144" s="189" t="s">
        <v>4609</v>
      </c>
      <c r="G1144" s="14"/>
      <c r="H1144" s="190">
        <v>1</v>
      </c>
      <c r="I1144" s="14"/>
      <c r="J1144" s="14"/>
      <c r="K1144" s="14"/>
      <c r="L1144" s="187"/>
      <c r="M1144" s="191"/>
      <c r="N1144" s="192"/>
      <c r="O1144" s="192"/>
      <c r="P1144" s="192"/>
      <c r="Q1144" s="192"/>
      <c r="R1144" s="192"/>
      <c r="S1144" s="192"/>
      <c r="T1144" s="193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188" t="s">
        <v>204</v>
      </c>
      <c r="AU1144" s="188" t="s">
        <v>78</v>
      </c>
      <c r="AV1144" s="14" t="s">
        <v>78</v>
      </c>
      <c r="AW1144" s="14" t="s">
        <v>31</v>
      </c>
      <c r="AX1144" s="14" t="s">
        <v>76</v>
      </c>
      <c r="AY1144" s="188" t="s">
        <v>195</v>
      </c>
    </row>
    <row r="1145" spans="1:65" s="2" customFormat="1" ht="16.5" customHeight="1">
      <c r="A1145" s="33"/>
      <c r="B1145" s="167"/>
      <c r="C1145" s="168" t="s">
        <v>1804</v>
      </c>
      <c r="D1145" s="168" t="s">
        <v>197</v>
      </c>
      <c r="E1145" s="169" t="s">
        <v>4610</v>
      </c>
      <c r="F1145" s="170" t="s">
        <v>4611</v>
      </c>
      <c r="G1145" s="171" t="s">
        <v>1129</v>
      </c>
      <c r="H1145" s="172">
        <v>8</v>
      </c>
      <c r="I1145" s="173">
        <v>1770</v>
      </c>
      <c r="J1145" s="173">
        <f>ROUND(I1145*H1145,2)</f>
        <v>14160</v>
      </c>
      <c r="K1145" s="170" t="s">
        <v>201</v>
      </c>
      <c r="L1145" s="34"/>
      <c r="M1145" s="174" t="s">
        <v>3</v>
      </c>
      <c r="N1145" s="175" t="s">
        <v>40</v>
      </c>
      <c r="O1145" s="176">
        <v>0.2</v>
      </c>
      <c r="P1145" s="176">
        <f>O1145*H1145</f>
        <v>1.6</v>
      </c>
      <c r="Q1145" s="176">
        <v>0.0018</v>
      </c>
      <c r="R1145" s="176">
        <f>Q1145*H1145</f>
        <v>0.0144</v>
      </c>
      <c r="S1145" s="176">
        <v>0</v>
      </c>
      <c r="T1145" s="177">
        <f>S1145*H1145</f>
        <v>0</v>
      </c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R1145" s="178" t="s">
        <v>295</v>
      </c>
      <c r="AT1145" s="178" t="s">
        <v>197</v>
      </c>
      <c r="AU1145" s="178" t="s">
        <v>78</v>
      </c>
      <c r="AY1145" s="20" t="s">
        <v>195</v>
      </c>
      <c r="BE1145" s="179">
        <f>IF(N1145="základní",J1145,0)</f>
        <v>14160</v>
      </c>
      <c r="BF1145" s="179">
        <f>IF(N1145="snížená",J1145,0)</f>
        <v>0</v>
      </c>
      <c r="BG1145" s="179">
        <f>IF(N1145="zákl. přenesená",J1145,0)</f>
        <v>0</v>
      </c>
      <c r="BH1145" s="179">
        <f>IF(N1145="sníž. přenesená",J1145,0)</f>
        <v>0</v>
      </c>
      <c r="BI1145" s="179">
        <f>IF(N1145="nulová",J1145,0)</f>
        <v>0</v>
      </c>
      <c r="BJ1145" s="20" t="s">
        <v>76</v>
      </c>
      <c r="BK1145" s="179">
        <f>ROUND(I1145*H1145,2)</f>
        <v>14160</v>
      </c>
      <c r="BL1145" s="20" t="s">
        <v>295</v>
      </c>
      <c r="BM1145" s="178" t="s">
        <v>4612</v>
      </c>
    </row>
    <row r="1146" spans="1:65" s="2" customFormat="1" ht="16.5" customHeight="1">
      <c r="A1146" s="33"/>
      <c r="B1146" s="167"/>
      <c r="C1146" s="168" t="s">
        <v>1809</v>
      </c>
      <c r="D1146" s="168" t="s">
        <v>197</v>
      </c>
      <c r="E1146" s="169" t="s">
        <v>4613</v>
      </c>
      <c r="F1146" s="170" t="s">
        <v>4614</v>
      </c>
      <c r="G1146" s="171" t="s">
        <v>1129</v>
      </c>
      <c r="H1146" s="172">
        <v>1</v>
      </c>
      <c r="I1146" s="173">
        <v>3160</v>
      </c>
      <c r="J1146" s="173">
        <f>ROUND(I1146*H1146,2)</f>
        <v>3160</v>
      </c>
      <c r="K1146" s="170" t="s">
        <v>201</v>
      </c>
      <c r="L1146" s="34"/>
      <c r="M1146" s="174" t="s">
        <v>3</v>
      </c>
      <c r="N1146" s="175" t="s">
        <v>40</v>
      </c>
      <c r="O1146" s="176">
        <v>0.2</v>
      </c>
      <c r="P1146" s="176">
        <f>O1146*H1146</f>
        <v>0.2</v>
      </c>
      <c r="Q1146" s="176">
        <v>0.00184</v>
      </c>
      <c r="R1146" s="176">
        <f>Q1146*H1146</f>
        <v>0.00184</v>
      </c>
      <c r="S1146" s="176">
        <v>0</v>
      </c>
      <c r="T1146" s="177">
        <f>S1146*H1146</f>
        <v>0</v>
      </c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  <c r="AE1146" s="33"/>
      <c r="AR1146" s="178" t="s">
        <v>295</v>
      </c>
      <c r="AT1146" s="178" t="s">
        <v>197</v>
      </c>
      <c r="AU1146" s="178" t="s">
        <v>78</v>
      </c>
      <c r="AY1146" s="20" t="s">
        <v>195</v>
      </c>
      <c r="BE1146" s="179">
        <f>IF(N1146="základní",J1146,0)</f>
        <v>3160</v>
      </c>
      <c r="BF1146" s="179">
        <f>IF(N1146="snížená",J1146,0)</f>
        <v>0</v>
      </c>
      <c r="BG1146" s="179">
        <f>IF(N1146="zákl. přenesená",J1146,0)</f>
        <v>0</v>
      </c>
      <c r="BH1146" s="179">
        <f>IF(N1146="sníž. přenesená",J1146,0)</f>
        <v>0</v>
      </c>
      <c r="BI1146" s="179">
        <f>IF(N1146="nulová",J1146,0)</f>
        <v>0</v>
      </c>
      <c r="BJ1146" s="20" t="s">
        <v>76</v>
      </c>
      <c r="BK1146" s="179">
        <f>ROUND(I1146*H1146,2)</f>
        <v>3160</v>
      </c>
      <c r="BL1146" s="20" t="s">
        <v>295</v>
      </c>
      <c r="BM1146" s="178" t="s">
        <v>4615</v>
      </c>
    </row>
    <row r="1147" spans="1:65" s="2" customFormat="1" ht="16.5" customHeight="1">
      <c r="A1147" s="33"/>
      <c r="B1147" s="167"/>
      <c r="C1147" s="168" t="s">
        <v>1813</v>
      </c>
      <c r="D1147" s="168" t="s">
        <v>197</v>
      </c>
      <c r="E1147" s="169" t="s">
        <v>4616</v>
      </c>
      <c r="F1147" s="170" t="s">
        <v>4617</v>
      </c>
      <c r="G1147" s="171" t="s">
        <v>334</v>
      </c>
      <c r="H1147" s="172">
        <v>1</v>
      </c>
      <c r="I1147" s="173">
        <v>20.4</v>
      </c>
      <c r="J1147" s="173">
        <f>ROUND(I1147*H1147,2)</f>
        <v>20.4</v>
      </c>
      <c r="K1147" s="170" t="s">
        <v>201</v>
      </c>
      <c r="L1147" s="34"/>
      <c r="M1147" s="174" t="s">
        <v>3</v>
      </c>
      <c r="N1147" s="175" t="s">
        <v>40</v>
      </c>
      <c r="O1147" s="176">
        <v>0.063</v>
      </c>
      <c r="P1147" s="176">
        <f>O1147*H1147</f>
        <v>0.063</v>
      </c>
      <c r="Q1147" s="176">
        <v>0</v>
      </c>
      <c r="R1147" s="176">
        <f>Q1147*H1147</f>
        <v>0</v>
      </c>
      <c r="S1147" s="176">
        <v>0.00086</v>
      </c>
      <c r="T1147" s="177">
        <f>S1147*H1147</f>
        <v>0.00086</v>
      </c>
      <c r="U1147" s="33"/>
      <c r="V1147" s="33"/>
      <c r="W1147" s="33"/>
      <c r="X1147" s="33"/>
      <c r="Y1147" s="33"/>
      <c r="Z1147" s="33"/>
      <c r="AA1147" s="33"/>
      <c r="AB1147" s="33"/>
      <c r="AC1147" s="33"/>
      <c r="AD1147" s="33"/>
      <c r="AE1147" s="33"/>
      <c r="AR1147" s="178" t="s">
        <v>295</v>
      </c>
      <c r="AT1147" s="178" t="s">
        <v>197</v>
      </c>
      <c r="AU1147" s="178" t="s">
        <v>78</v>
      </c>
      <c r="AY1147" s="20" t="s">
        <v>195</v>
      </c>
      <c r="BE1147" s="179">
        <f>IF(N1147="základní",J1147,0)</f>
        <v>20.4</v>
      </c>
      <c r="BF1147" s="179">
        <f>IF(N1147="snížená",J1147,0)</f>
        <v>0</v>
      </c>
      <c r="BG1147" s="179">
        <f>IF(N1147="zákl. přenesená",J1147,0)</f>
        <v>0</v>
      </c>
      <c r="BH1147" s="179">
        <f>IF(N1147="sníž. přenesená",J1147,0)</f>
        <v>0</v>
      </c>
      <c r="BI1147" s="179">
        <f>IF(N1147="nulová",J1147,0)</f>
        <v>0</v>
      </c>
      <c r="BJ1147" s="20" t="s">
        <v>76</v>
      </c>
      <c r="BK1147" s="179">
        <f>ROUND(I1147*H1147,2)</f>
        <v>20.4</v>
      </c>
      <c r="BL1147" s="20" t="s">
        <v>295</v>
      </c>
      <c r="BM1147" s="178" t="s">
        <v>4618</v>
      </c>
    </row>
    <row r="1148" spans="1:65" s="2" customFormat="1" ht="24" customHeight="1">
      <c r="A1148" s="33"/>
      <c r="B1148" s="167"/>
      <c r="C1148" s="168" t="s">
        <v>1819</v>
      </c>
      <c r="D1148" s="168" t="s">
        <v>197</v>
      </c>
      <c r="E1148" s="169" t="s">
        <v>4619</v>
      </c>
      <c r="F1148" s="170" t="s">
        <v>4620</v>
      </c>
      <c r="G1148" s="171" t="s">
        <v>826</v>
      </c>
      <c r="H1148" s="172">
        <v>0.331</v>
      </c>
      <c r="I1148" s="173">
        <v>615</v>
      </c>
      <c r="J1148" s="173">
        <f>ROUND(I1148*H1148,2)</f>
        <v>203.57</v>
      </c>
      <c r="K1148" s="170" t="s">
        <v>201</v>
      </c>
      <c r="L1148" s="34"/>
      <c r="M1148" s="174" t="s">
        <v>3</v>
      </c>
      <c r="N1148" s="175" t="s">
        <v>40</v>
      </c>
      <c r="O1148" s="176">
        <v>1.573</v>
      </c>
      <c r="P1148" s="176">
        <f>O1148*H1148</f>
        <v>0.520663</v>
      </c>
      <c r="Q1148" s="176">
        <v>0</v>
      </c>
      <c r="R1148" s="176">
        <f>Q1148*H1148</f>
        <v>0</v>
      </c>
      <c r="S1148" s="176">
        <v>0</v>
      </c>
      <c r="T1148" s="177">
        <f>S1148*H1148</f>
        <v>0</v>
      </c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33"/>
      <c r="AR1148" s="178" t="s">
        <v>295</v>
      </c>
      <c r="AT1148" s="178" t="s">
        <v>197</v>
      </c>
      <c r="AU1148" s="178" t="s">
        <v>78</v>
      </c>
      <c r="AY1148" s="20" t="s">
        <v>195</v>
      </c>
      <c r="BE1148" s="179">
        <f>IF(N1148="základní",J1148,0)</f>
        <v>203.57</v>
      </c>
      <c r="BF1148" s="179">
        <f>IF(N1148="snížená",J1148,0)</f>
        <v>0</v>
      </c>
      <c r="BG1148" s="179">
        <f>IF(N1148="zákl. přenesená",J1148,0)</f>
        <v>0</v>
      </c>
      <c r="BH1148" s="179">
        <f>IF(N1148="sníž. přenesená",J1148,0)</f>
        <v>0</v>
      </c>
      <c r="BI1148" s="179">
        <f>IF(N1148="nulová",J1148,0)</f>
        <v>0</v>
      </c>
      <c r="BJ1148" s="20" t="s">
        <v>76</v>
      </c>
      <c r="BK1148" s="179">
        <f>ROUND(I1148*H1148,2)</f>
        <v>203.57</v>
      </c>
      <c r="BL1148" s="20" t="s">
        <v>295</v>
      </c>
      <c r="BM1148" s="178" t="s">
        <v>4621</v>
      </c>
    </row>
    <row r="1149" spans="1:63" s="12" customFormat="1" ht="22.8" customHeight="1">
      <c r="A1149" s="12"/>
      <c r="B1149" s="155"/>
      <c r="C1149" s="12"/>
      <c r="D1149" s="156" t="s">
        <v>68</v>
      </c>
      <c r="E1149" s="165" t="s">
        <v>4622</v>
      </c>
      <c r="F1149" s="165" t="s">
        <v>4623</v>
      </c>
      <c r="G1149" s="12"/>
      <c r="H1149" s="12"/>
      <c r="I1149" s="12"/>
      <c r="J1149" s="166">
        <f>BK1149</f>
        <v>947600.5599999999</v>
      </c>
      <c r="K1149" s="12"/>
      <c r="L1149" s="155"/>
      <c r="M1149" s="159"/>
      <c r="N1149" s="160"/>
      <c r="O1149" s="160"/>
      <c r="P1149" s="161">
        <f>SUM(P1150:P1211)</f>
        <v>0</v>
      </c>
      <c r="Q1149" s="160"/>
      <c r="R1149" s="161">
        <f>SUM(R1150:R1211)</f>
        <v>0</v>
      </c>
      <c r="S1149" s="160"/>
      <c r="T1149" s="162">
        <f>SUM(T1150:T1211)</f>
        <v>0</v>
      </c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R1149" s="156" t="s">
        <v>78</v>
      </c>
      <c r="AT1149" s="163" t="s">
        <v>68</v>
      </c>
      <c r="AU1149" s="163" t="s">
        <v>76</v>
      </c>
      <c r="AY1149" s="156" t="s">
        <v>195</v>
      </c>
      <c r="BK1149" s="164">
        <f>SUM(BK1150:BK1211)</f>
        <v>947600.5599999999</v>
      </c>
    </row>
    <row r="1150" spans="1:65" s="2" customFormat="1" ht="16.5" customHeight="1">
      <c r="A1150" s="33"/>
      <c r="B1150" s="167"/>
      <c r="C1150" s="168" t="s">
        <v>1827</v>
      </c>
      <c r="D1150" s="168" t="s">
        <v>197</v>
      </c>
      <c r="E1150" s="169" t="s">
        <v>4624</v>
      </c>
      <c r="F1150" s="170" t="s">
        <v>4625</v>
      </c>
      <c r="G1150" s="171" t="s">
        <v>1148</v>
      </c>
      <c r="H1150" s="172">
        <v>7</v>
      </c>
      <c r="I1150" s="173">
        <v>2716.07</v>
      </c>
      <c r="J1150" s="173">
        <f>ROUND(I1150*H1150,2)</f>
        <v>19012.49</v>
      </c>
      <c r="K1150" s="170" t="s">
        <v>3</v>
      </c>
      <c r="L1150" s="34"/>
      <c r="M1150" s="174" t="s">
        <v>3</v>
      </c>
      <c r="N1150" s="175" t="s">
        <v>40</v>
      </c>
      <c r="O1150" s="176">
        <v>0</v>
      </c>
      <c r="P1150" s="176">
        <f>O1150*H1150</f>
        <v>0</v>
      </c>
      <c r="Q1150" s="176">
        <v>0</v>
      </c>
      <c r="R1150" s="176">
        <f>Q1150*H1150</f>
        <v>0</v>
      </c>
      <c r="S1150" s="176">
        <v>0</v>
      </c>
      <c r="T1150" s="177">
        <f>S1150*H1150</f>
        <v>0</v>
      </c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R1150" s="178" t="s">
        <v>295</v>
      </c>
      <c r="AT1150" s="178" t="s">
        <v>197</v>
      </c>
      <c r="AU1150" s="178" t="s">
        <v>78</v>
      </c>
      <c r="AY1150" s="20" t="s">
        <v>195</v>
      </c>
      <c r="BE1150" s="179">
        <f>IF(N1150="základní",J1150,0)</f>
        <v>19012.49</v>
      </c>
      <c r="BF1150" s="179">
        <f>IF(N1150="snížená",J1150,0)</f>
        <v>0</v>
      </c>
      <c r="BG1150" s="179">
        <f>IF(N1150="zákl. přenesená",J1150,0)</f>
        <v>0</v>
      </c>
      <c r="BH1150" s="179">
        <f>IF(N1150="sníž. přenesená",J1150,0)</f>
        <v>0</v>
      </c>
      <c r="BI1150" s="179">
        <f>IF(N1150="nulová",J1150,0)</f>
        <v>0</v>
      </c>
      <c r="BJ1150" s="20" t="s">
        <v>76</v>
      </c>
      <c r="BK1150" s="179">
        <f>ROUND(I1150*H1150,2)</f>
        <v>19012.49</v>
      </c>
      <c r="BL1150" s="20" t="s">
        <v>295</v>
      </c>
      <c r="BM1150" s="178" t="s">
        <v>4626</v>
      </c>
    </row>
    <row r="1151" spans="1:65" s="2" customFormat="1" ht="16.5" customHeight="1">
      <c r="A1151" s="33"/>
      <c r="B1151" s="167"/>
      <c r="C1151" s="168" t="s">
        <v>1836</v>
      </c>
      <c r="D1151" s="168" t="s">
        <v>197</v>
      </c>
      <c r="E1151" s="169" t="s">
        <v>4627</v>
      </c>
      <c r="F1151" s="170" t="s">
        <v>4628</v>
      </c>
      <c r="G1151" s="171" t="s">
        <v>1148</v>
      </c>
      <c r="H1151" s="172">
        <v>68</v>
      </c>
      <c r="I1151" s="173">
        <v>3120.15</v>
      </c>
      <c r="J1151" s="173">
        <f>ROUND(I1151*H1151,2)</f>
        <v>212170.2</v>
      </c>
      <c r="K1151" s="170" t="s">
        <v>3</v>
      </c>
      <c r="L1151" s="34"/>
      <c r="M1151" s="174" t="s">
        <v>3</v>
      </c>
      <c r="N1151" s="175" t="s">
        <v>40</v>
      </c>
      <c r="O1151" s="176">
        <v>0</v>
      </c>
      <c r="P1151" s="176">
        <f>O1151*H1151</f>
        <v>0</v>
      </c>
      <c r="Q1151" s="176">
        <v>0</v>
      </c>
      <c r="R1151" s="176">
        <f>Q1151*H1151</f>
        <v>0</v>
      </c>
      <c r="S1151" s="176">
        <v>0</v>
      </c>
      <c r="T1151" s="177">
        <f>S1151*H1151</f>
        <v>0</v>
      </c>
      <c r="U1151" s="33"/>
      <c r="V1151" s="33"/>
      <c r="W1151" s="33"/>
      <c r="X1151" s="33"/>
      <c r="Y1151" s="33"/>
      <c r="Z1151" s="33"/>
      <c r="AA1151" s="33"/>
      <c r="AB1151" s="33"/>
      <c r="AC1151" s="33"/>
      <c r="AD1151" s="33"/>
      <c r="AE1151" s="33"/>
      <c r="AR1151" s="178" t="s">
        <v>295</v>
      </c>
      <c r="AT1151" s="178" t="s">
        <v>197</v>
      </c>
      <c r="AU1151" s="178" t="s">
        <v>78</v>
      </c>
      <c r="AY1151" s="20" t="s">
        <v>195</v>
      </c>
      <c r="BE1151" s="179">
        <f>IF(N1151="základní",J1151,0)</f>
        <v>212170.2</v>
      </c>
      <c r="BF1151" s="179">
        <f>IF(N1151="snížená",J1151,0)</f>
        <v>0</v>
      </c>
      <c r="BG1151" s="179">
        <f>IF(N1151="zákl. přenesená",J1151,0)</f>
        <v>0</v>
      </c>
      <c r="BH1151" s="179">
        <f>IF(N1151="sníž. přenesená",J1151,0)</f>
        <v>0</v>
      </c>
      <c r="BI1151" s="179">
        <f>IF(N1151="nulová",J1151,0)</f>
        <v>0</v>
      </c>
      <c r="BJ1151" s="20" t="s">
        <v>76</v>
      </c>
      <c r="BK1151" s="179">
        <f>ROUND(I1151*H1151,2)</f>
        <v>212170.2</v>
      </c>
      <c r="BL1151" s="20" t="s">
        <v>295</v>
      </c>
      <c r="BM1151" s="178" t="s">
        <v>4629</v>
      </c>
    </row>
    <row r="1152" spans="1:65" s="2" customFormat="1" ht="16.5" customHeight="1">
      <c r="A1152" s="33"/>
      <c r="B1152" s="167"/>
      <c r="C1152" s="168" t="s">
        <v>1841</v>
      </c>
      <c r="D1152" s="168" t="s">
        <v>197</v>
      </c>
      <c r="E1152" s="169" t="s">
        <v>4630</v>
      </c>
      <c r="F1152" s="170" t="s">
        <v>4631</v>
      </c>
      <c r="G1152" s="171" t="s">
        <v>1148</v>
      </c>
      <c r="H1152" s="172">
        <v>7</v>
      </c>
      <c r="I1152" s="173">
        <v>3140.61</v>
      </c>
      <c r="J1152" s="173">
        <f>ROUND(I1152*H1152,2)</f>
        <v>21984.27</v>
      </c>
      <c r="K1152" s="170" t="s">
        <v>3</v>
      </c>
      <c r="L1152" s="34"/>
      <c r="M1152" s="174" t="s">
        <v>3</v>
      </c>
      <c r="N1152" s="175" t="s">
        <v>40</v>
      </c>
      <c r="O1152" s="176">
        <v>0</v>
      </c>
      <c r="P1152" s="176">
        <f>O1152*H1152</f>
        <v>0</v>
      </c>
      <c r="Q1152" s="176">
        <v>0</v>
      </c>
      <c r="R1152" s="176">
        <f>Q1152*H1152</f>
        <v>0</v>
      </c>
      <c r="S1152" s="176">
        <v>0</v>
      </c>
      <c r="T1152" s="177">
        <f>S1152*H1152</f>
        <v>0</v>
      </c>
      <c r="U1152" s="33"/>
      <c r="V1152" s="33"/>
      <c r="W1152" s="33"/>
      <c r="X1152" s="33"/>
      <c r="Y1152" s="33"/>
      <c r="Z1152" s="33"/>
      <c r="AA1152" s="33"/>
      <c r="AB1152" s="33"/>
      <c r="AC1152" s="33"/>
      <c r="AD1152" s="33"/>
      <c r="AE1152" s="33"/>
      <c r="AR1152" s="178" t="s">
        <v>295</v>
      </c>
      <c r="AT1152" s="178" t="s">
        <v>197</v>
      </c>
      <c r="AU1152" s="178" t="s">
        <v>78</v>
      </c>
      <c r="AY1152" s="20" t="s">
        <v>195</v>
      </c>
      <c r="BE1152" s="179">
        <f>IF(N1152="základní",J1152,0)</f>
        <v>21984.27</v>
      </c>
      <c r="BF1152" s="179">
        <f>IF(N1152="snížená",J1152,0)</f>
        <v>0</v>
      </c>
      <c r="BG1152" s="179">
        <f>IF(N1152="zákl. přenesená",J1152,0)</f>
        <v>0</v>
      </c>
      <c r="BH1152" s="179">
        <f>IF(N1152="sníž. přenesená",J1152,0)</f>
        <v>0</v>
      </c>
      <c r="BI1152" s="179">
        <f>IF(N1152="nulová",J1152,0)</f>
        <v>0</v>
      </c>
      <c r="BJ1152" s="20" t="s">
        <v>76</v>
      </c>
      <c r="BK1152" s="179">
        <f>ROUND(I1152*H1152,2)</f>
        <v>21984.27</v>
      </c>
      <c r="BL1152" s="20" t="s">
        <v>295</v>
      </c>
      <c r="BM1152" s="178" t="s">
        <v>4632</v>
      </c>
    </row>
    <row r="1153" spans="1:65" s="2" customFormat="1" ht="16.5" customHeight="1">
      <c r="A1153" s="33"/>
      <c r="B1153" s="167"/>
      <c r="C1153" s="168" t="s">
        <v>1847</v>
      </c>
      <c r="D1153" s="168" t="s">
        <v>197</v>
      </c>
      <c r="E1153" s="169" t="s">
        <v>4633</v>
      </c>
      <c r="F1153" s="170" t="s">
        <v>4634</v>
      </c>
      <c r="G1153" s="171" t="s">
        <v>1148</v>
      </c>
      <c r="H1153" s="172">
        <v>15</v>
      </c>
      <c r="I1153" s="173">
        <v>2025.54</v>
      </c>
      <c r="J1153" s="173">
        <f>ROUND(I1153*H1153,2)</f>
        <v>30383.1</v>
      </c>
      <c r="K1153" s="170" t="s">
        <v>3</v>
      </c>
      <c r="L1153" s="34"/>
      <c r="M1153" s="174" t="s">
        <v>3</v>
      </c>
      <c r="N1153" s="175" t="s">
        <v>40</v>
      </c>
      <c r="O1153" s="176">
        <v>0</v>
      </c>
      <c r="P1153" s="176">
        <f>O1153*H1153</f>
        <v>0</v>
      </c>
      <c r="Q1153" s="176">
        <v>0</v>
      </c>
      <c r="R1153" s="176">
        <f>Q1153*H1153</f>
        <v>0</v>
      </c>
      <c r="S1153" s="176">
        <v>0</v>
      </c>
      <c r="T1153" s="177">
        <f>S1153*H1153</f>
        <v>0</v>
      </c>
      <c r="U1153" s="33"/>
      <c r="V1153" s="33"/>
      <c r="W1153" s="33"/>
      <c r="X1153" s="33"/>
      <c r="Y1153" s="33"/>
      <c r="Z1153" s="33"/>
      <c r="AA1153" s="33"/>
      <c r="AB1153" s="33"/>
      <c r="AC1153" s="33"/>
      <c r="AD1153" s="33"/>
      <c r="AE1153" s="33"/>
      <c r="AR1153" s="178" t="s">
        <v>295</v>
      </c>
      <c r="AT1153" s="178" t="s">
        <v>197</v>
      </c>
      <c r="AU1153" s="178" t="s">
        <v>78</v>
      </c>
      <c r="AY1153" s="20" t="s">
        <v>195</v>
      </c>
      <c r="BE1153" s="179">
        <f>IF(N1153="základní",J1153,0)</f>
        <v>30383.1</v>
      </c>
      <c r="BF1153" s="179">
        <f>IF(N1153="snížená",J1153,0)</f>
        <v>0</v>
      </c>
      <c r="BG1153" s="179">
        <f>IF(N1153="zákl. přenesená",J1153,0)</f>
        <v>0</v>
      </c>
      <c r="BH1153" s="179">
        <f>IF(N1153="sníž. přenesená",J1153,0)</f>
        <v>0</v>
      </c>
      <c r="BI1153" s="179">
        <f>IF(N1153="nulová",J1153,0)</f>
        <v>0</v>
      </c>
      <c r="BJ1153" s="20" t="s">
        <v>76</v>
      </c>
      <c r="BK1153" s="179">
        <f>ROUND(I1153*H1153,2)</f>
        <v>30383.1</v>
      </c>
      <c r="BL1153" s="20" t="s">
        <v>295</v>
      </c>
      <c r="BM1153" s="178" t="s">
        <v>4635</v>
      </c>
    </row>
    <row r="1154" spans="1:65" s="2" customFormat="1" ht="16.5" customHeight="1">
      <c r="A1154" s="33"/>
      <c r="B1154" s="167"/>
      <c r="C1154" s="168" t="s">
        <v>1851</v>
      </c>
      <c r="D1154" s="168" t="s">
        <v>197</v>
      </c>
      <c r="E1154" s="169" t="s">
        <v>1155</v>
      </c>
      <c r="F1154" s="170" t="s">
        <v>1156</v>
      </c>
      <c r="G1154" s="171" t="s">
        <v>1148</v>
      </c>
      <c r="H1154" s="172">
        <v>12</v>
      </c>
      <c r="I1154" s="173">
        <v>184.5</v>
      </c>
      <c r="J1154" s="173">
        <f>ROUND(I1154*H1154,2)</f>
        <v>2214</v>
      </c>
      <c r="K1154" s="170" t="s">
        <v>3</v>
      </c>
      <c r="L1154" s="34"/>
      <c r="M1154" s="174" t="s">
        <v>3</v>
      </c>
      <c r="N1154" s="175" t="s">
        <v>40</v>
      </c>
      <c r="O1154" s="176">
        <v>0</v>
      </c>
      <c r="P1154" s="176">
        <f>O1154*H1154</f>
        <v>0</v>
      </c>
      <c r="Q1154" s="176">
        <v>0</v>
      </c>
      <c r="R1154" s="176">
        <f>Q1154*H1154</f>
        <v>0</v>
      </c>
      <c r="S1154" s="176">
        <v>0</v>
      </c>
      <c r="T1154" s="177">
        <f>S1154*H1154</f>
        <v>0</v>
      </c>
      <c r="U1154" s="33"/>
      <c r="V1154" s="33"/>
      <c r="W1154" s="33"/>
      <c r="X1154" s="33"/>
      <c r="Y1154" s="33"/>
      <c r="Z1154" s="33"/>
      <c r="AA1154" s="33"/>
      <c r="AB1154" s="33"/>
      <c r="AC1154" s="33"/>
      <c r="AD1154" s="33"/>
      <c r="AE1154" s="33"/>
      <c r="AR1154" s="178" t="s">
        <v>295</v>
      </c>
      <c r="AT1154" s="178" t="s">
        <v>197</v>
      </c>
      <c r="AU1154" s="178" t="s">
        <v>78</v>
      </c>
      <c r="AY1154" s="20" t="s">
        <v>195</v>
      </c>
      <c r="BE1154" s="179">
        <f>IF(N1154="základní",J1154,0)</f>
        <v>2214</v>
      </c>
      <c r="BF1154" s="179">
        <f>IF(N1154="snížená",J1154,0)</f>
        <v>0</v>
      </c>
      <c r="BG1154" s="179">
        <f>IF(N1154="zákl. přenesená",J1154,0)</f>
        <v>0</v>
      </c>
      <c r="BH1154" s="179">
        <f>IF(N1154="sníž. přenesená",J1154,0)</f>
        <v>0</v>
      </c>
      <c r="BI1154" s="179">
        <f>IF(N1154="nulová",J1154,0)</f>
        <v>0</v>
      </c>
      <c r="BJ1154" s="20" t="s">
        <v>76</v>
      </c>
      <c r="BK1154" s="179">
        <f>ROUND(I1154*H1154,2)</f>
        <v>2214</v>
      </c>
      <c r="BL1154" s="20" t="s">
        <v>295</v>
      </c>
      <c r="BM1154" s="178" t="s">
        <v>4636</v>
      </c>
    </row>
    <row r="1155" spans="1:65" s="2" customFormat="1" ht="16.5" customHeight="1">
      <c r="A1155" s="33"/>
      <c r="B1155" s="167"/>
      <c r="C1155" s="168" t="s">
        <v>1855</v>
      </c>
      <c r="D1155" s="168" t="s">
        <v>197</v>
      </c>
      <c r="E1155" s="169" t="s">
        <v>4637</v>
      </c>
      <c r="F1155" s="170" t="s">
        <v>4638</v>
      </c>
      <c r="G1155" s="171" t="s">
        <v>1148</v>
      </c>
      <c r="H1155" s="172">
        <v>3</v>
      </c>
      <c r="I1155" s="173">
        <v>194.37</v>
      </c>
      <c r="J1155" s="173">
        <f>ROUND(I1155*H1155,2)</f>
        <v>583.11</v>
      </c>
      <c r="K1155" s="170" t="s">
        <v>3</v>
      </c>
      <c r="L1155" s="34"/>
      <c r="M1155" s="174" t="s">
        <v>3</v>
      </c>
      <c r="N1155" s="175" t="s">
        <v>40</v>
      </c>
      <c r="O1155" s="176">
        <v>0</v>
      </c>
      <c r="P1155" s="176">
        <f>O1155*H1155</f>
        <v>0</v>
      </c>
      <c r="Q1155" s="176">
        <v>0</v>
      </c>
      <c r="R1155" s="176">
        <f>Q1155*H1155</f>
        <v>0</v>
      </c>
      <c r="S1155" s="176">
        <v>0</v>
      </c>
      <c r="T1155" s="177">
        <f>S1155*H1155</f>
        <v>0</v>
      </c>
      <c r="U1155" s="33"/>
      <c r="V1155" s="33"/>
      <c r="W1155" s="33"/>
      <c r="X1155" s="33"/>
      <c r="Y1155" s="33"/>
      <c r="Z1155" s="33"/>
      <c r="AA1155" s="33"/>
      <c r="AB1155" s="33"/>
      <c r="AC1155" s="33"/>
      <c r="AD1155" s="33"/>
      <c r="AE1155" s="33"/>
      <c r="AR1155" s="178" t="s">
        <v>295</v>
      </c>
      <c r="AT1155" s="178" t="s">
        <v>197</v>
      </c>
      <c r="AU1155" s="178" t="s">
        <v>78</v>
      </c>
      <c r="AY1155" s="20" t="s">
        <v>195</v>
      </c>
      <c r="BE1155" s="179">
        <f>IF(N1155="základní",J1155,0)</f>
        <v>583.11</v>
      </c>
      <c r="BF1155" s="179">
        <f>IF(N1155="snížená",J1155,0)</f>
        <v>0</v>
      </c>
      <c r="BG1155" s="179">
        <f>IF(N1155="zákl. přenesená",J1155,0)</f>
        <v>0</v>
      </c>
      <c r="BH1155" s="179">
        <f>IF(N1155="sníž. přenesená",J1155,0)</f>
        <v>0</v>
      </c>
      <c r="BI1155" s="179">
        <f>IF(N1155="nulová",J1155,0)</f>
        <v>0</v>
      </c>
      <c r="BJ1155" s="20" t="s">
        <v>76</v>
      </c>
      <c r="BK1155" s="179">
        <f>ROUND(I1155*H1155,2)</f>
        <v>583.11</v>
      </c>
      <c r="BL1155" s="20" t="s">
        <v>295</v>
      </c>
      <c r="BM1155" s="178" t="s">
        <v>4639</v>
      </c>
    </row>
    <row r="1156" spans="1:65" s="2" customFormat="1" ht="16.5" customHeight="1">
      <c r="A1156" s="33"/>
      <c r="B1156" s="167"/>
      <c r="C1156" s="168" t="s">
        <v>4640</v>
      </c>
      <c r="D1156" s="168" t="s">
        <v>197</v>
      </c>
      <c r="E1156" s="169" t="s">
        <v>4641</v>
      </c>
      <c r="F1156" s="170" t="s">
        <v>4642</v>
      </c>
      <c r="G1156" s="171" t="s">
        <v>1148</v>
      </c>
      <c r="H1156" s="172">
        <v>4</v>
      </c>
      <c r="I1156" s="173">
        <v>216.88</v>
      </c>
      <c r="J1156" s="173">
        <f>ROUND(I1156*H1156,2)</f>
        <v>867.52</v>
      </c>
      <c r="K1156" s="170" t="s">
        <v>3</v>
      </c>
      <c r="L1156" s="34"/>
      <c r="M1156" s="174" t="s">
        <v>3</v>
      </c>
      <c r="N1156" s="175" t="s">
        <v>40</v>
      </c>
      <c r="O1156" s="176">
        <v>0</v>
      </c>
      <c r="P1156" s="176">
        <f>O1156*H1156</f>
        <v>0</v>
      </c>
      <c r="Q1156" s="176">
        <v>0</v>
      </c>
      <c r="R1156" s="176">
        <f>Q1156*H1156</f>
        <v>0</v>
      </c>
      <c r="S1156" s="176">
        <v>0</v>
      </c>
      <c r="T1156" s="177">
        <f>S1156*H1156</f>
        <v>0</v>
      </c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R1156" s="178" t="s">
        <v>295</v>
      </c>
      <c r="AT1156" s="178" t="s">
        <v>197</v>
      </c>
      <c r="AU1156" s="178" t="s">
        <v>78</v>
      </c>
      <c r="AY1156" s="20" t="s">
        <v>195</v>
      </c>
      <c r="BE1156" s="179">
        <f>IF(N1156="základní",J1156,0)</f>
        <v>867.52</v>
      </c>
      <c r="BF1156" s="179">
        <f>IF(N1156="snížená",J1156,0)</f>
        <v>0</v>
      </c>
      <c r="BG1156" s="179">
        <f>IF(N1156="zákl. přenesená",J1156,0)</f>
        <v>0</v>
      </c>
      <c r="BH1156" s="179">
        <f>IF(N1156="sníž. přenesená",J1156,0)</f>
        <v>0</v>
      </c>
      <c r="BI1156" s="179">
        <f>IF(N1156="nulová",J1156,0)</f>
        <v>0</v>
      </c>
      <c r="BJ1156" s="20" t="s">
        <v>76</v>
      </c>
      <c r="BK1156" s="179">
        <f>ROUND(I1156*H1156,2)</f>
        <v>867.52</v>
      </c>
      <c r="BL1156" s="20" t="s">
        <v>295</v>
      </c>
      <c r="BM1156" s="178" t="s">
        <v>4643</v>
      </c>
    </row>
    <row r="1157" spans="1:65" s="2" customFormat="1" ht="16.5" customHeight="1">
      <c r="A1157" s="33"/>
      <c r="B1157" s="167"/>
      <c r="C1157" s="168" t="s">
        <v>4644</v>
      </c>
      <c r="D1157" s="168" t="s">
        <v>197</v>
      </c>
      <c r="E1157" s="169" t="s">
        <v>4645</v>
      </c>
      <c r="F1157" s="170" t="s">
        <v>4646</v>
      </c>
      <c r="G1157" s="171" t="s">
        <v>1148</v>
      </c>
      <c r="H1157" s="172">
        <v>7</v>
      </c>
      <c r="I1157" s="173">
        <v>161.99</v>
      </c>
      <c r="J1157" s="173">
        <f>ROUND(I1157*H1157,2)</f>
        <v>1133.93</v>
      </c>
      <c r="K1157" s="170" t="s">
        <v>3</v>
      </c>
      <c r="L1157" s="34"/>
      <c r="M1157" s="174" t="s">
        <v>3</v>
      </c>
      <c r="N1157" s="175" t="s">
        <v>40</v>
      </c>
      <c r="O1157" s="176">
        <v>0</v>
      </c>
      <c r="P1157" s="176">
        <f>O1157*H1157</f>
        <v>0</v>
      </c>
      <c r="Q1157" s="176">
        <v>0</v>
      </c>
      <c r="R1157" s="176">
        <f>Q1157*H1157</f>
        <v>0</v>
      </c>
      <c r="S1157" s="176">
        <v>0</v>
      </c>
      <c r="T1157" s="177">
        <f>S1157*H1157</f>
        <v>0</v>
      </c>
      <c r="U1157" s="33"/>
      <c r="V1157" s="33"/>
      <c r="W1157" s="33"/>
      <c r="X1157" s="33"/>
      <c r="Y1157" s="33"/>
      <c r="Z1157" s="33"/>
      <c r="AA1157" s="33"/>
      <c r="AB1157" s="33"/>
      <c r="AC1157" s="33"/>
      <c r="AD1157" s="33"/>
      <c r="AE1157" s="33"/>
      <c r="AR1157" s="178" t="s">
        <v>295</v>
      </c>
      <c r="AT1157" s="178" t="s">
        <v>197</v>
      </c>
      <c r="AU1157" s="178" t="s">
        <v>78</v>
      </c>
      <c r="AY1157" s="20" t="s">
        <v>195</v>
      </c>
      <c r="BE1157" s="179">
        <f>IF(N1157="základní",J1157,0)</f>
        <v>1133.93</v>
      </c>
      <c r="BF1157" s="179">
        <f>IF(N1157="snížená",J1157,0)</f>
        <v>0</v>
      </c>
      <c r="BG1157" s="179">
        <f>IF(N1157="zákl. přenesená",J1157,0)</f>
        <v>0</v>
      </c>
      <c r="BH1157" s="179">
        <f>IF(N1157="sníž. přenesená",J1157,0)</f>
        <v>0</v>
      </c>
      <c r="BI1157" s="179">
        <f>IF(N1157="nulová",J1157,0)</f>
        <v>0</v>
      </c>
      <c r="BJ1157" s="20" t="s">
        <v>76</v>
      </c>
      <c r="BK1157" s="179">
        <f>ROUND(I1157*H1157,2)</f>
        <v>1133.93</v>
      </c>
      <c r="BL1157" s="20" t="s">
        <v>295</v>
      </c>
      <c r="BM1157" s="178" t="s">
        <v>4647</v>
      </c>
    </row>
    <row r="1158" spans="1:65" s="2" customFormat="1" ht="16.5" customHeight="1">
      <c r="A1158" s="33"/>
      <c r="B1158" s="167"/>
      <c r="C1158" s="168" t="s">
        <v>4648</v>
      </c>
      <c r="D1158" s="168" t="s">
        <v>197</v>
      </c>
      <c r="E1158" s="169" t="s">
        <v>4649</v>
      </c>
      <c r="F1158" s="170" t="s">
        <v>4650</v>
      </c>
      <c r="G1158" s="171" t="s">
        <v>1148</v>
      </c>
      <c r="H1158" s="172">
        <v>6</v>
      </c>
      <c r="I1158" s="173">
        <v>194.37</v>
      </c>
      <c r="J1158" s="173">
        <f>ROUND(I1158*H1158,2)</f>
        <v>1166.22</v>
      </c>
      <c r="K1158" s="170" t="s">
        <v>3</v>
      </c>
      <c r="L1158" s="34"/>
      <c r="M1158" s="174" t="s">
        <v>3</v>
      </c>
      <c r="N1158" s="175" t="s">
        <v>40</v>
      </c>
      <c r="O1158" s="176">
        <v>0</v>
      </c>
      <c r="P1158" s="176">
        <f>O1158*H1158</f>
        <v>0</v>
      </c>
      <c r="Q1158" s="176">
        <v>0</v>
      </c>
      <c r="R1158" s="176">
        <f>Q1158*H1158</f>
        <v>0</v>
      </c>
      <c r="S1158" s="176">
        <v>0</v>
      </c>
      <c r="T1158" s="177">
        <f>S1158*H1158</f>
        <v>0</v>
      </c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33"/>
      <c r="AE1158" s="33"/>
      <c r="AR1158" s="178" t="s">
        <v>295</v>
      </c>
      <c r="AT1158" s="178" t="s">
        <v>197</v>
      </c>
      <c r="AU1158" s="178" t="s">
        <v>78</v>
      </c>
      <c r="AY1158" s="20" t="s">
        <v>195</v>
      </c>
      <c r="BE1158" s="179">
        <f>IF(N1158="základní",J1158,0)</f>
        <v>1166.22</v>
      </c>
      <c r="BF1158" s="179">
        <f>IF(N1158="snížená",J1158,0)</f>
        <v>0</v>
      </c>
      <c r="BG1158" s="179">
        <f>IF(N1158="zákl. přenesená",J1158,0)</f>
        <v>0</v>
      </c>
      <c r="BH1158" s="179">
        <f>IF(N1158="sníž. přenesená",J1158,0)</f>
        <v>0</v>
      </c>
      <c r="BI1158" s="179">
        <f>IF(N1158="nulová",J1158,0)</f>
        <v>0</v>
      </c>
      <c r="BJ1158" s="20" t="s">
        <v>76</v>
      </c>
      <c r="BK1158" s="179">
        <f>ROUND(I1158*H1158,2)</f>
        <v>1166.22</v>
      </c>
      <c r="BL1158" s="20" t="s">
        <v>295</v>
      </c>
      <c r="BM1158" s="178" t="s">
        <v>4651</v>
      </c>
    </row>
    <row r="1159" spans="1:65" s="2" customFormat="1" ht="16.5" customHeight="1">
      <c r="A1159" s="33"/>
      <c r="B1159" s="167"/>
      <c r="C1159" s="168" t="s">
        <v>4652</v>
      </c>
      <c r="D1159" s="168" t="s">
        <v>197</v>
      </c>
      <c r="E1159" s="169" t="s">
        <v>4653</v>
      </c>
      <c r="F1159" s="170" t="s">
        <v>4654</v>
      </c>
      <c r="G1159" s="171" t="s">
        <v>1148</v>
      </c>
      <c r="H1159" s="172">
        <v>2</v>
      </c>
      <c r="I1159" s="173">
        <v>216.88</v>
      </c>
      <c r="J1159" s="173">
        <f>ROUND(I1159*H1159,2)</f>
        <v>433.76</v>
      </c>
      <c r="K1159" s="170" t="s">
        <v>3</v>
      </c>
      <c r="L1159" s="34"/>
      <c r="M1159" s="174" t="s">
        <v>3</v>
      </c>
      <c r="N1159" s="175" t="s">
        <v>40</v>
      </c>
      <c r="O1159" s="176">
        <v>0</v>
      </c>
      <c r="P1159" s="176">
        <f>O1159*H1159</f>
        <v>0</v>
      </c>
      <c r="Q1159" s="176">
        <v>0</v>
      </c>
      <c r="R1159" s="176">
        <f>Q1159*H1159</f>
        <v>0</v>
      </c>
      <c r="S1159" s="176">
        <v>0</v>
      </c>
      <c r="T1159" s="177">
        <f>S1159*H1159</f>
        <v>0</v>
      </c>
      <c r="U1159" s="33"/>
      <c r="V1159" s="33"/>
      <c r="W1159" s="33"/>
      <c r="X1159" s="33"/>
      <c r="Y1159" s="33"/>
      <c r="Z1159" s="33"/>
      <c r="AA1159" s="33"/>
      <c r="AB1159" s="33"/>
      <c r="AC1159" s="33"/>
      <c r="AD1159" s="33"/>
      <c r="AE1159" s="33"/>
      <c r="AR1159" s="178" t="s">
        <v>295</v>
      </c>
      <c r="AT1159" s="178" t="s">
        <v>197</v>
      </c>
      <c r="AU1159" s="178" t="s">
        <v>78</v>
      </c>
      <c r="AY1159" s="20" t="s">
        <v>195</v>
      </c>
      <c r="BE1159" s="179">
        <f>IF(N1159="základní",J1159,0)</f>
        <v>433.76</v>
      </c>
      <c r="BF1159" s="179">
        <f>IF(N1159="snížená",J1159,0)</f>
        <v>0</v>
      </c>
      <c r="BG1159" s="179">
        <f>IF(N1159="zákl. přenesená",J1159,0)</f>
        <v>0</v>
      </c>
      <c r="BH1159" s="179">
        <f>IF(N1159="sníž. přenesená",J1159,0)</f>
        <v>0</v>
      </c>
      <c r="BI1159" s="179">
        <f>IF(N1159="nulová",J1159,0)</f>
        <v>0</v>
      </c>
      <c r="BJ1159" s="20" t="s">
        <v>76</v>
      </c>
      <c r="BK1159" s="179">
        <f>ROUND(I1159*H1159,2)</f>
        <v>433.76</v>
      </c>
      <c r="BL1159" s="20" t="s">
        <v>295</v>
      </c>
      <c r="BM1159" s="178" t="s">
        <v>4655</v>
      </c>
    </row>
    <row r="1160" spans="1:65" s="2" customFormat="1" ht="16.5" customHeight="1">
      <c r="A1160" s="33"/>
      <c r="B1160" s="167"/>
      <c r="C1160" s="168" t="s">
        <v>4656</v>
      </c>
      <c r="D1160" s="168" t="s">
        <v>197</v>
      </c>
      <c r="E1160" s="169" t="s">
        <v>4657</v>
      </c>
      <c r="F1160" s="170" t="s">
        <v>4658</v>
      </c>
      <c r="G1160" s="171" t="s">
        <v>1148</v>
      </c>
      <c r="H1160" s="172">
        <v>2</v>
      </c>
      <c r="I1160" s="173">
        <v>198.46</v>
      </c>
      <c r="J1160" s="173">
        <f>ROUND(I1160*H1160,2)</f>
        <v>396.92</v>
      </c>
      <c r="K1160" s="170" t="s">
        <v>3</v>
      </c>
      <c r="L1160" s="34"/>
      <c r="M1160" s="174" t="s">
        <v>3</v>
      </c>
      <c r="N1160" s="175" t="s">
        <v>40</v>
      </c>
      <c r="O1160" s="176">
        <v>0</v>
      </c>
      <c r="P1160" s="176">
        <f>O1160*H1160</f>
        <v>0</v>
      </c>
      <c r="Q1160" s="176">
        <v>0</v>
      </c>
      <c r="R1160" s="176">
        <f>Q1160*H1160</f>
        <v>0</v>
      </c>
      <c r="S1160" s="176">
        <v>0</v>
      </c>
      <c r="T1160" s="177">
        <f>S1160*H1160</f>
        <v>0</v>
      </c>
      <c r="U1160" s="33"/>
      <c r="V1160" s="33"/>
      <c r="W1160" s="33"/>
      <c r="X1160" s="33"/>
      <c r="Y1160" s="33"/>
      <c r="Z1160" s="33"/>
      <c r="AA1160" s="33"/>
      <c r="AB1160" s="33"/>
      <c r="AC1160" s="33"/>
      <c r="AD1160" s="33"/>
      <c r="AE1160" s="33"/>
      <c r="AR1160" s="178" t="s">
        <v>295</v>
      </c>
      <c r="AT1160" s="178" t="s">
        <v>197</v>
      </c>
      <c r="AU1160" s="178" t="s">
        <v>78</v>
      </c>
      <c r="AY1160" s="20" t="s">
        <v>195</v>
      </c>
      <c r="BE1160" s="179">
        <f>IF(N1160="základní",J1160,0)</f>
        <v>396.92</v>
      </c>
      <c r="BF1160" s="179">
        <f>IF(N1160="snížená",J1160,0)</f>
        <v>0</v>
      </c>
      <c r="BG1160" s="179">
        <f>IF(N1160="zákl. přenesená",J1160,0)</f>
        <v>0</v>
      </c>
      <c r="BH1160" s="179">
        <f>IF(N1160="sníž. přenesená",J1160,0)</f>
        <v>0</v>
      </c>
      <c r="BI1160" s="179">
        <f>IF(N1160="nulová",J1160,0)</f>
        <v>0</v>
      </c>
      <c r="BJ1160" s="20" t="s">
        <v>76</v>
      </c>
      <c r="BK1160" s="179">
        <f>ROUND(I1160*H1160,2)</f>
        <v>396.92</v>
      </c>
      <c r="BL1160" s="20" t="s">
        <v>295</v>
      </c>
      <c r="BM1160" s="178" t="s">
        <v>4659</v>
      </c>
    </row>
    <row r="1161" spans="1:65" s="2" customFormat="1" ht="16.5" customHeight="1">
      <c r="A1161" s="33"/>
      <c r="B1161" s="167"/>
      <c r="C1161" s="168" t="s">
        <v>4660</v>
      </c>
      <c r="D1161" s="168" t="s">
        <v>197</v>
      </c>
      <c r="E1161" s="169" t="s">
        <v>4661</v>
      </c>
      <c r="F1161" s="170" t="s">
        <v>4662</v>
      </c>
      <c r="G1161" s="171" t="s">
        <v>1148</v>
      </c>
      <c r="H1161" s="172">
        <v>1</v>
      </c>
      <c r="I1161" s="173">
        <v>220.97</v>
      </c>
      <c r="J1161" s="173">
        <f>ROUND(I1161*H1161,2)</f>
        <v>220.97</v>
      </c>
      <c r="K1161" s="170" t="s">
        <v>3</v>
      </c>
      <c r="L1161" s="34"/>
      <c r="M1161" s="174" t="s">
        <v>3</v>
      </c>
      <c r="N1161" s="175" t="s">
        <v>40</v>
      </c>
      <c r="O1161" s="176">
        <v>0</v>
      </c>
      <c r="P1161" s="176">
        <f>O1161*H1161</f>
        <v>0</v>
      </c>
      <c r="Q1161" s="176">
        <v>0</v>
      </c>
      <c r="R1161" s="176">
        <f>Q1161*H1161</f>
        <v>0</v>
      </c>
      <c r="S1161" s="176">
        <v>0</v>
      </c>
      <c r="T1161" s="177">
        <f>S1161*H1161</f>
        <v>0</v>
      </c>
      <c r="U1161" s="33"/>
      <c r="V1161" s="33"/>
      <c r="W1161" s="33"/>
      <c r="X1161" s="33"/>
      <c r="Y1161" s="33"/>
      <c r="Z1161" s="33"/>
      <c r="AA1161" s="33"/>
      <c r="AB1161" s="33"/>
      <c r="AC1161" s="33"/>
      <c r="AD1161" s="33"/>
      <c r="AE1161" s="33"/>
      <c r="AR1161" s="178" t="s">
        <v>295</v>
      </c>
      <c r="AT1161" s="178" t="s">
        <v>197</v>
      </c>
      <c r="AU1161" s="178" t="s">
        <v>78</v>
      </c>
      <c r="AY1161" s="20" t="s">
        <v>195</v>
      </c>
      <c r="BE1161" s="179">
        <f>IF(N1161="základní",J1161,0)</f>
        <v>220.97</v>
      </c>
      <c r="BF1161" s="179">
        <f>IF(N1161="snížená",J1161,0)</f>
        <v>0</v>
      </c>
      <c r="BG1161" s="179">
        <f>IF(N1161="zákl. přenesená",J1161,0)</f>
        <v>0</v>
      </c>
      <c r="BH1161" s="179">
        <f>IF(N1161="sníž. přenesená",J1161,0)</f>
        <v>0</v>
      </c>
      <c r="BI1161" s="179">
        <f>IF(N1161="nulová",J1161,0)</f>
        <v>0</v>
      </c>
      <c r="BJ1161" s="20" t="s">
        <v>76</v>
      </c>
      <c r="BK1161" s="179">
        <f>ROUND(I1161*H1161,2)</f>
        <v>220.97</v>
      </c>
      <c r="BL1161" s="20" t="s">
        <v>295</v>
      </c>
      <c r="BM1161" s="178" t="s">
        <v>4663</v>
      </c>
    </row>
    <row r="1162" spans="1:65" s="2" customFormat="1" ht="16.5" customHeight="1">
      <c r="A1162" s="33"/>
      <c r="B1162" s="167"/>
      <c r="C1162" s="168" t="s">
        <v>4664</v>
      </c>
      <c r="D1162" s="168" t="s">
        <v>197</v>
      </c>
      <c r="E1162" s="169" t="s">
        <v>4665</v>
      </c>
      <c r="F1162" s="170" t="s">
        <v>4666</v>
      </c>
      <c r="G1162" s="171" t="s">
        <v>1148</v>
      </c>
      <c r="H1162" s="172">
        <v>1</v>
      </c>
      <c r="I1162" s="173">
        <v>231.2</v>
      </c>
      <c r="J1162" s="173">
        <f>ROUND(I1162*H1162,2)</f>
        <v>231.2</v>
      </c>
      <c r="K1162" s="170" t="s">
        <v>3</v>
      </c>
      <c r="L1162" s="34"/>
      <c r="M1162" s="174" t="s">
        <v>3</v>
      </c>
      <c r="N1162" s="175" t="s">
        <v>40</v>
      </c>
      <c r="O1162" s="176">
        <v>0</v>
      </c>
      <c r="P1162" s="176">
        <f>O1162*H1162</f>
        <v>0</v>
      </c>
      <c r="Q1162" s="176">
        <v>0</v>
      </c>
      <c r="R1162" s="176">
        <f>Q1162*H1162</f>
        <v>0</v>
      </c>
      <c r="S1162" s="176">
        <v>0</v>
      </c>
      <c r="T1162" s="177">
        <f>S1162*H1162</f>
        <v>0</v>
      </c>
      <c r="U1162" s="33"/>
      <c r="V1162" s="33"/>
      <c r="W1162" s="33"/>
      <c r="X1162" s="33"/>
      <c r="Y1162" s="33"/>
      <c r="Z1162" s="33"/>
      <c r="AA1162" s="33"/>
      <c r="AB1162" s="33"/>
      <c r="AC1162" s="33"/>
      <c r="AD1162" s="33"/>
      <c r="AE1162" s="33"/>
      <c r="AR1162" s="178" t="s">
        <v>295</v>
      </c>
      <c r="AT1162" s="178" t="s">
        <v>197</v>
      </c>
      <c r="AU1162" s="178" t="s">
        <v>78</v>
      </c>
      <c r="AY1162" s="20" t="s">
        <v>195</v>
      </c>
      <c r="BE1162" s="179">
        <f>IF(N1162="základní",J1162,0)</f>
        <v>231.2</v>
      </c>
      <c r="BF1162" s="179">
        <f>IF(N1162="snížená",J1162,0)</f>
        <v>0</v>
      </c>
      <c r="BG1162" s="179">
        <f>IF(N1162="zákl. přenesená",J1162,0)</f>
        <v>0</v>
      </c>
      <c r="BH1162" s="179">
        <f>IF(N1162="sníž. přenesená",J1162,0)</f>
        <v>0</v>
      </c>
      <c r="BI1162" s="179">
        <f>IF(N1162="nulová",J1162,0)</f>
        <v>0</v>
      </c>
      <c r="BJ1162" s="20" t="s">
        <v>76</v>
      </c>
      <c r="BK1162" s="179">
        <f>ROUND(I1162*H1162,2)</f>
        <v>231.2</v>
      </c>
      <c r="BL1162" s="20" t="s">
        <v>295</v>
      </c>
      <c r="BM1162" s="178" t="s">
        <v>4667</v>
      </c>
    </row>
    <row r="1163" spans="1:65" s="2" customFormat="1" ht="16.5" customHeight="1">
      <c r="A1163" s="33"/>
      <c r="B1163" s="167"/>
      <c r="C1163" s="168" t="s">
        <v>4668</v>
      </c>
      <c r="D1163" s="168" t="s">
        <v>197</v>
      </c>
      <c r="E1163" s="169" t="s">
        <v>4669</v>
      </c>
      <c r="F1163" s="170" t="s">
        <v>4670</v>
      </c>
      <c r="G1163" s="171" t="s">
        <v>1148</v>
      </c>
      <c r="H1163" s="172">
        <v>1</v>
      </c>
      <c r="I1163" s="173">
        <v>250.64</v>
      </c>
      <c r="J1163" s="173">
        <f>ROUND(I1163*H1163,2)</f>
        <v>250.64</v>
      </c>
      <c r="K1163" s="170" t="s">
        <v>3</v>
      </c>
      <c r="L1163" s="34"/>
      <c r="M1163" s="174" t="s">
        <v>3</v>
      </c>
      <c r="N1163" s="175" t="s">
        <v>40</v>
      </c>
      <c r="O1163" s="176">
        <v>0</v>
      </c>
      <c r="P1163" s="176">
        <f>O1163*H1163</f>
        <v>0</v>
      </c>
      <c r="Q1163" s="176">
        <v>0</v>
      </c>
      <c r="R1163" s="176">
        <f>Q1163*H1163</f>
        <v>0</v>
      </c>
      <c r="S1163" s="176">
        <v>0</v>
      </c>
      <c r="T1163" s="177">
        <f>S1163*H1163</f>
        <v>0</v>
      </c>
      <c r="U1163" s="33"/>
      <c r="V1163" s="33"/>
      <c r="W1163" s="33"/>
      <c r="X1163" s="33"/>
      <c r="Y1163" s="33"/>
      <c r="Z1163" s="33"/>
      <c r="AA1163" s="33"/>
      <c r="AB1163" s="33"/>
      <c r="AC1163" s="33"/>
      <c r="AD1163" s="33"/>
      <c r="AE1163" s="33"/>
      <c r="AR1163" s="178" t="s">
        <v>295</v>
      </c>
      <c r="AT1163" s="178" t="s">
        <v>197</v>
      </c>
      <c r="AU1163" s="178" t="s">
        <v>78</v>
      </c>
      <c r="AY1163" s="20" t="s">
        <v>195</v>
      </c>
      <c r="BE1163" s="179">
        <f>IF(N1163="základní",J1163,0)</f>
        <v>250.64</v>
      </c>
      <c r="BF1163" s="179">
        <f>IF(N1163="snížená",J1163,0)</f>
        <v>0</v>
      </c>
      <c r="BG1163" s="179">
        <f>IF(N1163="zákl. přenesená",J1163,0)</f>
        <v>0</v>
      </c>
      <c r="BH1163" s="179">
        <f>IF(N1163="sníž. přenesená",J1163,0)</f>
        <v>0</v>
      </c>
      <c r="BI1163" s="179">
        <f>IF(N1163="nulová",J1163,0)</f>
        <v>0</v>
      </c>
      <c r="BJ1163" s="20" t="s">
        <v>76</v>
      </c>
      <c r="BK1163" s="179">
        <f>ROUND(I1163*H1163,2)</f>
        <v>250.64</v>
      </c>
      <c r="BL1163" s="20" t="s">
        <v>295</v>
      </c>
      <c r="BM1163" s="178" t="s">
        <v>4671</v>
      </c>
    </row>
    <row r="1164" spans="1:65" s="2" customFormat="1" ht="16.5" customHeight="1">
      <c r="A1164" s="33"/>
      <c r="B1164" s="167"/>
      <c r="C1164" s="168" t="s">
        <v>4672</v>
      </c>
      <c r="D1164" s="168" t="s">
        <v>197</v>
      </c>
      <c r="E1164" s="169" t="s">
        <v>4673</v>
      </c>
      <c r="F1164" s="170" t="s">
        <v>4674</v>
      </c>
      <c r="G1164" s="171" t="s">
        <v>1148</v>
      </c>
      <c r="H1164" s="172">
        <v>12</v>
      </c>
      <c r="I1164" s="173">
        <v>192.53</v>
      </c>
      <c r="J1164" s="173">
        <f>ROUND(I1164*H1164,2)</f>
        <v>2310.36</v>
      </c>
      <c r="K1164" s="170" t="s">
        <v>3</v>
      </c>
      <c r="L1164" s="34"/>
      <c r="M1164" s="174" t="s">
        <v>3</v>
      </c>
      <c r="N1164" s="175" t="s">
        <v>40</v>
      </c>
      <c r="O1164" s="176">
        <v>0</v>
      </c>
      <c r="P1164" s="176">
        <f>O1164*H1164</f>
        <v>0</v>
      </c>
      <c r="Q1164" s="176">
        <v>0</v>
      </c>
      <c r="R1164" s="176">
        <f>Q1164*H1164</f>
        <v>0</v>
      </c>
      <c r="S1164" s="176">
        <v>0</v>
      </c>
      <c r="T1164" s="177">
        <f>S1164*H1164</f>
        <v>0</v>
      </c>
      <c r="U1164" s="33"/>
      <c r="V1164" s="33"/>
      <c r="W1164" s="33"/>
      <c r="X1164" s="33"/>
      <c r="Y1164" s="33"/>
      <c r="Z1164" s="33"/>
      <c r="AA1164" s="33"/>
      <c r="AB1164" s="33"/>
      <c r="AC1164" s="33"/>
      <c r="AD1164" s="33"/>
      <c r="AE1164" s="33"/>
      <c r="AR1164" s="178" t="s">
        <v>295</v>
      </c>
      <c r="AT1164" s="178" t="s">
        <v>197</v>
      </c>
      <c r="AU1164" s="178" t="s">
        <v>78</v>
      </c>
      <c r="AY1164" s="20" t="s">
        <v>195</v>
      </c>
      <c r="BE1164" s="179">
        <f>IF(N1164="základní",J1164,0)</f>
        <v>2310.36</v>
      </c>
      <c r="BF1164" s="179">
        <f>IF(N1164="snížená",J1164,0)</f>
        <v>0</v>
      </c>
      <c r="BG1164" s="179">
        <f>IF(N1164="zákl. přenesená",J1164,0)</f>
        <v>0</v>
      </c>
      <c r="BH1164" s="179">
        <f>IF(N1164="sníž. přenesená",J1164,0)</f>
        <v>0</v>
      </c>
      <c r="BI1164" s="179">
        <f>IF(N1164="nulová",J1164,0)</f>
        <v>0</v>
      </c>
      <c r="BJ1164" s="20" t="s">
        <v>76</v>
      </c>
      <c r="BK1164" s="179">
        <f>ROUND(I1164*H1164,2)</f>
        <v>2310.36</v>
      </c>
      <c r="BL1164" s="20" t="s">
        <v>295</v>
      </c>
      <c r="BM1164" s="178" t="s">
        <v>4675</v>
      </c>
    </row>
    <row r="1165" spans="1:65" s="2" customFormat="1" ht="16.5" customHeight="1">
      <c r="A1165" s="33"/>
      <c r="B1165" s="167"/>
      <c r="C1165" s="168" t="s">
        <v>4676</v>
      </c>
      <c r="D1165" s="168" t="s">
        <v>197</v>
      </c>
      <c r="E1165" s="169" t="s">
        <v>4677</v>
      </c>
      <c r="F1165" s="170" t="s">
        <v>4678</v>
      </c>
      <c r="G1165" s="171" t="s">
        <v>1148</v>
      </c>
      <c r="H1165" s="172">
        <v>4</v>
      </c>
      <c r="I1165" s="173">
        <v>199.02</v>
      </c>
      <c r="J1165" s="173">
        <f>ROUND(I1165*H1165,2)</f>
        <v>796.08</v>
      </c>
      <c r="K1165" s="170" t="s">
        <v>3</v>
      </c>
      <c r="L1165" s="34"/>
      <c r="M1165" s="174" t="s">
        <v>3</v>
      </c>
      <c r="N1165" s="175" t="s">
        <v>40</v>
      </c>
      <c r="O1165" s="176">
        <v>0</v>
      </c>
      <c r="P1165" s="176">
        <f>O1165*H1165</f>
        <v>0</v>
      </c>
      <c r="Q1165" s="176">
        <v>0</v>
      </c>
      <c r="R1165" s="176">
        <f>Q1165*H1165</f>
        <v>0</v>
      </c>
      <c r="S1165" s="176">
        <v>0</v>
      </c>
      <c r="T1165" s="177">
        <f>S1165*H1165</f>
        <v>0</v>
      </c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  <c r="AE1165" s="33"/>
      <c r="AR1165" s="178" t="s">
        <v>295</v>
      </c>
      <c r="AT1165" s="178" t="s">
        <v>197</v>
      </c>
      <c r="AU1165" s="178" t="s">
        <v>78</v>
      </c>
      <c r="AY1165" s="20" t="s">
        <v>195</v>
      </c>
      <c r="BE1165" s="179">
        <f>IF(N1165="základní",J1165,0)</f>
        <v>796.08</v>
      </c>
      <c r="BF1165" s="179">
        <f>IF(N1165="snížená",J1165,0)</f>
        <v>0</v>
      </c>
      <c r="BG1165" s="179">
        <f>IF(N1165="zákl. přenesená",J1165,0)</f>
        <v>0</v>
      </c>
      <c r="BH1165" s="179">
        <f>IF(N1165="sníž. přenesená",J1165,0)</f>
        <v>0</v>
      </c>
      <c r="BI1165" s="179">
        <f>IF(N1165="nulová",J1165,0)</f>
        <v>0</v>
      </c>
      <c r="BJ1165" s="20" t="s">
        <v>76</v>
      </c>
      <c r="BK1165" s="179">
        <f>ROUND(I1165*H1165,2)</f>
        <v>796.08</v>
      </c>
      <c r="BL1165" s="20" t="s">
        <v>295</v>
      </c>
      <c r="BM1165" s="178" t="s">
        <v>4679</v>
      </c>
    </row>
    <row r="1166" spans="1:65" s="2" customFormat="1" ht="16.5" customHeight="1">
      <c r="A1166" s="33"/>
      <c r="B1166" s="167"/>
      <c r="C1166" s="168" t="s">
        <v>4680</v>
      </c>
      <c r="D1166" s="168" t="s">
        <v>197</v>
      </c>
      <c r="E1166" s="169" t="s">
        <v>1151</v>
      </c>
      <c r="F1166" s="170" t="s">
        <v>1152</v>
      </c>
      <c r="G1166" s="171" t="s">
        <v>1148</v>
      </c>
      <c r="H1166" s="172">
        <v>27</v>
      </c>
      <c r="I1166" s="173">
        <v>217.44</v>
      </c>
      <c r="J1166" s="173">
        <f>ROUND(I1166*H1166,2)</f>
        <v>5870.88</v>
      </c>
      <c r="K1166" s="170" t="s">
        <v>3</v>
      </c>
      <c r="L1166" s="34"/>
      <c r="M1166" s="174" t="s">
        <v>3</v>
      </c>
      <c r="N1166" s="175" t="s">
        <v>40</v>
      </c>
      <c r="O1166" s="176">
        <v>0</v>
      </c>
      <c r="P1166" s="176">
        <f>O1166*H1166</f>
        <v>0</v>
      </c>
      <c r="Q1166" s="176">
        <v>0</v>
      </c>
      <c r="R1166" s="176">
        <f>Q1166*H1166</f>
        <v>0</v>
      </c>
      <c r="S1166" s="176">
        <v>0</v>
      </c>
      <c r="T1166" s="177">
        <f>S1166*H1166</f>
        <v>0</v>
      </c>
      <c r="U1166" s="33"/>
      <c r="V1166" s="33"/>
      <c r="W1166" s="33"/>
      <c r="X1166" s="33"/>
      <c r="Y1166" s="33"/>
      <c r="Z1166" s="33"/>
      <c r="AA1166" s="33"/>
      <c r="AB1166" s="33"/>
      <c r="AC1166" s="33"/>
      <c r="AD1166" s="33"/>
      <c r="AE1166" s="33"/>
      <c r="AR1166" s="178" t="s">
        <v>295</v>
      </c>
      <c r="AT1166" s="178" t="s">
        <v>197</v>
      </c>
      <c r="AU1166" s="178" t="s">
        <v>78</v>
      </c>
      <c r="AY1166" s="20" t="s">
        <v>195</v>
      </c>
      <c r="BE1166" s="179">
        <f>IF(N1166="základní",J1166,0)</f>
        <v>5870.88</v>
      </c>
      <c r="BF1166" s="179">
        <f>IF(N1166="snížená",J1166,0)</f>
        <v>0</v>
      </c>
      <c r="BG1166" s="179">
        <f>IF(N1166="zákl. přenesená",J1166,0)</f>
        <v>0</v>
      </c>
      <c r="BH1166" s="179">
        <f>IF(N1166="sníž. přenesená",J1166,0)</f>
        <v>0</v>
      </c>
      <c r="BI1166" s="179">
        <f>IF(N1166="nulová",J1166,0)</f>
        <v>0</v>
      </c>
      <c r="BJ1166" s="20" t="s">
        <v>76</v>
      </c>
      <c r="BK1166" s="179">
        <f>ROUND(I1166*H1166,2)</f>
        <v>5870.88</v>
      </c>
      <c r="BL1166" s="20" t="s">
        <v>295</v>
      </c>
      <c r="BM1166" s="178" t="s">
        <v>4681</v>
      </c>
    </row>
    <row r="1167" spans="1:65" s="2" customFormat="1" ht="16.5" customHeight="1">
      <c r="A1167" s="33"/>
      <c r="B1167" s="167"/>
      <c r="C1167" s="168" t="s">
        <v>4682</v>
      </c>
      <c r="D1167" s="168" t="s">
        <v>197</v>
      </c>
      <c r="E1167" s="169" t="s">
        <v>4683</v>
      </c>
      <c r="F1167" s="170" t="s">
        <v>4684</v>
      </c>
      <c r="G1167" s="171" t="s">
        <v>1148</v>
      </c>
      <c r="H1167" s="172">
        <v>26</v>
      </c>
      <c r="I1167" s="173">
        <v>692.11</v>
      </c>
      <c r="J1167" s="173">
        <f>ROUND(I1167*H1167,2)</f>
        <v>17994.86</v>
      </c>
      <c r="K1167" s="170" t="s">
        <v>3</v>
      </c>
      <c r="L1167" s="34"/>
      <c r="M1167" s="174" t="s">
        <v>3</v>
      </c>
      <c r="N1167" s="175" t="s">
        <v>40</v>
      </c>
      <c r="O1167" s="176">
        <v>0</v>
      </c>
      <c r="P1167" s="176">
        <f>O1167*H1167</f>
        <v>0</v>
      </c>
      <c r="Q1167" s="176">
        <v>0</v>
      </c>
      <c r="R1167" s="176">
        <f>Q1167*H1167</f>
        <v>0</v>
      </c>
      <c r="S1167" s="176">
        <v>0</v>
      </c>
      <c r="T1167" s="177">
        <f>S1167*H1167</f>
        <v>0</v>
      </c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  <c r="AE1167" s="33"/>
      <c r="AR1167" s="178" t="s">
        <v>295</v>
      </c>
      <c r="AT1167" s="178" t="s">
        <v>197</v>
      </c>
      <c r="AU1167" s="178" t="s">
        <v>78</v>
      </c>
      <c r="AY1167" s="20" t="s">
        <v>195</v>
      </c>
      <c r="BE1167" s="179">
        <f>IF(N1167="základní",J1167,0)</f>
        <v>17994.86</v>
      </c>
      <c r="BF1167" s="179">
        <f>IF(N1167="snížená",J1167,0)</f>
        <v>0</v>
      </c>
      <c r="BG1167" s="179">
        <f>IF(N1167="zákl. přenesená",J1167,0)</f>
        <v>0</v>
      </c>
      <c r="BH1167" s="179">
        <f>IF(N1167="sníž. přenesená",J1167,0)</f>
        <v>0</v>
      </c>
      <c r="BI1167" s="179">
        <f>IF(N1167="nulová",J1167,0)</f>
        <v>0</v>
      </c>
      <c r="BJ1167" s="20" t="s">
        <v>76</v>
      </c>
      <c r="BK1167" s="179">
        <f>ROUND(I1167*H1167,2)</f>
        <v>17994.86</v>
      </c>
      <c r="BL1167" s="20" t="s">
        <v>295</v>
      </c>
      <c r="BM1167" s="178" t="s">
        <v>4685</v>
      </c>
    </row>
    <row r="1168" spans="1:65" s="2" customFormat="1" ht="16.5" customHeight="1">
      <c r="A1168" s="33"/>
      <c r="B1168" s="167"/>
      <c r="C1168" s="168" t="s">
        <v>4686</v>
      </c>
      <c r="D1168" s="168" t="s">
        <v>197</v>
      </c>
      <c r="E1168" s="169" t="s">
        <v>4687</v>
      </c>
      <c r="F1168" s="170" t="s">
        <v>4688</v>
      </c>
      <c r="G1168" s="171" t="s">
        <v>1148</v>
      </c>
      <c r="H1168" s="172">
        <v>2</v>
      </c>
      <c r="I1168" s="173">
        <v>1428.67</v>
      </c>
      <c r="J1168" s="173">
        <f>ROUND(I1168*H1168,2)</f>
        <v>2857.34</v>
      </c>
      <c r="K1168" s="170" t="s">
        <v>3</v>
      </c>
      <c r="L1168" s="34"/>
      <c r="M1168" s="174" t="s">
        <v>3</v>
      </c>
      <c r="N1168" s="175" t="s">
        <v>40</v>
      </c>
      <c r="O1168" s="176">
        <v>0</v>
      </c>
      <c r="P1168" s="176">
        <f>O1168*H1168</f>
        <v>0</v>
      </c>
      <c r="Q1168" s="176">
        <v>0</v>
      </c>
      <c r="R1168" s="176">
        <f>Q1168*H1168</f>
        <v>0</v>
      </c>
      <c r="S1168" s="176">
        <v>0</v>
      </c>
      <c r="T1168" s="177">
        <f>S1168*H1168</f>
        <v>0</v>
      </c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33"/>
      <c r="AE1168" s="33"/>
      <c r="AR1168" s="178" t="s">
        <v>295</v>
      </c>
      <c r="AT1168" s="178" t="s">
        <v>197</v>
      </c>
      <c r="AU1168" s="178" t="s">
        <v>78</v>
      </c>
      <c r="AY1168" s="20" t="s">
        <v>195</v>
      </c>
      <c r="BE1168" s="179">
        <f>IF(N1168="základní",J1168,0)</f>
        <v>2857.34</v>
      </c>
      <c r="BF1168" s="179">
        <f>IF(N1168="snížená",J1168,0)</f>
        <v>0</v>
      </c>
      <c r="BG1168" s="179">
        <f>IF(N1168="zákl. přenesená",J1168,0)</f>
        <v>0</v>
      </c>
      <c r="BH1168" s="179">
        <f>IF(N1168="sníž. přenesená",J1168,0)</f>
        <v>0</v>
      </c>
      <c r="BI1168" s="179">
        <f>IF(N1168="nulová",J1168,0)</f>
        <v>0</v>
      </c>
      <c r="BJ1168" s="20" t="s">
        <v>76</v>
      </c>
      <c r="BK1168" s="179">
        <f>ROUND(I1168*H1168,2)</f>
        <v>2857.34</v>
      </c>
      <c r="BL1168" s="20" t="s">
        <v>295</v>
      </c>
      <c r="BM1168" s="178" t="s">
        <v>4689</v>
      </c>
    </row>
    <row r="1169" spans="1:65" s="2" customFormat="1" ht="16.5" customHeight="1">
      <c r="A1169" s="33"/>
      <c r="B1169" s="167"/>
      <c r="C1169" s="168" t="s">
        <v>4690</v>
      </c>
      <c r="D1169" s="168" t="s">
        <v>197</v>
      </c>
      <c r="E1169" s="169" t="s">
        <v>4691</v>
      </c>
      <c r="F1169" s="170" t="s">
        <v>4692</v>
      </c>
      <c r="G1169" s="171" t="s">
        <v>1148</v>
      </c>
      <c r="H1169" s="172">
        <v>1</v>
      </c>
      <c r="I1169" s="173">
        <v>1735.57</v>
      </c>
      <c r="J1169" s="173">
        <f>ROUND(I1169*H1169,2)</f>
        <v>1735.57</v>
      </c>
      <c r="K1169" s="170" t="s">
        <v>3</v>
      </c>
      <c r="L1169" s="34"/>
      <c r="M1169" s="174" t="s">
        <v>3</v>
      </c>
      <c r="N1169" s="175" t="s">
        <v>40</v>
      </c>
      <c r="O1169" s="176">
        <v>0</v>
      </c>
      <c r="P1169" s="176">
        <f>O1169*H1169</f>
        <v>0</v>
      </c>
      <c r="Q1169" s="176">
        <v>0</v>
      </c>
      <c r="R1169" s="176">
        <f>Q1169*H1169</f>
        <v>0</v>
      </c>
      <c r="S1169" s="176">
        <v>0</v>
      </c>
      <c r="T1169" s="177">
        <f>S1169*H1169</f>
        <v>0</v>
      </c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33"/>
      <c r="AE1169" s="33"/>
      <c r="AR1169" s="178" t="s">
        <v>295</v>
      </c>
      <c r="AT1169" s="178" t="s">
        <v>197</v>
      </c>
      <c r="AU1169" s="178" t="s">
        <v>78</v>
      </c>
      <c r="AY1169" s="20" t="s">
        <v>195</v>
      </c>
      <c r="BE1169" s="179">
        <f>IF(N1169="základní",J1169,0)</f>
        <v>1735.57</v>
      </c>
      <c r="BF1169" s="179">
        <f>IF(N1169="snížená",J1169,0)</f>
        <v>0</v>
      </c>
      <c r="BG1169" s="179">
        <f>IF(N1169="zákl. přenesená",J1169,0)</f>
        <v>0</v>
      </c>
      <c r="BH1169" s="179">
        <f>IF(N1169="sníž. přenesená",J1169,0)</f>
        <v>0</v>
      </c>
      <c r="BI1169" s="179">
        <f>IF(N1169="nulová",J1169,0)</f>
        <v>0</v>
      </c>
      <c r="BJ1169" s="20" t="s">
        <v>76</v>
      </c>
      <c r="BK1169" s="179">
        <f>ROUND(I1169*H1169,2)</f>
        <v>1735.57</v>
      </c>
      <c r="BL1169" s="20" t="s">
        <v>295</v>
      </c>
      <c r="BM1169" s="178" t="s">
        <v>4693</v>
      </c>
    </row>
    <row r="1170" spans="1:65" s="2" customFormat="1" ht="16.5" customHeight="1">
      <c r="A1170" s="33"/>
      <c r="B1170" s="167"/>
      <c r="C1170" s="168" t="s">
        <v>4694</v>
      </c>
      <c r="D1170" s="168" t="s">
        <v>197</v>
      </c>
      <c r="E1170" s="169" t="s">
        <v>4695</v>
      </c>
      <c r="F1170" s="170" t="s">
        <v>4696</v>
      </c>
      <c r="G1170" s="171" t="s">
        <v>1148</v>
      </c>
      <c r="H1170" s="172">
        <v>4</v>
      </c>
      <c r="I1170" s="173">
        <v>2048.46</v>
      </c>
      <c r="J1170" s="173">
        <f>ROUND(I1170*H1170,2)</f>
        <v>8193.84</v>
      </c>
      <c r="K1170" s="170" t="s">
        <v>3</v>
      </c>
      <c r="L1170" s="34"/>
      <c r="M1170" s="174" t="s">
        <v>3</v>
      </c>
      <c r="N1170" s="175" t="s">
        <v>40</v>
      </c>
      <c r="O1170" s="176">
        <v>0</v>
      </c>
      <c r="P1170" s="176">
        <f>O1170*H1170</f>
        <v>0</v>
      </c>
      <c r="Q1170" s="176">
        <v>0</v>
      </c>
      <c r="R1170" s="176">
        <f>Q1170*H1170</f>
        <v>0</v>
      </c>
      <c r="S1170" s="176">
        <v>0</v>
      </c>
      <c r="T1170" s="177">
        <f>S1170*H1170</f>
        <v>0</v>
      </c>
      <c r="U1170" s="33"/>
      <c r="V1170" s="33"/>
      <c r="W1170" s="33"/>
      <c r="X1170" s="33"/>
      <c r="Y1170" s="33"/>
      <c r="Z1170" s="33"/>
      <c r="AA1170" s="33"/>
      <c r="AB1170" s="33"/>
      <c r="AC1170" s="33"/>
      <c r="AD1170" s="33"/>
      <c r="AE1170" s="33"/>
      <c r="AR1170" s="178" t="s">
        <v>295</v>
      </c>
      <c r="AT1170" s="178" t="s">
        <v>197</v>
      </c>
      <c r="AU1170" s="178" t="s">
        <v>78</v>
      </c>
      <c r="AY1170" s="20" t="s">
        <v>195</v>
      </c>
      <c r="BE1170" s="179">
        <f>IF(N1170="základní",J1170,0)</f>
        <v>8193.84</v>
      </c>
      <c r="BF1170" s="179">
        <f>IF(N1170="snížená",J1170,0)</f>
        <v>0</v>
      </c>
      <c r="BG1170" s="179">
        <f>IF(N1170="zákl. přenesená",J1170,0)</f>
        <v>0</v>
      </c>
      <c r="BH1170" s="179">
        <f>IF(N1170="sníž. přenesená",J1170,0)</f>
        <v>0</v>
      </c>
      <c r="BI1170" s="179">
        <f>IF(N1170="nulová",J1170,0)</f>
        <v>0</v>
      </c>
      <c r="BJ1170" s="20" t="s">
        <v>76</v>
      </c>
      <c r="BK1170" s="179">
        <f>ROUND(I1170*H1170,2)</f>
        <v>8193.84</v>
      </c>
      <c r="BL1170" s="20" t="s">
        <v>295</v>
      </c>
      <c r="BM1170" s="178" t="s">
        <v>4697</v>
      </c>
    </row>
    <row r="1171" spans="1:65" s="2" customFormat="1" ht="16.5" customHeight="1">
      <c r="A1171" s="33"/>
      <c r="B1171" s="167"/>
      <c r="C1171" s="168" t="s">
        <v>4698</v>
      </c>
      <c r="D1171" s="168" t="s">
        <v>197</v>
      </c>
      <c r="E1171" s="169" t="s">
        <v>4699</v>
      </c>
      <c r="F1171" s="170" t="s">
        <v>4700</v>
      </c>
      <c r="G1171" s="171" t="s">
        <v>1148</v>
      </c>
      <c r="H1171" s="172">
        <v>4</v>
      </c>
      <c r="I1171" s="173">
        <v>9454.57</v>
      </c>
      <c r="J1171" s="173">
        <f>ROUND(I1171*H1171,2)</f>
        <v>37818.28</v>
      </c>
      <c r="K1171" s="170" t="s">
        <v>3</v>
      </c>
      <c r="L1171" s="34"/>
      <c r="M1171" s="174" t="s">
        <v>3</v>
      </c>
      <c r="N1171" s="175" t="s">
        <v>40</v>
      </c>
      <c r="O1171" s="176">
        <v>0</v>
      </c>
      <c r="P1171" s="176">
        <f>O1171*H1171</f>
        <v>0</v>
      </c>
      <c r="Q1171" s="176">
        <v>0</v>
      </c>
      <c r="R1171" s="176">
        <f>Q1171*H1171</f>
        <v>0</v>
      </c>
      <c r="S1171" s="176">
        <v>0</v>
      </c>
      <c r="T1171" s="177">
        <f>S1171*H1171</f>
        <v>0</v>
      </c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R1171" s="178" t="s">
        <v>295</v>
      </c>
      <c r="AT1171" s="178" t="s">
        <v>197</v>
      </c>
      <c r="AU1171" s="178" t="s">
        <v>78</v>
      </c>
      <c r="AY1171" s="20" t="s">
        <v>195</v>
      </c>
      <c r="BE1171" s="179">
        <f>IF(N1171="základní",J1171,0)</f>
        <v>37818.28</v>
      </c>
      <c r="BF1171" s="179">
        <f>IF(N1171="snížená",J1171,0)</f>
        <v>0</v>
      </c>
      <c r="BG1171" s="179">
        <f>IF(N1171="zákl. přenesená",J1171,0)</f>
        <v>0</v>
      </c>
      <c r="BH1171" s="179">
        <f>IF(N1171="sníž. přenesená",J1171,0)</f>
        <v>0</v>
      </c>
      <c r="BI1171" s="179">
        <f>IF(N1171="nulová",J1171,0)</f>
        <v>0</v>
      </c>
      <c r="BJ1171" s="20" t="s">
        <v>76</v>
      </c>
      <c r="BK1171" s="179">
        <f>ROUND(I1171*H1171,2)</f>
        <v>37818.28</v>
      </c>
      <c r="BL1171" s="20" t="s">
        <v>295</v>
      </c>
      <c r="BM1171" s="178" t="s">
        <v>4701</v>
      </c>
    </row>
    <row r="1172" spans="1:65" s="2" customFormat="1" ht="16.5" customHeight="1">
      <c r="A1172" s="33"/>
      <c r="B1172" s="167"/>
      <c r="C1172" s="168" t="s">
        <v>4702</v>
      </c>
      <c r="D1172" s="168" t="s">
        <v>197</v>
      </c>
      <c r="E1172" s="169" t="s">
        <v>4703</v>
      </c>
      <c r="F1172" s="170" t="s">
        <v>4704</v>
      </c>
      <c r="G1172" s="171" t="s">
        <v>1148</v>
      </c>
      <c r="H1172" s="172">
        <v>1</v>
      </c>
      <c r="I1172" s="173">
        <v>1614.29</v>
      </c>
      <c r="J1172" s="173">
        <f>ROUND(I1172*H1172,2)</f>
        <v>1614.29</v>
      </c>
      <c r="K1172" s="170" t="s">
        <v>3</v>
      </c>
      <c r="L1172" s="34"/>
      <c r="M1172" s="174" t="s">
        <v>3</v>
      </c>
      <c r="N1172" s="175" t="s">
        <v>40</v>
      </c>
      <c r="O1172" s="176">
        <v>0</v>
      </c>
      <c r="P1172" s="176">
        <f>O1172*H1172</f>
        <v>0</v>
      </c>
      <c r="Q1172" s="176">
        <v>0</v>
      </c>
      <c r="R1172" s="176">
        <f>Q1172*H1172</f>
        <v>0</v>
      </c>
      <c r="S1172" s="176">
        <v>0</v>
      </c>
      <c r="T1172" s="177">
        <f>S1172*H1172</f>
        <v>0</v>
      </c>
      <c r="U1172" s="33"/>
      <c r="V1172" s="33"/>
      <c r="W1172" s="33"/>
      <c r="X1172" s="33"/>
      <c r="Y1172" s="33"/>
      <c r="Z1172" s="33"/>
      <c r="AA1172" s="33"/>
      <c r="AB1172" s="33"/>
      <c r="AC1172" s="33"/>
      <c r="AD1172" s="33"/>
      <c r="AE1172" s="33"/>
      <c r="AR1172" s="178" t="s">
        <v>295</v>
      </c>
      <c r="AT1172" s="178" t="s">
        <v>197</v>
      </c>
      <c r="AU1172" s="178" t="s">
        <v>78</v>
      </c>
      <c r="AY1172" s="20" t="s">
        <v>195</v>
      </c>
      <c r="BE1172" s="179">
        <f>IF(N1172="základní",J1172,0)</f>
        <v>1614.29</v>
      </c>
      <c r="BF1172" s="179">
        <f>IF(N1172="snížená",J1172,0)</f>
        <v>0</v>
      </c>
      <c r="BG1172" s="179">
        <f>IF(N1172="zákl. přenesená",J1172,0)</f>
        <v>0</v>
      </c>
      <c r="BH1172" s="179">
        <f>IF(N1172="sníž. přenesená",J1172,0)</f>
        <v>0</v>
      </c>
      <c r="BI1172" s="179">
        <f>IF(N1172="nulová",J1172,0)</f>
        <v>0</v>
      </c>
      <c r="BJ1172" s="20" t="s">
        <v>76</v>
      </c>
      <c r="BK1172" s="179">
        <f>ROUND(I1172*H1172,2)</f>
        <v>1614.29</v>
      </c>
      <c r="BL1172" s="20" t="s">
        <v>295</v>
      </c>
      <c r="BM1172" s="178" t="s">
        <v>4705</v>
      </c>
    </row>
    <row r="1173" spans="1:65" s="2" customFormat="1" ht="16.5" customHeight="1">
      <c r="A1173" s="33"/>
      <c r="B1173" s="167"/>
      <c r="C1173" s="168" t="s">
        <v>4706</v>
      </c>
      <c r="D1173" s="168" t="s">
        <v>197</v>
      </c>
      <c r="E1173" s="169" t="s">
        <v>4707</v>
      </c>
      <c r="F1173" s="170" t="s">
        <v>4708</v>
      </c>
      <c r="G1173" s="171" t="s">
        <v>1148</v>
      </c>
      <c r="H1173" s="172">
        <v>61</v>
      </c>
      <c r="I1173" s="173">
        <v>12.79</v>
      </c>
      <c r="J1173" s="173">
        <f>ROUND(I1173*H1173,2)</f>
        <v>780.19</v>
      </c>
      <c r="K1173" s="170" t="s">
        <v>3</v>
      </c>
      <c r="L1173" s="34"/>
      <c r="M1173" s="174" t="s">
        <v>3</v>
      </c>
      <c r="N1173" s="175" t="s">
        <v>40</v>
      </c>
      <c r="O1173" s="176">
        <v>0</v>
      </c>
      <c r="P1173" s="176">
        <f>O1173*H1173</f>
        <v>0</v>
      </c>
      <c r="Q1173" s="176">
        <v>0</v>
      </c>
      <c r="R1173" s="176">
        <f>Q1173*H1173</f>
        <v>0</v>
      </c>
      <c r="S1173" s="176">
        <v>0</v>
      </c>
      <c r="T1173" s="177">
        <f>S1173*H1173</f>
        <v>0</v>
      </c>
      <c r="U1173" s="33"/>
      <c r="V1173" s="33"/>
      <c r="W1173" s="33"/>
      <c r="X1173" s="33"/>
      <c r="Y1173" s="33"/>
      <c r="Z1173" s="33"/>
      <c r="AA1173" s="33"/>
      <c r="AB1173" s="33"/>
      <c r="AC1173" s="33"/>
      <c r="AD1173" s="33"/>
      <c r="AE1173" s="33"/>
      <c r="AR1173" s="178" t="s">
        <v>295</v>
      </c>
      <c r="AT1173" s="178" t="s">
        <v>197</v>
      </c>
      <c r="AU1173" s="178" t="s">
        <v>78</v>
      </c>
      <c r="AY1173" s="20" t="s">
        <v>195</v>
      </c>
      <c r="BE1173" s="179">
        <f>IF(N1173="základní",J1173,0)</f>
        <v>780.19</v>
      </c>
      <c r="BF1173" s="179">
        <f>IF(N1173="snížená",J1173,0)</f>
        <v>0</v>
      </c>
      <c r="BG1173" s="179">
        <f>IF(N1173="zákl. přenesená",J1173,0)</f>
        <v>0</v>
      </c>
      <c r="BH1173" s="179">
        <f>IF(N1173="sníž. přenesená",J1173,0)</f>
        <v>0</v>
      </c>
      <c r="BI1173" s="179">
        <f>IF(N1173="nulová",J1173,0)</f>
        <v>0</v>
      </c>
      <c r="BJ1173" s="20" t="s">
        <v>76</v>
      </c>
      <c r="BK1173" s="179">
        <f>ROUND(I1173*H1173,2)</f>
        <v>780.19</v>
      </c>
      <c r="BL1173" s="20" t="s">
        <v>295</v>
      </c>
      <c r="BM1173" s="178" t="s">
        <v>4709</v>
      </c>
    </row>
    <row r="1174" spans="1:65" s="2" customFormat="1" ht="16.5" customHeight="1">
      <c r="A1174" s="33"/>
      <c r="B1174" s="167"/>
      <c r="C1174" s="168" t="s">
        <v>4710</v>
      </c>
      <c r="D1174" s="168" t="s">
        <v>197</v>
      </c>
      <c r="E1174" s="169" t="s">
        <v>4711</v>
      </c>
      <c r="F1174" s="170" t="s">
        <v>4712</v>
      </c>
      <c r="G1174" s="171" t="s">
        <v>1148</v>
      </c>
      <c r="H1174" s="172">
        <v>32</v>
      </c>
      <c r="I1174" s="173">
        <v>32.63</v>
      </c>
      <c r="J1174" s="173">
        <f>ROUND(I1174*H1174,2)</f>
        <v>1044.16</v>
      </c>
      <c r="K1174" s="170" t="s">
        <v>3</v>
      </c>
      <c r="L1174" s="34"/>
      <c r="M1174" s="174" t="s">
        <v>3</v>
      </c>
      <c r="N1174" s="175" t="s">
        <v>40</v>
      </c>
      <c r="O1174" s="176">
        <v>0</v>
      </c>
      <c r="P1174" s="176">
        <f>O1174*H1174</f>
        <v>0</v>
      </c>
      <c r="Q1174" s="176">
        <v>0</v>
      </c>
      <c r="R1174" s="176">
        <f>Q1174*H1174</f>
        <v>0</v>
      </c>
      <c r="S1174" s="176">
        <v>0</v>
      </c>
      <c r="T1174" s="177">
        <f>S1174*H1174</f>
        <v>0</v>
      </c>
      <c r="U1174" s="33"/>
      <c r="V1174" s="33"/>
      <c r="W1174" s="33"/>
      <c r="X1174" s="33"/>
      <c r="Y1174" s="33"/>
      <c r="Z1174" s="33"/>
      <c r="AA1174" s="33"/>
      <c r="AB1174" s="33"/>
      <c r="AC1174" s="33"/>
      <c r="AD1174" s="33"/>
      <c r="AE1174" s="33"/>
      <c r="AR1174" s="178" t="s">
        <v>295</v>
      </c>
      <c r="AT1174" s="178" t="s">
        <v>197</v>
      </c>
      <c r="AU1174" s="178" t="s">
        <v>78</v>
      </c>
      <c r="AY1174" s="20" t="s">
        <v>195</v>
      </c>
      <c r="BE1174" s="179">
        <f>IF(N1174="základní",J1174,0)</f>
        <v>1044.16</v>
      </c>
      <c r="BF1174" s="179">
        <f>IF(N1174="snížená",J1174,0)</f>
        <v>0</v>
      </c>
      <c r="BG1174" s="179">
        <f>IF(N1174="zákl. přenesená",J1174,0)</f>
        <v>0</v>
      </c>
      <c r="BH1174" s="179">
        <f>IF(N1174="sníž. přenesená",J1174,0)</f>
        <v>0</v>
      </c>
      <c r="BI1174" s="179">
        <f>IF(N1174="nulová",J1174,0)</f>
        <v>0</v>
      </c>
      <c r="BJ1174" s="20" t="s">
        <v>76</v>
      </c>
      <c r="BK1174" s="179">
        <f>ROUND(I1174*H1174,2)</f>
        <v>1044.16</v>
      </c>
      <c r="BL1174" s="20" t="s">
        <v>295</v>
      </c>
      <c r="BM1174" s="178" t="s">
        <v>4713</v>
      </c>
    </row>
    <row r="1175" spans="1:65" s="2" customFormat="1" ht="16.5" customHeight="1">
      <c r="A1175" s="33"/>
      <c r="B1175" s="167"/>
      <c r="C1175" s="168" t="s">
        <v>4714</v>
      </c>
      <c r="D1175" s="168" t="s">
        <v>197</v>
      </c>
      <c r="E1175" s="169" t="s">
        <v>4715</v>
      </c>
      <c r="F1175" s="170" t="s">
        <v>4716</v>
      </c>
      <c r="G1175" s="171" t="s">
        <v>1148</v>
      </c>
      <c r="H1175" s="172">
        <v>16</v>
      </c>
      <c r="I1175" s="173">
        <v>88.59</v>
      </c>
      <c r="J1175" s="173">
        <f>ROUND(I1175*H1175,2)</f>
        <v>1417.44</v>
      </c>
      <c r="K1175" s="170" t="s">
        <v>3</v>
      </c>
      <c r="L1175" s="34"/>
      <c r="M1175" s="174" t="s">
        <v>3</v>
      </c>
      <c r="N1175" s="175" t="s">
        <v>40</v>
      </c>
      <c r="O1175" s="176">
        <v>0</v>
      </c>
      <c r="P1175" s="176">
        <f>O1175*H1175</f>
        <v>0</v>
      </c>
      <c r="Q1175" s="176">
        <v>0</v>
      </c>
      <c r="R1175" s="176">
        <f>Q1175*H1175</f>
        <v>0</v>
      </c>
      <c r="S1175" s="176">
        <v>0</v>
      </c>
      <c r="T1175" s="177">
        <f>S1175*H1175</f>
        <v>0</v>
      </c>
      <c r="U1175" s="33"/>
      <c r="V1175" s="33"/>
      <c r="W1175" s="33"/>
      <c r="X1175" s="33"/>
      <c r="Y1175" s="33"/>
      <c r="Z1175" s="33"/>
      <c r="AA1175" s="33"/>
      <c r="AB1175" s="33"/>
      <c r="AC1175" s="33"/>
      <c r="AD1175" s="33"/>
      <c r="AE1175" s="33"/>
      <c r="AR1175" s="178" t="s">
        <v>295</v>
      </c>
      <c r="AT1175" s="178" t="s">
        <v>197</v>
      </c>
      <c r="AU1175" s="178" t="s">
        <v>78</v>
      </c>
      <c r="AY1175" s="20" t="s">
        <v>195</v>
      </c>
      <c r="BE1175" s="179">
        <f>IF(N1175="základní",J1175,0)</f>
        <v>1417.44</v>
      </c>
      <c r="BF1175" s="179">
        <f>IF(N1175="snížená",J1175,0)</f>
        <v>0</v>
      </c>
      <c r="BG1175" s="179">
        <f>IF(N1175="zákl. přenesená",J1175,0)</f>
        <v>0</v>
      </c>
      <c r="BH1175" s="179">
        <f>IF(N1175="sníž. přenesená",J1175,0)</f>
        <v>0</v>
      </c>
      <c r="BI1175" s="179">
        <f>IF(N1175="nulová",J1175,0)</f>
        <v>0</v>
      </c>
      <c r="BJ1175" s="20" t="s">
        <v>76</v>
      </c>
      <c r="BK1175" s="179">
        <f>ROUND(I1175*H1175,2)</f>
        <v>1417.44</v>
      </c>
      <c r="BL1175" s="20" t="s">
        <v>295</v>
      </c>
      <c r="BM1175" s="178" t="s">
        <v>4717</v>
      </c>
    </row>
    <row r="1176" spans="1:65" s="2" customFormat="1" ht="16.5" customHeight="1">
      <c r="A1176" s="33"/>
      <c r="B1176" s="167"/>
      <c r="C1176" s="168" t="s">
        <v>4718</v>
      </c>
      <c r="D1176" s="168" t="s">
        <v>197</v>
      </c>
      <c r="E1176" s="169" t="s">
        <v>1163</v>
      </c>
      <c r="F1176" s="170" t="s">
        <v>1164</v>
      </c>
      <c r="G1176" s="171" t="s">
        <v>212</v>
      </c>
      <c r="H1176" s="172">
        <v>60</v>
      </c>
      <c r="I1176" s="173">
        <v>22.2</v>
      </c>
      <c r="J1176" s="173">
        <f>ROUND(I1176*H1176,2)</f>
        <v>1332</v>
      </c>
      <c r="K1176" s="170" t="s">
        <v>3</v>
      </c>
      <c r="L1176" s="34"/>
      <c r="M1176" s="174" t="s">
        <v>3</v>
      </c>
      <c r="N1176" s="175" t="s">
        <v>40</v>
      </c>
      <c r="O1176" s="176">
        <v>0</v>
      </c>
      <c r="P1176" s="176">
        <f>O1176*H1176</f>
        <v>0</v>
      </c>
      <c r="Q1176" s="176">
        <v>0</v>
      </c>
      <c r="R1176" s="176">
        <f>Q1176*H1176</f>
        <v>0</v>
      </c>
      <c r="S1176" s="176">
        <v>0</v>
      </c>
      <c r="T1176" s="177">
        <f>S1176*H1176</f>
        <v>0</v>
      </c>
      <c r="U1176" s="33"/>
      <c r="V1176" s="33"/>
      <c r="W1176" s="33"/>
      <c r="X1176" s="33"/>
      <c r="Y1176" s="33"/>
      <c r="Z1176" s="33"/>
      <c r="AA1176" s="33"/>
      <c r="AB1176" s="33"/>
      <c r="AC1176" s="33"/>
      <c r="AD1176" s="33"/>
      <c r="AE1176" s="33"/>
      <c r="AR1176" s="178" t="s">
        <v>295</v>
      </c>
      <c r="AT1176" s="178" t="s">
        <v>197</v>
      </c>
      <c r="AU1176" s="178" t="s">
        <v>78</v>
      </c>
      <c r="AY1176" s="20" t="s">
        <v>195</v>
      </c>
      <c r="BE1176" s="179">
        <f>IF(N1176="základní",J1176,0)</f>
        <v>1332</v>
      </c>
      <c r="BF1176" s="179">
        <f>IF(N1176="snížená",J1176,0)</f>
        <v>0</v>
      </c>
      <c r="BG1176" s="179">
        <f>IF(N1176="zákl. přenesená",J1176,0)</f>
        <v>0</v>
      </c>
      <c r="BH1176" s="179">
        <f>IF(N1176="sníž. přenesená",J1176,0)</f>
        <v>0</v>
      </c>
      <c r="BI1176" s="179">
        <f>IF(N1176="nulová",J1176,0)</f>
        <v>0</v>
      </c>
      <c r="BJ1176" s="20" t="s">
        <v>76</v>
      </c>
      <c r="BK1176" s="179">
        <f>ROUND(I1176*H1176,2)</f>
        <v>1332</v>
      </c>
      <c r="BL1176" s="20" t="s">
        <v>295</v>
      </c>
      <c r="BM1176" s="178" t="s">
        <v>4719</v>
      </c>
    </row>
    <row r="1177" spans="1:65" s="2" customFormat="1" ht="16.5" customHeight="1">
      <c r="A1177" s="33"/>
      <c r="B1177" s="167"/>
      <c r="C1177" s="168" t="s">
        <v>4720</v>
      </c>
      <c r="D1177" s="168" t="s">
        <v>197</v>
      </c>
      <c r="E1177" s="169" t="s">
        <v>1167</v>
      </c>
      <c r="F1177" s="170" t="s">
        <v>1168</v>
      </c>
      <c r="G1177" s="171" t="s">
        <v>212</v>
      </c>
      <c r="H1177" s="172">
        <v>1240</v>
      </c>
      <c r="I1177" s="173">
        <v>20.82</v>
      </c>
      <c r="J1177" s="173">
        <f>ROUND(I1177*H1177,2)</f>
        <v>25816.8</v>
      </c>
      <c r="K1177" s="170" t="s">
        <v>3</v>
      </c>
      <c r="L1177" s="34"/>
      <c r="M1177" s="174" t="s">
        <v>3</v>
      </c>
      <c r="N1177" s="175" t="s">
        <v>40</v>
      </c>
      <c r="O1177" s="176">
        <v>0</v>
      </c>
      <c r="P1177" s="176">
        <f>O1177*H1177</f>
        <v>0</v>
      </c>
      <c r="Q1177" s="176">
        <v>0</v>
      </c>
      <c r="R1177" s="176">
        <f>Q1177*H1177</f>
        <v>0</v>
      </c>
      <c r="S1177" s="176">
        <v>0</v>
      </c>
      <c r="T1177" s="177">
        <f>S1177*H1177</f>
        <v>0</v>
      </c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33"/>
      <c r="AE1177" s="33"/>
      <c r="AR1177" s="178" t="s">
        <v>295</v>
      </c>
      <c r="AT1177" s="178" t="s">
        <v>197</v>
      </c>
      <c r="AU1177" s="178" t="s">
        <v>78</v>
      </c>
      <c r="AY1177" s="20" t="s">
        <v>195</v>
      </c>
      <c r="BE1177" s="179">
        <f>IF(N1177="základní",J1177,0)</f>
        <v>25816.8</v>
      </c>
      <c r="BF1177" s="179">
        <f>IF(N1177="snížená",J1177,0)</f>
        <v>0</v>
      </c>
      <c r="BG1177" s="179">
        <f>IF(N1177="zákl. přenesená",J1177,0)</f>
        <v>0</v>
      </c>
      <c r="BH1177" s="179">
        <f>IF(N1177="sníž. přenesená",J1177,0)</f>
        <v>0</v>
      </c>
      <c r="BI1177" s="179">
        <f>IF(N1177="nulová",J1177,0)</f>
        <v>0</v>
      </c>
      <c r="BJ1177" s="20" t="s">
        <v>76</v>
      </c>
      <c r="BK1177" s="179">
        <f>ROUND(I1177*H1177,2)</f>
        <v>25816.8</v>
      </c>
      <c r="BL1177" s="20" t="s">
        <v>295</v>
      </c>
      <c r="BM1177" s="178" t="s">
        <v>4721</v>
      </c>
    </row>
    <row r="1178" spans="1:65" s="2" customFormat="1" ht="16.5" customHeight="1">
      <c r="A1178" s="33"/>
      <c r="B1178" s="167"/>
      <c r="C1178" s="168" t="s">
        <v>4722</v>
      </c>
      <c r="D1178" s="168" t="s">
        <v>197</v>
      </c>
      <c r="E1178" s="169" t="s">
        <v>4723</v>
      </c>
      <c r="F1178" s="170" t="s">
        <v>4724</v>
      </c>
      <c r="G1178" s="171" t="s">
        <v>212</v>
      </c>
      <c r="H1178" s="172">
        <v>360</v>
      </c>
      <c r="I1178" s="173">
        <v>20.82</v>
      </c>
      <c r="J1178" s="173">
        <f>ROUND(I1178*H1178,2)</f>
        <v>7495.2</v>
      </c>
      <c r="K1178" s="170" t="s">
        <v>3</v>
      </c>
      <c r="L1178" s="34"/>
      <c r="M1178" s="174" t="s">
        <v>3</v>
      </c>
      <c r="N1178" s="175" t="s">
        <v>40</v>
      </c>
      <c r="O1178" s="176">
        <v>0</v>
      </c>
      <c r="P1178" s="176">
        <f>O1178*H1178</f>
        <v>0</v>
      </c>
      <c r="Q1178" s="176">
        <v>0</v>
      </c>
      <c r="R1178" s="176">
        <f>Q1178*H1178</f>
        <v>0</v>
      </c>
      <c r="S1178" s="176">
        <v>0</v>
      </c>
      <c r="T1178" s="177">
        <f>S1178*H1178</f>
        <v>0</v>
      </c>
      <c r="U1178" s="33"/>
      <c r="V1178" s="33"/>
      <c r="W1178" s="33"/>
      <c r="X1178" s="33"/>
      <c r="Y1178" s="33"/>
      <c r="Z1178" s="33"/>
      <c r="AA1178" s="33"/>
      <c r="AB1178" s="33"/>
      <c r="AC1178" s="33"/>
      <c r="AD1178" s="33"/>
      <c r="AE1178" s="33"/>
      <c r="AR1178" s="178" t="s">
        <v>295</v>
      </c>
      <c r="AT1178" s="178" t="s">
        <v>197</v>
      </c>
      <c r="AU1178" s="178" t="s">
        <v>78</v>
      </c>
      <c r="AY1178" s="20" t="s">
        <v>195</v>
      </c>
      <c r="BE1178" s="179">
        <f>IF(N1178="základní",J1178,0)</f>
        <v>7495.2</v>
      </c>
      <c r="BF1178" s="179">
        <f>IF(N1178="snížená",J1178,0)</f>
        <v>0</v>
      </c>
      <c r="BG1178" s="179">
        <f>IF(N1178="zákl. přenesená",J1178,0)</f>
        <v>0</v>
      </c>
      <c r="BH1178" s="179">
        <f>IF(N1178="sníž. přenesená",J1178,0)</f>
        <v>0</v>
      </c>
      <c r="BI1178" s="179">
        <f>IF(N1178="nulová",J1178,0)</f>
        <v>0</v>
      </c>
      <c r="BJ1178" s="20" t="s">
        <v>76</v>
      </c>
      <c r="BK1178" s="179">
        <f>ROUND(I1178*H1178,2)</f>
        <v>7495.2</v>
      </c>
      <c r="BL1178" s="20" t="s">
        <v>295</v>
      </c>
      <c r="BM1178" s="178" t="s">
        <v>4725</v>
      </c>
    </row>
    <row r="1179" spans="1:65" s="2" customFormat="1" ht="16.5" customHeight="1">
      <c r="A1179" s="33"/>
      <c r="B1179" s="167"/>
      <c r="C1179" s="168" t="s">
        <v>4726</v>
      </c>
      <c r="D1179" s="168" t="s">
        <v>197</v>
      </c>
      <c r="E1179" s="169" t="s">
        <v>1171</v>
      </c>
      <c r="F1179" s="170" t="s">
        <v>1172</v>
      </c>
      <c r="G1179" s="171" t="s">
        <v>212</v>
      </c>
      <c r="H1179" s="172">
        <v>1040</v>
      </c>
      <c r="I1179" s="173">
        <v>30.59</v>
      </c>
      <c r="J1179" s="173">
        <f>ROUND(I1179*H1179,2)</f>
        <v>31813.6</v>
      </c>
      <c r="K1179" s="170" t="s">
        <v>3</v>
      </c>
      <c r="L1179" s="34"/>
      <c r="M1179" s="174" t="s">
        <v>3</v>
      </c>
      <c r="N1179" s="175" t="s">
        <v>40</v>
      </c>
      <c r="O1179" s="176">
        <v>0</v>
      </c>
      <c r="P1179" s="176">
        <f>O1179*H1179</f>
        <v>0</v>
      </c>
      <c r="Q1179" s="176">
        <v>0</v>
      </c>
      <c r="R1179" s="176">
        <f>Q1179*H1179</f>
        <v>0</v>
      </c>
      <c r="S1179" s="176">
        <v>0</v>
      </c>
      <c r="T1179" s="177">
        <f>S1179*H1179</f>
        <v>0</v>
      </c>
      <c r="U1179" s="33"/>
      <c r="V1179" s="33"/>
      <c r="W1179" s="33"/>
      <c r="X1179" s="33"/>
      <c r="Y1179" s="33"/>
      <c r="Z1179" s="33"/>
      <c r="AA1179" s="33"/>
      <c r="AB1179" s="33"/>
      <c r="AC1179" s="33"/>
      <c r="AD1179" s="33"/>
      <c r="AE1179" s="33"/>
      <c r="AR1179" s="178" t="s">
        <v>295</v>
      </c>
      <c r="AT1179" s="178" t="s">
        <v>197</v>
      </c>
      <c r="AU1179" s="178" t="s">
        <v>78</v>
      </c>
      <c r="AY1179" s="20" t="s">
        <v>195</v>
      </c>
      <c r="BE1179" s="179">
        <f>IF(N1179="základní",J1179,0)</f>
        <v>31813.6</v>
      </c>
      <c r="BF1179" s="179">
        <f>IF(N1179="snížená",J1179,0)</f>
        <v>0</v>
      </c>
      <c r="BG1179" s="179">
        <f>IF(N1179="zákl. přenesená",J1179,0)</f>
        <v>0</v>
      </c>
      <c r="BH1179" s="179">
        <f>IF(N1179="sníž. přenesená",J1179,0)</f>
        <v>0</v>
      </c>
      <c r="BI1179" s="179">
        <f>IF(N1179="nulová",J1179,0)</f>
        <v>0</v>
      </c>
      <c r="BJ1179" s="20" t="s">
        <v>76</v>
      </c>
      <c r="BK1179" s="179">
        <f>ROUND(I1179*H1179,2)</f>
        <v>31813.6</v>
      </c>
      <c r="BL1179" s="20" t="s">
        <v>295</v>
      </c>
      <c r="BM1179" s="178" t="s">
        <v>4727</v>
      </c>
    </row>
    <row r="1180" spans="1:65" s="2" customFormat="1" ht="16.5" customHeight="1">
      <c r="A1180" s="33"/>
      <c r="B1180" s="167"/>
      <c r="C1180" s="168" t="s">
        <v>4728</v>
      </c>
      <c r="D1180" s="168" t="s">
        <v>197</v>
      </c>
      <c r="E1180" s="169" t="s">
        <v>1175</v>
      </c>
      <c r="F1180" s="170" t="s">
        <v>1176</v>
      </c>
      <c r="G1180" s="171" t="s">
        <v>212</v>
      </c>
      <c r="H1180" s="172">
        <v>380</v>
      </c>
      <c r="I1180" s="173">
        <v>41.19</v>
      </c>
      <c r="J1180" s="173">
        <f>ROUND(I1180*H1180,2)</f>
        <v>15652.2</v>
      </c>
      <c r="K1180" s="170" t="s">
        <v>3</v>
      </c>
      <c r="L1180" s="34"/>
      <c r="M1180" s="174" t="s">
        <v>3</v>
      </c>
      <c r="N1180" s="175" t="s">
        <v>40</v>
      </c>
      <c r="O1180" s="176">
        <v>0</v>
      </c>
      <c r="P1180" s="176">
        <f>O1180*H1180</f>
        <v>0</v>
      </c>
      <c r="Q1180" s="176">
        <v>0</v>
      </c>
      <c r="R1180" s="176">
        <f>Q1180*H1180</f>
        <v>0</v>
      </c>
      <c r="S1180" s="176">
        <v>0</v>
      </c>
      <c r="T1180" s="177">
        <f>S1180*H1180</f>
        <v>0</v>
      </c>
      <c r="U1180" s="33"/>
      <c r="V1180" s="33"/>
      <c r="W1180" s="33"/>
      <c r="X1180" s="33"/>
      <c r="Y1180" s="33"/>
      <c r="Z1180" s="33"/>
      <c r="AA1180" s="33"/>
      <c r="AB1180" s="33"/>
      <c r="AC1180" s="33"/>
      <c r="AD1180" s="33"/>
      <c r="AE1180" s="33"/>
      <c r="AR1180" s="178" t="s">
        <v>295</v>
      </c>
      <c r="AT1180" s="178" t="s">
        <v>197</v>
      </c>
      <c r="AU1180" s="178" t="s">
        <v>78</v>
      </c>
      <c r="AY1180" s="20" t="s">
        <v>195</v>
      </c>
      <c r="BE1180" s="179">
        <f>IF(N1180="základní",J1180,0)</f>
        <v>15652.2</v>
      </c>
      <c r="BF1180" s="179">
        <f>IF(N1180="snížená",J1180,0)</f>
        <v>0</v>
      </c>
      <c r="BG1180" s="179">
        <f>IF(N1180="zákl. přenesená",J1180,0)</f>
        <v>0</v>
      </c>
      <c r="BH1180" s="179">
        <f>IF(N1180="sníž. přenesená",J1180,0)</f>
        <v>0</v>
      </c>
      <c r="BI1180" s="179">
        <f>IF(N1180="nulová",J1180,0)</f>
        <v>0</v>
      </c>
      <c r="BJ1180" s="20" t="s">
        <v>76</v>
      </c>
      <c r="BK1180" s="179">
        <f>ROUND(I1180*H1180,2)</f>
        <v>15652.2</v>
      </c>
      <c r="BL1180" s="20" t="s">
        <v>295</v>
      </c>
      <c r="BM1180" s="178" t="s">
        <v>4729</v>
      </c>
    </row>
    <row r="1181" spans="1:65" s="2" customFormat="1" ht="16.5" customHeight="1">
      <c r="A1181" s="33"/>
      <c r="B1181" s="167"/>
      <c r="C1181" s="168" t="s">
        <v>4730</v>
      </c>
      <c r="D1181" s="168" t="s">
        <v>197</v>
      </c>
      <c r="E1181" s="169" t="s">
        <v>4731</v>
      </c>
      <c r="F1181" s="170" t="s">
        <v>4732</v>
      </c>
      <c r="G1181" s="171" t="s">
        <v>212</v>
      </c>
      <c r="H1181" s="172">
        <v>70</v>
      </c>
      <c r="I1181" s="173">
        <v>93.3</v>
      </c>
      <c r="J1181" s="173">
        <f>ROUND(I1181*H1181,2)</f>
        <v>6531</v>
      </c>
      <c r="K1181" s="170" t="s">
        <v>3</v>
      </c>
      <c r="L1181" s="34"/>
      <c r="M1181" s="174" t="s">
        <v>3</v>
      </c>
      <c r="N1181" s="175" t="s">
        <v>40</v>
      </c>
      <c r="O1181" s="176">
        <v>0</v>
      </c>
      <c r="P1181" s="176">
        <f>O1181*H1181</f>
        <v>0</v>
      </c>
      <c r="Q1181" s="176">
        <v>0</v>
      </c>
      <c r="R1181" s="176">
        <f>Q1181*H1181</f>
        <v>0</v>
      </c>
      <c r="S1181" s="176">
        <v>0</v>
      </c>
      <c r="T1181" s="177">
        <f>S1181*H1181</f>
        <v>0</v>
      </c>
      <c r="U1181" s="33"/>
      <c r="V1181" s="33"/>
      <c r="W1181" s="33"/>
      <c r="X1181" s="33"/>
      <c r="Y1181" s="33"/>
      <c r="Z1181" s="33"/>
      <c r="AA1181" s="33"/>
      <c r="AB1181" s="33"/>
      <c r="AC1181" s="33"/>
      <c r="AD1181" s="33"/>
      <c r="AE1181" s="33"/>
      <c r="AR1181" s="178" t="s">
        <v>295</v>
      </c>
      <c r="AT1181" s="178" t="s">
        <v>197</v>
      </c>
      <c r="AU1181" s="178" t="s">
        <v>78</v>
      </c>
      <c r="AY1181" s="20" t="s">
        <v>195</v>
      </c>
      <c r="BE1181" s="179">
        <f>IF(N1181="základní",J1181,0)</f>
        <v>6531</v>
      </c>
      <c r="BF1181" s="179">
        <f>IF(N1181="snížená",J1181,0)</f>
        <v>0</v>
      </c>
      <c r="BG1181" s="179">
        <f>IF(N1181="zákl. přenesená",J1181,0)</f>
        <v>0</v>
      </c>
      <c r="BH1181" s="179">
        <f>IF(N1181="sníž. přenesená",J1181,0)</f>
        <v>0</v>
      </c>
      <c r="BI1181" s="179">
        <f>IF(N1181="nulová",J1181,0)</f>
        <v>0</v>
      </c>
      <c r="BJ1181" s="20" t="s">
        <v>76</v>
      </c>
      <c r="BK1181" s="179">
        <f>ROUND(I1181*H1181,2)</f>
        <v>6531</v>
      </c>
      <c r="BL1181" s="20" t="s">
        <v>295</v>
      </c>
      <c r="BM1181" s="178" t="s">
        <v>4733</v>
      </c>
    </row>
    <row r="1182" spans="1:65" s="2" customFormat="1" ht="16.5" customHeight="1">
      <c r="A1182" s="33"/>
      <c r="B1182" s="167"/>
      <c r="C1182" s="168" t="s">
        <v>4734</v>
      </c>
      <c r="D1182" s="168" t="s">
        <v>197</v>
      </c>
      <c r="E1182" s="169" t="s">
        <v>4735</v>
      </c>
      <c r="F1182" s="170" t="s">
        <v>4736</v>
      </c>
      <c r="G1182" s="171" t="s">
        <v>212</v>
      </c>
      <c r="H1182" s="172">
        <v>380</v>
      </c>
      <c r="I1182" s="173">
        <v>132.44</v>
      </c>
      <c r="J1182" s="173">
        <f>ROUND(I1182*H1182,2)</f>
        <v>50327.2</v>
      </c>
      <c r="K1182" s="170" t="s">
        <v>3</v>
      </c>
      <c r="L1182" s="34"/>
      <c r="M1182" s="174" t="s">
        <v>3</v>
      </c>
      <c r="N1182" s="175" t="s">
        <v>40</v>
      </c>
      <c r="O1182" s="176">
        <v>0</v>
      </c>
      <c r="P1182" s="176">
        <f>O1182*H1182</f>
        <v>0</v>
      </c>
      <c r="Q1182" s="176">
        <v>0</v>
      </c>
      <c r="R1182" s="176">
        <f>Q1182*H1182</f>
        <v>0</v>
      </c>
      <c r="S1182" s="176">
        <v>0</v>
      </c>
      <c r="T1182" s="177">
        <f>S1182*H1182</f>
        <v>0</v>
      </c>
      <c r="U1182" s="33"/>
      <c r="V1182" s="33"/>
      <c r="W1182" s="33"/>
      <c r="X1182" s="33"/>
      <c r="Y1182" s="33"/>
      <c r="Z1182" s="33"/>
      <c r="AA1182" s="33"/>
      <c r="AB1182" s="33"/>
      <c r="AC1182" s="33"/>
      <c r="AD1182" s="33"/>
      <c r="AE1182" s="33"/>
      <c r="AR1182" s="178" t="s">
        <v>295</v>
      </c>
      <c r="AT1182" s="178" t="s">
        <v>197</v>
      </c>
      <c r="AU1182" s="178" t="s">
        <v>78</v>
      </c>
      <c r="AY1182" s="20" t="s">
        <v>195</v>
      </c>
      <c r="BE1182" s="179">
        <f>IF(N1182="základní",J1182,0)</f>
        <v>50327.2</v>
      </c>
      <c r="BF1182" s="179">
        <f>IF(N1182="snížená",J1182,0)</f>
        <v>0</v>
      </c>
      <c r="BG1182" s="179">
        <f>IF(N1182="zákl. přenesená",J1182,0)</f>
        <v>0</v>
      </c>
      <c r="BH1182" s="179">
        <f>IF(N1182="sníž. přenesená",J1182,0)</f>
        <v>0</v>
      </c>
      <c r="BI1182" s="179">
        <f>IF(N1182="nulová",J1182,0)</f>
        <v>0</v>
      </c>
      <c r="BJ1182" s="20" t="s">
        <v>76</v>
      </c>
      <c r="BK1182" s="179">
        <f>ROUND(I1182*H1182,2)</f>
        <v>50327.2</v>
      </c>
      <c r="BL1182" s="20" t="s">
        <v>295</v>
      </c>
      <c r="BM1182" s="178" t="s">
        <v>4737</v>
      </c>
    </row>
    <row r="1183" spans="1:65" s="2" customFormat="1" ht="16.5" customHeight="1">
      <c r="A1183" s="33"/>
      <c r="B1183" s="167"/>
      <c r="C1183" s="168" t="s">
        <v>4738</v>
      </c>
      <c r="D1183" s="168" t="s">
        <v>197</v>
      </c>
      <c r="E1183" s="169" t="s">
        <v>4739</v>
      </c>
      <c r="F1183" s="170" t="s">
        <v>4740</v>
      </c>
      <c r="G1183" s="171" t="s">
        <v>212</v>
      </c>
      <c r="H1183" s="172">
        <v>150</v>
      </c>
      <c r="I1183" s="173">
        <v>150.85</v>
      </c>
      <c r="J1183" s="173">
        <f>ROUND(I1183*H1183,2)</f>
        <v>22627.5</v>
      </c>
      <c r="K1183" s="170" t="s">
        <v>3</v>
      </c>
      <c r="L1183" s="34"/>
      <c r="M1183" s="174" t="s">
        <v>3</v>
      </c>
      <c r="N1183" s="175" t="s">
        <v>40</v>
      </c>
      <c r="O1183" s="176">
        <v>0</v>
      </c>
      <c r="P1183" s="176">
        <f>O1183*H1183</f>
        <v>0</v>
      </c>
      <c r="Q1183" s="176">
        <v>0</v>
      </c>
      <c r="R1183" s="176">
        <f>Q1183*H1183</f>
        <v>0</v>
      </c>
      <c r="S1183" s="176">
        <v>0</v>
      </c>
      <c r="T1183" s="177">
        <f>S1183*H1183</f>
        <v>0</v>
      </c>
      <c r="U1183" s="33"/>
      <c r="V1183" s="33"/>
      <c r="W1183" s="33"/>
      <c r="X1183" s="33"/>
      <c r="Y1183" s="33"/>
      <c r="Z1183" s="33"/>
      <c r="AA1183" s="33"/>
      <c r="AB1183" s="33"/>
      <c r="AC1183" s="33"/>
      <c r="AD1183" s="33"/>
      <c r="AE1183" s="33"/>
      <c r="AR1183" s="178" t="s">
        <v>295</v>
      </c>
      <c r="AT1183" s="178" t="s">
        <v>197</v>
      </c>
      <c r="AU1183" s="178" t="s">
        <v>78</v>
      </c>
      <c r="AY1183" s="20" t="s">
        <v>195</v>
      </c>
      <c r="BE1183" s="179">
        <f>IF(N1183="základní",J1183,0)</f>
        <v>22627.5</v>
      </c>
      <c r="BF1183" s="179">
        <f>IF(N1183="snížená",J1183,0)</f>
        <v>0</v>
      </c>
      <c r="BG1183" s="179">
        <f>IF(N1183="zákl. přenesená",J1183,0)</f>
        <v>0</v>
      </c>
      <c r="BH1183" s="179">
        <f>IF(N1183="sníž. přenesená",J1183,0)</f>
        <v>0</v>
      </c>
      <c r="BI1183" s="179">
        <f>IF(N1183="nulová",J1183,0)</f>
        <v>0</v>
      </c>
      <c r="BJ1183" s="20" t="s">
        <v>76</v>
      </c>
      <c r="BK1183" s="179">
        <f>ROUND(I1183*H1183,2)</f>
        <v>22627.5</v>
      </c>
      <c r="BL1183" s="20" t="s">
        <v>295</v>
      </c>
      <c r="BM1183" s="178" t="s">
        <v>4741</v>
      </c>
    </row>
    <row r="1184" spans="1:65" s="2" customFormat="1" ht="16.5" customHeight="1">
      <c r="A1184" s="33"/>
      <c r="B1184" s="167"/>
      <c r="C1184" s="168" t="s">
        <v>4742</v>
      </c>
      <c r="D1184" s="168" t="s">
        <v>197</v>
      </c>
      <c r="E1184" s="169" t="s">
        <v>4743</v>
      </c>
      <c r="F1184" s="170" t="s">
        <v>4744</v>
      </c>
      <c r="G1184" s="171" t="s">
        <v>212</v>
      </c>
      <c r="H1184" s="172">
        <v>220</v>
      </c>
      <c r="I1184" s="173">
        <v>173.36</v>
      </c>
      <c r="J1184" s="173">
        <f>ROUND(I1184*H1184,2)</f>
        <v>38139.2</v>
      </c>
      <c r="K1184" s="170" t="s">
        <v>3</v>
      </c>
      <c r="L1184" s="34"/>
      <c r="M1184" s="174" t="s">
        <v>3</v>
      </c>
      <c r="N1184" s="175" t="s">
        <v>40</v>
      </c>
      <c r="O1184" s="176">
        <v>0</v>
      </c>
      <c r="P1184" s="176">
        <f>O1184*H1184</f>
        <v>0</v>
      </c>
      <c r="Q1184" s="176">
        <v>0</v>
      </c>
      <c r="R1184" s="176">
        <f>Q1184*H1184</f>
        <v>0</v>
      </c>
      <c r="S1184" s="176">
        <v>0</v>
      </c>
      <c r="T1184" s="177">
        <f>S1184*H1184</f>
        <v>0</v>
      </c>
      <c r="U1184" s="33"/>
      <c r="V1184" s="33"/>
      <c r="W1184" s="33"/>
      <c r="X1184" s="33"/>
      <c r="Y1184" s="33"/>
      <c r="Z1184" s="33"/>
      <c r="AA1184" s="33"/>
      <c r="AB1184" s="33"/>
      <c r="AC1184" s="33"/>
      <c r="AD1184" s="33"/>
      <c r="AE1184" s="33"/>
      <c r="AR1184" s="178" t="s">
        <v>295</v>
      </c>
      <c r="AT1184" s="178" t="s">
        <v>197</v>
      </c>
      <c r="AU1184" s="178" t="s">
        <v>78</v>
      </c>
      <c r="AY1184" s="20" t="s">
        <v>195</v>
      </c>
      <c r="BE1184" s="179">
        <f>IF(N1184="základní",J1184,0)</f>
        <v>38139.2</v>
      </c>
      <c r="BF1184" s="179">
        <f>IF(N1184="snížená",J1184,0)</f>
        <v>0</v>
      </c>
      <c r="BG1184" s="179">
        <f>IF(N1184="zákl. přenesená",J1184,0)</f>
        <v>0</v>
      </c>
      <c r="BH1184" s="179">
        <f>IF(N1184="sníž. přenesená",J1184,0)</f>
        <v>0</v>
      </c>
      <c r="BI1184" s="179">
        <f>IF(N1184="nulová",J1184,0)</f>
        <v>0</v>
      </c>
      <c r="BJ1184" s="20" t="s">
        <v>76</v>
      </c>
      <c r="BK1184" s="179">
        <f>ROUND(I1184*H1184,2)</f>
        <v>38139.2</v>
      </c>
      <c r="BL1184" s="20" t="s">
        <v>295</v>
      </c>
      <c r="BM1184" s="178" t="s">
        <v>4745</v>
      </c>
    </row>
    <row r="1185" spans="1:65" s="2" customFormat="1" ht="16.5" customHeight="1">
      <c r="A1185" s="33"/>
      <c r="B1185" s="167"/>
      <c r="C1185" s="168" t="s">
        <v>4746</v>
      </c>
      <c r="D1185" s="168" t="s">
        <v>197</v>
      </c>
      <c r="E1185" s="169" t="s">
        <v>4747</v>
      </c>
      <c r="F1185" s="170" t="s">
        <v>4748</v>
      </c>
      <c r="G1185" s="171" t="s">
        <v>212</v>
      </c>
      <c r="H1185" s="172">
        <v>100</v>
      </c>
      <c r="I1185" s="173">
        <v>177.45</v>
      </c>
      <c r="J1185" s="173">
        <f>ROUND(I1185*H1185,2)</f>
        <v>17745</v>
      </c>
      <c r="K1185" s="170" t="s">
        <v>3</v>
      </c>
      <c r="L1185" s="34"/>
      <c r="M1185" s="174" t="s">
        <v>3</v>
      </c>
      <c r="N1185" s="175" t="s">
        <v>40</v>
      </c>
      <c r="O1185" s="176">
        <v>0</v>
      </c>
      <c r="P1185" s="176">
        <f>O1185*H1185</f>
        <v>0</v>
      </c>
      <c r="Q1185" s="176">
        <v>0</v>
      </c>
      <c r="R1185" s="176">
        <f>Q1185*H1185</f>
        <v>0</v>
      </c>
      <c r="S1185" s="176">
        <v>0</v>
      </c>
      <c r="T1185" s="177">
        <f>S1185*H1185</f>
        <v>0</v>
      </c>
      <c r="U1185" s="33"/>
      <c r="V1185" s="33"/>
      <c r="W1185" s="33"/>
      <c r="X1185" s="33"/>
      <c r="Y1185" s="33"/>
      <c r="Z1185" s="33"/>
      <c r="AA1185" s="33"/>
      <c r="AB1185" s="33"/>
      <c r="AC1185" s="33"/>
      <c r="AD1185" s="33"/>
      <c r="AE1185" s="33"/>
      <c r="AR1185" s="178" t="s">
        <v>295</v>
      </c>
      <c r="AT1185" s="178" t="s">
        <v>197</v>
      </c>
      <c r="AU1185" s="178" t="s">
        <v>78</v>
      </c>
      <c r="AY1185" s="20" t="s">
        <v>195</v>
      </c>
      <c r="BE1185" s="179">
        <f>IF(N1185="základní",J1185,0)</f>
        <v>17745</v>
      </c>
      <c r="BF1185" s="179">
        <f>IF(N1185="snížená",J1185,0)</f>
        <v>0</v>
      </c>
      <c r="BG1185" s="179">
        <f>IF(N1185="zákl. přenesená",J1185,0)</f>
        <v>0</v>
      </c>
      <c r="BH1185" s="179">
        <f>IF(N1185="sníž. přenesená",J1185,0)</f>
        <v>0</v>
      </c>
      <c r="BI1185" s="179">
        <f>IF(N1185="nulová",J1185,0)</f>
        <v>0</v>
      </c>
      <c r="BJ1185" s="20" t="s">
        <v>76</v>
      </c>
      <c r="BK1185" s="179">
        <f>ROUND(I1185*H1185,2)</f>
        <v>17745</v>
      </c>
      <c r="BL1185" s="20" t="s">
        <v>295</v>
      </c>
      <c r="BM1185" s="178" t="s">
        <v>4749</v>
      </c>
    </row>
    <row r="1186" spans="1:65" s="2" customFormat="1" ht="16.5" customHeight="1">
      <c r="A1186" s="33"/>
      <c r="B1186" s="167"/>
      <c r="C1186" s="168" t="s">
        <v>4750</v>
      </c>
      <c r="D1186" s="168" t="s">
        <v>197</v>
      </c>
      <c r="E1186" s="169" t="s">
        <v>4751</v>
      </c>
      <c r="F1186" s="170" t="s">
        <v>4752</v>
      </c>
      <c r="G1186" s="171" t="s">
        <v>212</v>
      </c>
      <c r="H1186" s="172">
        <v>40</v>
      </c>
      <c r="I1186" s="173">
        <v>203.02</v>
      </c>
      <c r="J1186" s="173">
        <f>ROUND(I1186*H1186,2)</f>
        <v>8120.8</v>
      </c>
      <c r="K1186" s="170" t="s">
        <v>3</v>
      </c>
      <c r="L1186" s="34"/>
      <c r="M1186" s="174" t="s">
        <v>3</v>
      </c>
      <c r="N1186" s="175" t="s">
        <v>40</v>
      </c>
      <c r="O1186" s="176">
        <v>0</v>
      </c>
      <c r="P1186" s="176">
        <f>O1186*H1186</f>
        <v>0</v>
      </c>
      <c r="Q1186" s="176">
        <v>0</v>
      </c>
      <c r="R1186" s="176">
        <f>Q1186*H1186</f>
        <v>0</v>
      </c>
      <c r="S1186" s="176">
        <v>0</v>
      </c>
      <c r="T1186" s="177">
        <f>S1186*H1186</f>
        <v>0</v>
      </c>
      <c r="U1186" s="33"/>
      <c r="V1186" s="33"/>
      <c r="W1186" s="33"/>
      <c r="X1186" s="33"/>
      <c r="Y1186" s="33"/>
      <c r="Z1186" s="33"/>
      <c r="AA1186" s="33"/>
      <c r="AB1186" s="33"/>
      <c r="AC1186" s="33"/>
      <c r="AD1186" s="33"/>
      <c r="AE1186" s="33"/>
      <c r="AR1186" s="178" t="s">
        <v>295</v>
      </c>
      <c r="AT1186" s="178" t="s">
        <v>197</v>
      </c>
      <c r="AU1186" s="178" t="s">
        <v>78</v>
      </c>
      <c r="AY1186" s="20" t="s">
        <v>195</v>
      </c>
      <c r="BE1186" s="179">
        <f>IF(N1186="základní",J1186,0)</f>
        <v>8120.8</v>
      </c>
      <c r="BF1186" s="179">
        <f>IF(N1186="snížená",J1186,0)</f>
        <v>0</v>
      </c>
      <c r="BG1186" s="179">
        <f>IF(N1186="zákl. přenesená",J1186,0)</f>
        <v>0</v>
      </c>
      <c r="BH1186" s="179">
        <f>IF(N1186="sníž. přenesená",J1186,0)</f>
        <v>0</v>
      </c>
      <c r="BI1186" s="179">
        <f>IF(N1186="nulová",J1186,0)</f>
        <v>0</v>
      </c>
      <c r="BJ1186" s="20" t="s">
        <v>76</v>
      </c>
      <c r="BK1186" s="179">
        <f>ROUND(I1186*H1186,2)</f>
        <v>8120.8</v>
      </c>
      <c r="BL1186" s="20" t="s">
        <v>295</v>
      </c>
      <c r="BM1186" s="178" t="s">
        <v>4753</v>
      </c>
    </row>
    <row r="1187" spans="1:65" s="2" customFormat="1" ht="16.5" customHeight="1">
      <c r="A1187" s="33"/>
      <c r="B1187" s="167"/>
      <c r="C1187" s="168" t="s">
        <v>4754</v>
      </c>
      <c r="D1187" s="168" t="s">
        <v>197</v>
      </c>
      <c r="E1187" s="169" t="s">
        <v>4755</v>
      </c>
      <c r="F1187" s="170" t="s">
        <v>4756</v>
      </c>
      <c r="G1187" s="171" t="s">
        <v>212</v>
      </c>
      <c r="H1187" s="172">
        <v>30</v>
      </c>
      <c r="I1187" s="173">
        <v>414.79</v>
      </c>
      <c r="J1187" s="173">
        <f>ROUND(I1187*H1187,2)</f>
        <v>12443.7</v>
      </c>
      <c r="K1187" s="170" t="s">
        <v>3</v>
      </c>
      <c r="L1187" s="34"/>
      <c r="M1187" s="174" t="s">
        <v>3</v>
      </c>
      <c r="N1187" s="175" t="s">
        <v>40</v>
      </c>
      <c r="O1187" s="176">
        <v>0</v>
      </c>
      <c r="P1187" s="176">
        <f>O1187*H1187</f>
        <v>0</v>
      </c>
      <c r="Q1187" s="176">
        <v>0</v>
      </c>
      <c r="R1187" s="176">
        <f>Q1187*H1187</f>
        <v>0</v>
      </c>
      <c r="S1187" s="176">
        <v>0</v>
      </c>
      <c r="T1187" s="177">
        <f>S1187*H1187</f>
        <v>0</v>
      </c>
      <c r="U1187" s="33"/>
      <c r="V1187" s="33"/>
      <c r="W1187" s="33"/>
      <c r="X1187" s="33"/>
      <c r="Y1187" s="33"/>
      <c r="Z1187" s="33"/>
      <c r="AA1187" s="33"/>
      <c r="AB1187" s="33"/>
      <c r="AC1187" s="33"/>
      <c r="AD1187" s="33"/>
      <c r="AE1187" s="33"/>
      <c r="AR1187" s="178" t="s">
        <v>295</v>
      </c>
      <c r="AT1187" s="178" t="s">
        <v>197</v>
      </c>
      <c r="AU1187" s="178" t="s">
        <v>78</v>
      </c>
      <c r="AY1187" s="20" t="s">
        <v>195</v>
      </c>
      <c r="BE1187" s="179">
        <f>IF(N1187="základní",J1187,0)</f>
        <v>12443.7</v>
      </c>
      <c r="BF1187" s="179">
        <f>IF(N1187="snížená",J1187,0)</f>
        <v>0</v>
      </c>
      <c r="BG1187" s="179">
        <f>IF(N1187="zákl. přenesená",J1187,0)</f>
        <v>0</v>
      </c>
      <c r="BH1187" s="179">
        <f>IF(N1187="sníž. přenesená",J1187,0)</f>
        <v>0</v>
      </c>
      <c r="BI1187" s="179">
        <f>IF(N1187="nulová",J1187,0)</f>
        <v>0</v>
      </c>
      <c r="BJ1187" s="20" t="s">
        <v>76</v>
      </c>
      <c r="BK1187" s="179">
        <f>ROUND(I1187*H1187,2)</f>
        <v>12443.7</v>
      </c>
      <c r="BL1187" s="20" t="s">
        <v>295</v>
      </c>
      <c r="BM1187" s="178" t="s">
        <v>4757</v>
      </c>
    </row>
    <row r="1188" spans="1:65" s="2" customFormat="1" ht="16.5" customHeight="1">
      <c r="A1188" s="33"/>
      <c r="B1188" s="167"/>
      <c r="C1188" s="168" t="s">
        <v>4758</v>
      </c>
      <c r="D1188" s="168" t="s">
        <v>197</v>
      </c>
      <c r="E1188" s="169" t="s">
        <v>4759</v>
      </c>
      <c r="F1188" s="170" t="s">
        <v>4760</v>
      </c>
      <c r="G1188" s="171" t="s">
        <v>212</v>
      </c>
      <c r="H1188" s="172">
        <v>20</v>
      </c>
      <c r="I1188" s="173">
        <v>45.35</v>
      </c>
      <c r="J1188" s="173">
        <f>ROUND(I1188*H1188,2)</f>
        <v>907</v>
      </c>
      <c r="K1188" s="170" t="s">
        <v>3</v>
      </c>
      <c r="L1188" s="34"/>
      <c r="M1188" s="174" t="s">
        <v>3</v>
      </c>
      <c r="N1188" s="175" t="s">
        <v>40</v>
      </c>
      <c r="O1188" s="176">
        <v>0</v>
      </c>
      <c r="P1188" s="176">
        <f>O1188*H1188</f>
        <v>0</v>
      </c>
      <c r="Q1188" s="176">
        <v>0</v>
      </c>
      <c r="R1188" s="176">
        <f>Q1188*H1188</f>
        <v>0</v>
      </c>
      <c r="S1188" s="176">
        <v>0</v>
      </c>
      <c r="T1188" s="177">
        <f>S1188*H1188</f>
        <v>0</v>
      </c>
      <c r="U1188" s="33"/>
      <c r="V1188" s="33"/>
      <c r="W1188" s="33"/>
      <c r="X1188" s="33"/>
      <c r="Y1188" s="33"/>
      <c r="Z1188" s="33"/>
      <c r="AA1188" s="33"/>
      <c r="AB1188" s="33"/>
      <c r="AC1188" s="33"/>
      <c r="AD1188" s="33"/>
      <c r="AE1188" s="33"/>
      <c r="AR1188" s="178" t="s">
        <v>295</v>
      </c>
      <c r="AT1188" s="178" t="s">
        <v>197</v>
      </c>
      <c r="AU1188" s="178" t="s">
        <v>78</v>
      </c>
      <c r="AY1188" s="20" t="s">
        <v>195</v>
      </c>
      <c r="BE1188" s="179">
        <f>IF(N1188="základní",J1188,0)</f>
        <v>907</v>
      </c>
      <c r="BF1188" s="179">
        <f>IF(N1188="snížená",J1188,0)</f>
        <v>0</v>
      </c>
      <c r="BG1188" s="179">
        <f>IF(N1188="zákl. přenesená",J1188,0)</f>
        <v>0</v>
      </c>
      <c r="BH1188" s="179">
        <f>IF(N1188="sníž. přenesená",J1188,0)</f>
        <v>0</v>
      </c>
      <c r="BI1188" s="179">
        <f>IF(N1188="nulová",J1188,0)</f>
        <v>0</v>
      </c>
      <c r="BJ1188" s="20" t="s">
        <v>76</v>
      </c>
      <c r="BK1188" s="179">
        <f>ROUND(I1188*H1188,2)</f>
        <v>907</v>
      </c>
      <c r="BL1188" s="20" t="s">
        <v>295</v>
      </c>
      <c r="BM1188" s="178" t="s">
        <v>4761</v>
      </c>
    </row>
    <row r="1189" spans="1:65" s="2" customFormat="1" ht="16.5" customHeight="1">
      <c r="A1189" s="33"/>
      <c r="B1189" s="167"/>
      <c r="C1189" s="168" t="s">
        <v>4762</v>
      </c>
      <c r="D1189" s="168" t="s">
        <v>197</v>
      </c>
      <c r="E1189" s="169" t="s">
        <v>4763</v>
      </c>
      <c r="F1189" s="170" t="s">
        <v>4764</v>
      </c>
      <c r="G1189" s="171" t="s">
        <v>212</v>
      </c>
      <c r="H1189" s="172">
        <v>60</v>
      </c>
      <c r="I1189" s="173">
        <v>110.21</v>
      </c>
      <c r="J1189" s="173">
        <f>ROUND(I1189*H1189,2)</f>
        <v>6612.6</v>
      </c>
      <c r="K1189" s="170" t="s">
        <v>3</v>
      </c>
      <c r="L1189" s="34"/>
      <c r="M1189" s="174" t="s">
        <v>3</v>
      </c>
      <c r="N1189" s="175" t="s">
        <v>40</v>
      </c>
      <c r="O1189" s="176">
        <v>0</v>
      </c>
      <c r="P1189" s="176">
        <f>O1189*H1189</f>
        <v>0</v>
      </c>
      <c r="Q1189" s="176">
        <v>0</v>
      </c>
      <c r="R1189" s="176">
        <f>Q1189*H1189</f>
        <v>0</v>
      </c>
      <c r="S1189" s="176">
        <v>0</v>
      </c>
      <c r="T1189" s="177">
        <f>S1189*H1189</f>
        <v>0</v>
      </c>
      <c r="U1189" s="33"/>
      <c r="V1189" s="33"/>
      <c r="W1189" s="33"/>
      <c r="X1189" s="33"/>
      <c r="Y1189" s="33"/>
      <c r="Z1189" s="33"/>
      <c r="AA1189" s="33"/>
      <c r="AB1189" s="33"/>
      <c r="AC1189" s="33"/>
      <c r="AD1189" s="33"/>
      <c r="AE1189" s="33"/>
      <c r="AR1189" s="178" t="s">
        <v>295</v>
      </c>
      <c r="AT1189" s="178" t="s">
        <v>197</v>
      </c>
      <c r="AU1189" s="178" t="s">
        <v>78</v>
      </c>
      <c r="AY1189" s="20" t="s">
        <v>195</v>
      </c>
      <c r="BE1189" s="179">
        <f>IF(N1189="základní",J1189,0)</f>
        <v>6612.6</v>
      </c>
      <c r="BF1189" s="179">
        <f>IF(N1189="snížená",J1189,0)</f>
        <v>0</v>
      </c>
      <c r="BG1189" s="179">
        <f>IF(N1189="zákl. přenesená",J1189,0)</f>
        <v>0</v>
      </c>
      <c r="BH1189" s="179">
        <f>IF(N1189="sníž. přenesená",J1189,0)</f>
        <v>0</v>
      </c>
      <c r="BI1189" s="179">
        <f>IF(N1189="nulová",J1189,0)</f>
        <v>0</v>
      </c>
      <c r="BJ1189" s="20" t="s">
        <v>76</v>
      </c>
      <c r="BK1189" s="179">
        <f>ROUND(I1189*H1189,2)</f>
        <v>6612.6</v>
      </c>
      <c r="BL1189" s="20" t="s">
        <v>295</v>
      </c>
      <c r="BM1189" s="178" t="s">
        <v>4765</v>
      </c>
    </row>
    <row r="1190" spans="1:65" s="2" customFormat="1" ht="16.5" customHeight="1">
      <c r="A1190" s="33"/>
      <c r="B1190" s="167"/>
      <c r="C1190" s="168" t="s">
        <v>208</v>
      </c>
      <c r="D1190" s="168" t="s">
        <v>197</v>
      </c>
      <c r="E1190" s="169" t="s">
        <v>4766</v>
      </c>
      <c r="F1190" s="170" t="s">
        <v>4767</v>
      </c>
      <c r="G1190" s="171" t="s">
        <v>212</v>
      </c>
      <c r="H1190" s="172">
        <v>80</v>
      </c>
      <c r="I1190" s="173">
        <v>20</v>
      </c>
      <c r="J1190" s="173">
        <f>ROUND(I1190*H1190,2)</f>
        <v>1600</v>
      </c>
      <c r="K1190" s="170" t="s">
        <v>3</v>
      </c>
      <c r="L1190" s="34"/>
      <c r="M1190" s="174" t="s">
        <v>3</v>
      </c>
      <c r="N1190" s="175" t="s">
        <v>40</v>
      </c>
      <c r="O1190" s="176">
        <v>0</v>
      </c>
      <c r="P1190" s="176">
        <f>O1190*H1190</f>
        <v>0</v>
      </c>
      <c r="Q1190" s="176">
        <v>0</v>
      </c>
      <c r="R1190" s="176">
        <f>Q1190*H1190</f>
        <v>0</v>
      </c>
      <c r="S1190" s="176">
        <v>0</v>
      </c>
      <c r="T1190" s="177">
        <f>S1190*H1190</f>
        <v>0</v>
      </c>
      <c r="U1190" s="33"/>
      <c r="V1190" s="33"/>
      <c r="W1190" s="33"/>
      <c r="X1190" s="33"/>
      <c r="Y1190" s="33"/>
      <c r="Z1190" s="33"/>
      <c r="AA1190" s="33"/>
      <c r="AB1190" s="33"/>
      <c r="AC1190" s="33"/>
      <c r="AD1190" s="33"/>
      <c r="AE1190" s="33"/>
      <c r="AR1190" s="178" t="s">
        <v>295</v>
      </c>
      <c r="AT1190" s="178" t="s">
        <v>197</v>
      </c>
      <c r="AU1190" s="178" t="s">
        <v>78</v>
      </c>
      <c r="AY1190" s="20" t="s">
        <v>195</v>
      </c>
      <c r="BE1190" s="179">
        <f>IF(N1190="základní",J1190,0)</f>
        <v>1600</v>
      </c>
      <c r="BF1190" s="179">
        <f>IF(N1190="snížená",J1190,0)</f>
        <v>0</v>
      </c>
      <c r="BG1190" s="179">
        <f>IF(N1190="zákl. přenesená",J1190,0)</f>
        <v>0</v>
      </c>
      <c r="BH1190" s="179">
        <f>IF(N1190="sníž. přenesená",J1190,0)</f>
        <v>0</v>
      </c>
      <c r="BI1190" s="179">
        <f>IF(N1190="nulová",J1190,0)</f>
        <v>0</v>
      </c>
      <c r="BJ1190" s="20" t="s">
        <v>76</v>
      </c>
      <c r="BK1190" s="179">
        <f>ROUND(I1190*H1190,2)</f>
        <v>1600</v>
      </c>
      <c r="BL1190" s="20" t="s">
        <v>295</v>
      </c>
      <c r="BM1190" s="178" t="s">
        <v>4768</v>
      </c>
    </row>
    <row r="1191" spans="1:65" s="2" customFormat="1" ht="16.5" customHeight="1">
      <c r="A1191" s="33"/>
      <c r="B1191" s="167"/>
      <c r="C1191" s="168" t="s">
        <v>4769</v>
      </c>
      <c r="D1191" s="168" t="s">
        <v>197</v>
      </c>
      <c r="E1191" s="169" t="s">
        <v>1179</v>
      </c>
      <c r="F1191" s="170" t="s">
        <v>1180</v>
      </c>
      <c r="G1191" s="171" t="s">
        <v>212</v>
      </c>
      <c r="H1191" s="172">
        <v>140</v>
      </c>
      <c r="I1191" s="173">
        <v>28.42</v>
      </c>
      <c r="J1191" s="173">
        <f>ROUND(I1191*H1191,2)</f>
        <v>3978.8</v>
      </c>
      <c r="K1191" s="170" t="s">
        <v>3</v>
      </c>
      <c r="L1191" s="34"/>
      <c r="M1191" s="174" t="s">
        <v>3</v>
      </c>
      <c r="N1191" s="175" t="s">
        <v>40</v>
      </c>
      <c r="O1191" s="176">
        <v>0</v>
      </c>
      <c r="P1191" s="176">
        <f>O1191*H1191</f>
        <v>0</v>
      </c>
      <c r="Q1191" s="176">
        <v>0</v>
      </c>
      <c r="R1191" s="176">
        <f>Q1191*H1191</f>
        <v>0</v>
      </c>
      <c r="S1191" s="176">
        <v>0</v>
      </c>
      <c r="T1191" s="177">
        <f>S1191*H1191</f>
        <v>0</v>
      </c>
      <c r="U1191" s="33"/>
      <c r="V1191" s="33"/>
      <c r="W1191" s="33"/>
      <c r="X1191" s="33"/>
      <c r="Y1191" s="33"/>
      <c r="Z1191" s="33"/>
      <c r="AA1191" s="33"/>
      <c r="AB1191" s="33"/>
      <c r="AC1191" s="33"/>
      <c r="AD1191" s="33"/>
      <c r="AE1191" s="33"/>
      <c r="AR1191" s="178" t="s">
        <v>295</v>
      </c>
      <c r="AT1191" s="178" t="s">
        <v>197</v>
      </c>
      <c r="AU1191" s="178" t="s">
        <v>78</v>
      </c>
      <c r="AY1191" s="20" t="s">
        <v>195</v>
      </c>
      <c r="BE1191" s="179">
        <f>IF(N1191="základní",J1191,0)</f>
        <v>3978.8</v>
      </c>
      <c r="BF1191" s="179">
        <f>IF(N1191="snížená",J1191,0)</f>
        <v>0</v>
      </c>
      <c r="BG1191" s="179">
        <f>IF(N1191="zákl. přenesená",J1191,0)</f>
        <v>0</v>
      </c>
      <c r="BH1191" s="179">
        <f>IF(N1191="sníž. přenesená",J1191,0)</f>
        <v>0</v>
      </c>
      <c r="BI1191" s="179">
        <f>IF(N1191="nulová",J1191,0)</f>
        <v>0</v>
      </c>
      <c r="BJ1191" s="20" t="s">
        <v>76</v>
      </c>
      <c r="BK1191" s="179">
        <f>ROUND(I1191*H1191,2)</f>
        <v>3978.8</v>
      </c>
      <c r="BL1191" s="20" t="s">
        <v>295</v>
      </c>
      <c r="BM1191" s="178" t="s">
        <v>4770</v>
      </c>
    </row>
    <row r="1192" spans="1:65" s="2" customFormat="1" ht="16.5" customHeight="1">
      <c r="A1192" s="33"/>
      <c r="B1192" s="167"/>
      <c r="C1192" s="168" t="s">
        <v>4771</v>
      </c>
      <c r="D1192" s="168" t="s">
        <v>197</v>
      </c>
      <c r="E1192" s="169" t="s">
        <v>4772</v>
      </c>
      <c r="F1192" s="170" t="s">
        <v>4773</v>
      </c>
      <c r="G1192" s="171" t="s">
        <v>212</v>
      </c>
      <c r="H1192" s="172">
        <v>50</v>
      </c>
      <c r="I1192" s="173">
        <v>525.82</v>
      </c>
      <c r="J1192" s="173">
        <f>ROUND(I1192*H1192,2)</f>
        <v>26291</v>
      </c>
      <c r="K1192" s="170" t="s">
        <v>3</v>
      </c>
      <c r="L1192" s="34"/>
      <c r="M1192" s="174" t="s">
        <v>3</v>
      </c>
      <c r="N1192" s="175" t="s">
        <v>40</v>
      </c>
      <c r="O1192" s="176">
        <v>0</v>
      </c>
      <c r="P1192" s="176">
        <f>O1192*H1192</f>
        <v>0</v>
      </c>
      <c r="Q1192" s="176">
        <v>0</v>
      </c>
      <c r="R1192" s="176">
        <f>Q1192*H1192</f>
        <v>0</v>
      </c>
      <c r="S1192" s="176">
        <v>0</v>
      </c>
      <c r="T1192" s="177">
        <f>S1192*H1192</f>
        <v>0</v>
      </c>
      <c r="U1192" s="33"/>
      <c r="V1192" s="33"/>
      <c r="W1192" s="33"/>
      <c r="X1192" s="33"/>
      <c r="Y1192" s="33"/>
      <c r="Z1192" s="33"/>
      <c r="AA1192" s="33"/>
      <c r="AB1192" s="33"/>
      <c r="AC1192" s="33"/>
      <c r="AD1192" s="33"/>
      <c r="AE1192" s="33"/>
      <c r="AR1192" s="178" t="s">
        <v>295</v>
      </c>
      <c r="AT1192" s="178" t="s">
        <v>197</v>
      </c>
      <c r="AU1192" s="178" t="s">
        <v>78</v>
      </c>
      <c r="AY1192" s="20" t="s">
        <v>195</v>
      </c>
      <c r="BE1192" s="179">
        <f>IF(N1192="základní",J1192,0)</f>
        <v>26291</v>
      </c>
      <c r="BF1192" s="179">
        <f>IF(N1192="snížená",J1192,0)</f>
        <v>0</v>
      </c>
      <c r="BG1192" s="179">
        <f>IF(N1192="zákl. přenesená",J1192,0)</f>
        <v>0</v>
      </c>
      <c r="BH1192" s="179">
        <f>IF(N1192="sníž. přenesená",J1192,0)</f>
        <v>0</v>
      </c>
      <c r="BI1192" s="179">
        <f>IF(N1192="nulová",J1192,0)</f>
        <v>0</v>
      </c>
      <c r="BJ1192" s="20" t="s">
        <v>76</v>
      </c>
      <c r="BK1192" s="179">
        <f>ROUND(I1192*H1192,2)</f>
        <v>26291</v>
      </c>
      <c r="BL1192" s="20" t="s">
        <v>295</v>
      </c>
      <c r="BM1192" s="178" t="s">
        <v>4774</v>
      </c>
    </row>
    <row r="1193" spans="1:65" s="2" customFormat="1" ht="16.5" customHeight="1">
      <c r="A1193" s="33"/>
      <c r="B1193" s="167"/>
      <c r="C1193" s="168" t="s">
        <v>4775</v>
      </c>
      <c r="D1193" s="168" t="s">
        <v>197</v>
      </c>
      <c r="E1193" s="169" t="s">
        <v>4776</v>
      </c>
      <c r="F1193" s="170" t="s">
        <v>4777</v>
      </c>
      <c r="G1193" s="171" t="s">
        <v>212</v>
      </c>
      <c r="H1193" s="172">
        <v>150</v>
      </c>
      <c r="I1193" s="173">
        <v>443.98</v>
      </c>
      <c r="J1193" s="173">
        <f>ROUND(I1193*H1193,2)</f>
        <v>66597</v>
      </c>
      <c r="K1193" s="170" t="s">
        <v>3</v>
      </c>
      <c r="L1193" s="34"/>
      <c r="M1193" s="174" t="s">
        <v>3</v>
      </c>
      <c r="N1193" s="175" t="s">
        <v>40</v>
      </c>
      <c r="O1193" s="176">
        <v>0</v>
      </c>
      <c r="P1193" s="176">
        <f>O1193*H1193</f>
        <v>0</v>
      </c>
      <c r="Q1193" s="176">
        <v>0</v>
      </c>
      <c r="R1193" s="176">
        <f>Q1193*H1193</f>
        <v>0</v>
      </c>
      <c r="S1193" s="176">
        <v>0</v>
      </c>
      <c r="T1193" s="177">
        <f>S1193*H1193</f>
        <v>0</v>
      </c>
      <c r="U1193" s="33"/>
      <c r="V1193" s="33"/>
      <c r="W1193" s="33"/>
      <c r="X1193" s="33"/>
      <c r="Y1193" s="33"/>
      <c r="Z1193" s="33"/>
      <c r="AA1193" s="33"/>
      <c r="AB1193" s="33"/>
      <c r="AC1193" s="33"/>
      <c r="AD1193" s="33"/>
      <c r="AE1193" s="33"/>
      <c r="AR1193" s="178" t="s">
        <v>295</v>
      </c>
      <c r="AT1193" s="178" t="s">
        <v>197</v>
      </c>
      <c r="AU1193" s="178" t="s">
        <v>78</v>
      </c>
      <c r="AY1193" s="20" t="s">
        <v>195</v>
      </c>
      <c r="BE1193" s="179">
        <f>IF(N1193="základní",J1193,0)</f>
        <v>66597</v>
      </c>
      <c r="BF1193" s="179">
        <f>IF(N1193="snížená",J1193,0)</f>
        <v>0</v>
      </c>
      <c r="BG1193" s="179">
        <f>IF(N1193="zákl. přenesená",J1193,0)</f>
        <v>0</v>
      </c>
      <c r="BH1193" s="179">
        <f>IF(N1193="sníž. přenesená",J1193,0)</f>
        <v>0</v>
      </c>
      <c r="BI1193" s="179">
        <f>IF(N1193="nulová",J1193,0)</f>
        <v>0</v>
      </c>
      <c r="BJ1193" s="20" t="s">
        <v>76</v>
      </c>
      <c r="BK1193" s="179">
        <f>ROUND(I1193*H1193,2)</f>
        <v>66597</v>
      </c>
      <c r="BL1193" s="20" t="s">
        <v>295</v>
      </c>
      <c r="BM1193" s="178" t="s">
        <v>4778</v>
      </c>
    </row>
    <row r="1194" spans="1:65" s="2" customFormat="1" ht="16.5" customHeight="1">
      <c r="A1194" s="33"/>
      <c r="B1194" s="167"/>
      <c r="C1194" s="168" t="s">
        <v>4779</v>
      </c>
      <c r="D1194" s="168" t="s">
        <v>197</v>
      </c>
      <c r="E1194" s="169" t="s">
        <v>4780</v>
      </c>
      <c r="F1194" s="170" t="s">
        <v>4781</v>
      </c>
      <c r="G1194" s="171" t="s">
        <v>212</v>
      </c>
      <c r="H1194" s="172">
        <v>150</v>
      </c>
      <c r="I1194" s="173">
        <v>21.38</v>
      </c>
      <c r="J1194" s="173">
        <f>ROUND(I1194*H1194,2)</f>
        <v>3207</v>
      </c>
      <c r="K1194" s="170" t="s">
        <v>3</v>
      </c>
      <c r="L1194" s="34"/>
      <c r="M1194" s="174" t="s">
        <v>3</v>
      </c>
      <c r="N1194" s="175" t="s">
        <v>40</v>
      </c>
      <c r="O1194" s="176">
        <v>0</v>
      </c>
      <c r="P1194" s="176">
        <f>O1194*H1194</f>
        <v>0</v>
      </c>
      <c r="Q1194" s="176">
        <v>0</v>
      </c>
      <c r="R1194" s="176">
        <f>Q1194*H1194</f>
        <v>0</v>
      </c>
      <c r="S1194" s="176">
        <v>0</v>
      </c>
      <c r="T1194" s="177">
        <f>S1194*H1194</f>
        <v>0</v>
      </c>
      <c r="U1194" s="33"/>
      <c r="V1194" s="33"/>
      <c r="W1194" s="33"/>
      <c r="X1194" s="33"/>
      <c r="Y1194" s="33"/>
      <c r="Z1194" s="33"/>
      <c r="AA1194" s="33"/>
      <c r="AB1194" s="33"/>
      <c r="AC1194" s="33"/>
      <c r="AD1194" s="33"/>
      <c r="AE1194" s="33"/>
      <c r="AR1194" s="178" t="s">
        <v>295</v>
      </c>
      <c r="AT1194" s="178" t="s">
        <v>197</v>
      </c>
      <c r="AU1194" s="178" t="s">
        <v>78</v>
      </c>
      <c r="AY1194" s="20" t="s">
        <v>195</v>
      </c>
      <c r="BE1194" s="179">
        <f>IF(N1194="základní",J1194,0)</f>
        <v>3207</v>
      </c>
      <c r="BF1194" s="179">
        <f>IF(N1194="snížená",J1194,0)</f>
        <v>0</v>
      </c>
      <c r="BG1194" s="179">
        <f>IF(N1194="zákl. přenesená",J1194,0)</f>
        <v>0</v>
      </c>
      <c r="BH1194" s="179">
        <f>IF(N1194="sníž. přenesená",J1194,0)</f>
        <v>0</v>
      </c>
      <c r="BI1194" s="179">
        <f>IF(N1194="nulová",J1194,0)</f>
        <v>0</v>
      </c>
      <c r="BJ1194" s="20" t="s">
        <v>76</v>
      </c>
      <c r="BK1194" s="179">
        <f>ROUND(I1194*H1194,2)</f>
        <v>3207</v>
      </c>
      <c r="BL1194" s="20" t="s">
        <v>295</v>
      </c>
      <c r="BM1194" s="178" t="s">
        <v>4782</v>
      </c>
    </row>
    <row r="1195" spans="1:65" s="2" customFormat="1" ht="16.5" customHeight="1">
      <c r="A1195" s="33"/>
      <c r="B1195" s="167"/>
      <c r="C1195" s="168" t="s">
        <v>4783</v>
      </c>
      <c r="D1195" s="168" t="s">
        <v>197</v>
      </c>
      <c r="E1195" s="169" t="s">
        <v>4784</v>
      </c>
      <c r="F1195" s="170" t="s">
        <v>4785</v>
      </c>
      <c r="G1195" s="171" t="s">
        <v>212</v>
      </c>
      <c r="H1195" s="172">
        <v>100</v>
      </c>
      <c r="I1195" s="173">
        <v>24.45</v>
      </c>
      <c r="J1195" s="173">
        <f>ROUND(I1195*H1195,2)</f>
        <v>2445</v>
      </c>
      <c r="K1195" s="170" t="s">
        <v>3</v>
      </c>
      <c r="L1195" s="34"/>
      <c r="M1195" s="174" t="s">
        <v>3</v>
      </c>
      <c r="N1195" s="175" t="s">
        <v>40</v>
      </c>
      <c r="O1195" s="176">
        <v>0</v>
      </c>
      <c r="P1195" s="176">
        <f>O1195*H1195</f>
        <v>0</v>
      </c>
      <c r="Q1195" s="176">
        <v>0</v>
      </c>
      <c r="R1195" s="176">
        <f>Q1195*H1195</f>
        <v>0</v>
      </c>
      <c r="S1195" s="176">
        <v>0</v>
      </c>
      <c r="T1195" s="177">
        <f>S1195*H1195</f>
        <v>0</v>
      </c>
      <c r="U1195" s="33"/>
      <c r="V1195" s="33"/>
      <c r="W1195" s="33"/>
      <c r="X1195" s="33"/>
      <c r="Y1195" s="33"/>
      <c r="Z1195" s="33"/>
      <c r="AA1195" s="33"/>
      <c r="AB1195" s="33"/>
      <c r="AC1195" s="33"/>
      <c r="AD1195" s="33"/>
      <c r="AE1195" s="33"/>
      <c r="AR1195" s="178" t="s">
        <v>295</v>
      </c>
      <c r="AT1195" s="178" t="s">
        <v>197</v>
      </c>
      <c r="AU1195" s="178" t="s">
        <v>78</v>
      </c>
      <c r="AY1195" s="20" t="s">
        <v>195</v>
      </c>
      <c r="BE1195" s="179">
        <f>IF(N1195="základní",J1195,0)</f>
        <v>2445</v>
      </c>
      <c r="BF1195" s="179">
        <f>IF(N1195="snížená",J1195,0)</f>
        <v>0</v>
      </c>
      <c r="BG1195" s="179">
        <f>IF(N1195="zákl. přenesená",J1195,0)</f>
        <v>0</v>
      </c>
      <c r="BH1195" s="179">
        <f>IF(N1195="sníž. přenesená",J1195,0)</f>
        <v>0</v>
      </c>
      <c r="BI1195" s="179">
        <f>IF(N1195="nulová",J1195,0)</f>
        <v>0</v>
      </c>
      <c r="BJ1195" s="20" t="s">
        <v>76</v>
      </c>
      <c r="BK1195" s="179">
        <f>ROUND(I1195*H1195,2)</f>
        <v>2445</v>
      </c>
      <c r="BL1195" s="20" t="s">
        <v>295</v>
      </c>
      <c r="BM1195" s="178" t="s">
        <v>4786</v>
      </c>
    </row>
    <row r="1196" spans="1:65" s="2" customFormat="1" ht="16.5" customHeight="1">
      <c r="A1196" s="33"/>
      <c r="B1196" s="167"/>
      <c r="C1196" s="168" t="s">
        <v>4787</v>
      </c>
      <c r="D1196" s="168" t="s">
        <v>197</v>
      </c>
      <c r="E1196" s="169" t="s">
        <v>1195</v>
      </c>
      <c r="F1196" s="170" t="s">
        <v>1196</v>
      </c>
      <c r="G1196" s="171" t="s">
        <v>1148</v>
      </c>
      <c r="H1196" s="172">
        <v>100</v>
      </c>
      <c r="I1196" s="173">
        <v>12.17</v>
      </c>
      <c r="J1196" s="173">
        <f>ROUND(I1196*H1196,2)</f>
        <v>1217</v>
      </c>
      <c r="K1196" s="170" t="s">
        <v>3</v>
      </c>
      <c r="L1196" s="34"/>
      <c r="M1196" s="174" t="s">
        <v>3</v>
      </c>
      <c r="N1196" s="175" t="s">
        <v>40</v>
      </c>
      <c r="O1196" s="176">
        <v>0</v>
      </c>
      <c r="P1196" s="176">
        <f>O1196*H1196</f>
        <v>0</v>
      </c>
      <c r="Q1196" s="176">
        <v>0</v>
      </c>
      <c r="R1196" s="176">
        <f>Q1196*H1196</f>
        <v>0</v>
      </c>
      <c r="S1196" s="176">
        <v>0</v>
      </c>
      <c r="T1196" s="177">
        <f>S1196*H1196</f>
        <v>0</v>
      </c>
      <c r="U1196" s="33"/>
      <c r="V1196" s="33"/>
      <c r="W1196" s="33"/>
      <c r="X1196" s="33"/>
      <c r="Y1196" s="33"/>
      <c r="Z1196" s="33"/>
      <c r="AA1196" s="33"/>
      <c r="AB1196" s="33"/>
      <c r="AC1196" s="33"/>
      <c r="AD1196" s="33"/>
      <c r="AE1196" s="33"/>
      <c r="AR1196" s="178" t="s">
        <v>295</v>
      </c>
      <c r="AT1196" s="178" t="s">
        <v>197</v>
      </c>
      <c r="AU1196" s="178" t="s">
        <v>78</v>
      </c>
      <c r="AY1196" s="20" t="s">
        <v>195</v>
      </c>
      <c r="BE1196" s="179">
        <f>IF(N1196="základní",J1196,0)</f>
        <v>1217</v>
      </c>
      <c r="BF1196" s="179">
        <f>IF(N1196="snížená",J1196,0)</f>
        <v>0</v>
      </c>
      <c r="BG1196" s="179">
        <f>IF(N1196="zákl. přenesená",J1196,0)</f>
        <v>0</v>
      </c>
      <c r="BH1196" s="179">
        <f>IF(N1196="sníž. přenesená",J1196,0)</f>
        <v>0</v>
      </c>
      <c r="BI1196" s="179">
        <f>IF(N1196="nulová",J1196,0)</f>
        <v>0</v>
      </c>
      <c r="BJ1196" s="20" t="s">
        <v>76</v>
      </c>
      <c r="BK1196" s="179">
        <f>ROUND(I1196*H1196,2)</f>
        <v>1217</v>
      </c>
      <c r="BL1196" s="20" t="s">
        <v>295</v>
      </c>
      <c r="BM1196" s="178" t="s">
        <v>4788</v>
      </c>
    </row>
    <row r="1197" spans="1:65" s="2" customFormat="1" ht="16.5" customHeight="1">
      <c r="A1197" s="33"/>
      <c r="B1197" s="167"/>
      <c r="C1197" s="168" t="s">
        <v>4789</v>
      </c>
      <c r="D1197" s="168" t="s">
        <v>197</v>
      </c>
      <c r="E1197" s="169" t="s">
        <v>4790</v>
      </c>
      <c r="F1197" s="170" t="s">
        <v>4791</v>
      </c>
      <c r="G1197" s="171" t="s">
        <v>1148</v>
      </c>
      <c r="H1197" s="172">
        <v>100</v>
      </c>
      <c r="I1197" s="173">
        <v>14.22</v>
      </c>
      <c r="J1197" s="173">
        <f>ROUND(I1197*H1197,2)</f>
        <v>1422</v>
      </c>
      <c r="K1197" s="170" t="s">
        <v>3</v>
      </c>
      <c r="L1197" s="34"/>
      <c r="M1197" s="174" t="s">
        <v>3</v>
      </c>
      <c r="N1197" s="175" t="s">
        <v>40</v>
      </c>
      <c r="O1197" s="176">
        <v>0</v>
      </c>
      <c r="P1197" s="176">
        <f>O1197*H1197</f>
        <v>0</v>
      </c>
      <c r="Q1197" s="176">
        <v>0</v>
      </c>
      <c r="R1197" s="176">
        <f>Q1197*H1197</f>
        <v>0</v>
      </c>
      <c r="S1197" s="176">
        <v>0</v>
      </c>
      <c r="T1197" s="177">
        <f>S1197*H1197</f>
        <v>0</v>
      </c>
      <c r="U1197" s="33"/>
      <c r="V1197" s="33"/>
      <c r="W1197" s="33"/>
      <c r="X1197" s="33"/>
      <c r="Y1197" s="33"/>
      <c r="Z1197" s="33"/>
      <c r="AA1197" s="33"/>
      <c r="AB1197" s="33"/>
      <c r="AC1197" s="33"/>
      <c r="AD1197" s="33"/>
      <c r="AE1197" s="33"/>
      <c r="AR1197" s="178" t="s">
        <v>295</v>
      </c>
      <c r="AT1197" s="178" t="s">
        <v>197</v>
      </c>
      <c r="AU1197" s="178" t="s">
        <v>78</v>
      </c>
      <c r="AY1197" s="20" t="s">
        <v>195</v>
      </c>
      <c r="BE1197" s="179">
        <f>IF(N1197="základní",J1197,0)</f>
        <v>1422</v>
      </c>
      <c r="BF1197" s="179">
        <f>IF(N1197="snížená",J1197,0)</f>
        <v>0</v>
      </c>
      <c r="BG1197" s="179">
        <f>IF(N1197="zákl. přenesená",J1197,0)</f>
        <v>0</v>
      </c>
      <c r="BH1197" s="179">
        <f>IF(N1197="sníž. přenesená",J1197,0)</f>
        <v>0</v>
      </c>
      <c r="BI1197" s="179">
        <f>IF(N1197="nulová",J1197,0)</f>
        <v>0</v>
      </c>
      <c r="BJ1197" s="20" t="s">
        <v>76</v>
      </c>
      <c r="BK1197" s="179">
        <f>ROUND(I1197*H1197,2)</f>
        <v>1422</v>
      </c>
      <c r="BL1197" s="20" t="s">
        <v>295</v>
      </c>
      <c r="BM1197" s="178" t="s">
        <v>4792</v>
      </c>
    </row>
    <row r="1198" spans="1:65" s="2" customFormat="1" ht="16.5" customHeight="1">
      <c r="A1198" s="33"/>
      <c r="B1198" s="167"/>
      <c r="C1198" s="168" t="s">
        <v>4793</v>
      </c>
      <c r="D1198" s="168" t="s">
        <v>197</v>
      </c>
      <c r="E1198" s="169" t="s">
        <v>4794</v>
      </c>
      <c r="F1198" s="170" t="s">
        <v>4795</v>
      </c>
      <c r="G1198" s="171" t="s">
        <v>1148</v>
      </c>
      <c r="H1198" s="172">
        <v>1</v>
      </c>
      <c r="I1198" s="173">
        <v>54219</v>
      </c>
      <c r="J1198" s="173">
        <f>ROUND(I1198*H1198,2)</f>
        <v>54219</v>
      </c>
      <c r="K1198" s="170" t="s">
        <v>3</v>
      </c>
      <c r="L1198" s="34"/>
      <c r="M1198" s="174" t="s">
        <v>3</v>
      </c>
      <c r="N1198" s="175" t="s">
        <v>40</v>
      </c>
      <c r="O1198" s="176">
        <v>0</v>
      </c>
      <c r="P1198" s="176">
        <f>O1198*H1198</f>
        <v>0</v>
      </c>
      <c r="Q1198" s="176">
        <v>0</v>
      </c>
      <c r="R1198" s="176">
        <f>Q1198*H1198</f>
        <v>0</v>
      </c>
      <c r="S1198" s="176">
        <v>0</v>
      </c>
      <c r="T1198" s="177">
        <f>S1198*H1198</f>
        <v>0</v>
      </c>
      <c r="U1198" s="33"/>
      <c r="V1198" s="33"/>
      <c r="W1198" s="33"/>
      <c r="X1198" s="33"/>
      <c r="Y1198" s="33"/>
      <c r="Z1198" s="33"/>
      <c r="AA1198" s="33"/>
      <c r="AB1198" s="33"/>
      <c r="AC1198" s="33"/>
      <c r="AD1198" s="33"/>
      <c r="AE1198" s="33"/>
      <c r="AR1198" s="178" t="s">
        <v>295</v>
      </c>
      <c r="AT1198" s="178" t="s">
        <v>197</v>
      </c>
      <c r="AU1198" s="178" t="s">
        <v>78</v>
      </c>
      <c r="AY1198" s="20" t="s">
        <v>195</v>
      </c>
      <c r="BE1198" s="179">
        <f>IF(N1198="základní",J1198,0)</f>
        <v>54219</v>
      </c>
      <c r="BF1198" s="179">
        <f>IF(N1198="snížená",J1198,0)</f>
        <v>0</v>
      </c>
      <c r="BG1198" s="179">
        <f>IF(N1198="zákl. přenesená",J1198,0)</f>
        <v>0</v>
      </c>
      <c r="BH1198" s="179">
        <f>IF(N1198="sníž. přenesená",J1198,0)</f>
        <v>0</v>
      </c>
      <c r="BI1198" s="179">
        <f>IF(N1198="nulová",J1198,0)</f>
        <v>0</v>
      </c>
      <c r="BJ1198" s="20" t="s">
        <v>76</v>
      </c>
      <c r="BK1198" s="179">
        <f>ROUND(I1198*H1198,2)</f>
        <v>54219</v>
      </c>
      <c r="BL1198" s="20" t="s">
        <v>295</v>
      </c>
      <c r="BM1198" s="178" t="s">
        <v>4796</v>
      </c>
    </row>
    <row r="1199" spans="1:65" s="2" customFormat="1" ht="16.5" customHeight="1">
      <c r="A1199" s="33"/>
      <c r="B1199" s="167"/>
      <c r="C1199" s="168" t="s">
        <v>4797</v>
      </c>
      <c r="D1199" s="168" t="s">
        <v>197</v>
      </c>
      <c r="E1199" s="169" t="s">
        <v>4798</v>
      </c>
      <c r="F1199" s="170" t="s">
        <v>4799</v>
      </c>
      <c r="G1199" s="171" t="s">
        <v>1148</v>
      </c>
      <c r="H1199" s="172">
        <v>1</v>
      </c>
      <c r="I1199" s="173">
        <v>50127</v>
      </c>
      <c r="J1199" s="173">
        <f>ROUND(I1199*H1199,2)</f>
        <v>50127</v>
      </c>
      <c r="K1199" s="170" t="s">
        <v>3</v>
      </c>
      <c r="L1199" s="34"/>
      <c r="M1199" s="174" t="s">
        <v>3</v>
      </c>
      <c r="N1199" s="175" t="s">
        <v>40</v>
      </c>
      <c r="O1199" s="176">
        <v>0</v>
      </c>
      <c r="P1199" s="176">
        <f>O1199*H1199</f>
        <v>0</v>
      </c>
      <c r="Q1199" s="176">
        <v>0</v>
      </c>
      <c r="R1199" s="176">
        <f>Q1199*H1199</f>
        <v>0</v>
      </c>
      <c r="S1199" s="176">
        <v>0</v>
      </c>
      <c r="T1199" s="177">
        <f>S1199*H1199</f>
        <v>0</v>
      </c>
      <c r="U1199" s="33"/>
      <c r="V1199" s="33"/>
      <c r="W1199" s="33"/>
      <c r="X1199" s="33"/>
      <c r="Y1199" s="33"/>
      <c r="Z1199" s="33"/>
      <c r="AA1199" s="33"/>
      <c r="AB1199" s="33"/>
      <c r="AC1199" s="33"/>
      <c r="AD1199" s="33"/>
      <c r="AE1199" s="33"/>
      <c r="AR1199" s="178" t="s">
        <v>295</v>
      </c>
      <c r="AT1199" s="178" t="s">
        <v>197</v>
      </c>
      <c r="AU1199" s="178" t="s">
        <v>78</v>
      </c>
      <c r="AY1199" s="20" t="s">
        <v>195</v>
      </c>
      <c r="BE1199" s="179">
        <f>IF(N1199="základní",J1199,0)</f>
        <v>50127</v>
      </c>
      <c r="BF1199" s="179">
        <f>IF(N1199="snížená",J1199,0)</f>
        <v>0</v>
      </c>
      <c r="BG1199" s="179">
        <f>IF(N1199="zákl. přenesená",J1199,0)</f>
        <v>0</v>
      </c>
      <c r="BH1199" s="179">
        <f>IF(N1199="sníž. přenesená",J1199,0)</f>
        <v>0</v>
      </c>
      <c r="BI1199" s="179">
        <f>IF(N1199="nulová",J1199,0)</f>
        <v>0</v>
      </c>
      <c r="BJ1199" s="20" t="s">
        <v>76</v>
      </c>
      <c r="BK1199" s="179">
        <f>ROUND(I1199*H1199,2)</f>
        <v>50127</v>
      </c>
      <c r="BL1199" s="20" t="s">
        <v>295</v>
      </c>
      <c r="BM1199" s="178" t="s">
        <v>4800</v>
      </c>
    </row>
    <row r="1200" spans="1:65" s="2" customFormat="1" ht="16.5" customHeight="1">
      <c r="A1200" s="33"/>
      <c r="B1200" s="167"/>
      <c r="C1200" s="168" t="s">
        <v>4801</v>
      </c>
      <c r="D1200" s="168" t="s">
        <v>197</v>
      </c>
      <c r="E1200" s="169" t="s">
        <v>4802</v>
      </c>
      <c r="F1200" s="170" t="s">
        <v>4803</v>
      </c>
      <c r="G1200" s="171" t="s">
        <v>1148</v>
      </c>
      <c r="H1200" s="172">
        <v>1</v>
      </c>
      <c r="I1200" s="173">
        <v>56265</v>
      </c>
      <c r="J1200" s="173">
        <f>ROUND(I1200*H1200,2)</f>
        <v>56265</v>
      </c>
      <c r="K1200" s="170" t="s">
        <v>3</v>
      </c>
      <c r="L1200" s="34"/>
      <c r="M1200" s="174" t="s">
        <v>3</v>
      </c>
      <c r="N1200" s="175" t="s">
        <v>40</v>
      </c>
      <c r="O1200" s="176">
        <v>0</v>
      </c>
      <c r="P1200" s="176">
        <f>O1200*H1200</f>
        <v>0</v>
      </c>
      <c r="Q1200" s="176">
        <v>0</v>
      </c>
      <c r="R1200" s="176">
        <f>Q1200*H1200</f>
        <v>0</v>
      </c>
      <c r="S1200" s="176">
        <v>0</v>
      </c>
      <c r="T1200" s="177">
        <f>S1200*H1200</f>
        <v>0</v>
      </c>
      <c r="U1200" s="33"/>
      <c r="V1200" s="33"/>
      <c r="W1200" s="33"/>
      <c r="X1200" s="33"/>
      <c r="Y1200" s="33"/>
      <c r="Z1200" s="33"/>
      <c r="AA1200" s="33"/>
      <c r="AB1200" s="33"/>
      <c r="AC1200" s="33"/>
      <c r="AD1200" s="33"/>
      <c r="AE1200" s="33"/>
      <c r="AR1200" s="178" t="s">
        <v>295</v>
      </c>
      <c r="AT1200" s="178" t="s">
        <v>197</v>
      </c>
      <c r="AU1200" s="178" t="s">
        <v>78</v>
      </c>
      <c r="AY1200" s="20" t="s">
        <v>195</v>
      </c>
      <c r="BE1200" s="179">
        <f>IF(N1200="základní",J1200,0)</f>
        <v>56265</v>
      </c>
      <c r="BF1200" s="179">
        <f>IF(N1200="snížená",J1200,0)</f>
        <v>0</v>
      </c>
      <c r="BG1200" s="179">
        <f>IF(N1200="zákl. přenesená",J1200,0)</f>
        <v>0</v>
      </c>
      <c r="BH1200" s="179">
        <f>IF(N1200="sníž. přenesená",J1200,0)</f>
        <v>0</v>
      </c>
      <c r="BI1200" s="179">
        <f>IF(N1200="nulová",J1200,0)</f>
        <v>0</v>
      </c>
      <c r="BJ1200" s="20" t="s">
        <v>76</v>
      </c>
      <c r="BK1200" s="179">
        <f>ROUND(I1200*H1200,2)</f>
        <v>56265</v>
      </c>
      <c r="BL1200" s="20" t="s">
        <v>295</v>
      </c>
      <c r="BM1200" s="178" t="s">
        <v>4804</v>
      </c>
    </row>
    <row r="1201" spans="1:65" s="2" customFormat="1" ht="16.5" customHeight="1">
      <c r="A1201" s="33"/>
      <c r="B1201" s="167"/>
      <c r="C1201" s="168" t="s">
        <v>4805</v>
      </c>
      <c r="D1201" s="168" t="s">
        <v>197</v>
      </c>
      <c r="E1201" s="169" t="s">
        <v>1195</v>
      </c>
      <c r="F1201" s="170" t="s">
        <v>1196</v>
      </c>
      <c r="G1201" s="171" t="s">
        <v>1148</v>
      </c>
      <c r="H1201" s="172">
        <v>160</v>
      </c>
      <c r="I1201" s="173">
        <v>12.17</v>
      </c>
      <c r="J1201" s="173">
        <f>ROUND(I1201*H1201,2)</f>
        <v>1947.2</v>
      </c>
      <c r="K1201" s="170" t="s">
        <v>3</v>
      </c>
      <c r="L1201" s="34"/>
      <c r="M1201" s="174" t="s">
        <v>3</v>
      </c>
      <c r="N1201" s="175" t="s">
        <v>40</v>
      </c>
      <c r="O1201" s="176">
        <v>0</v>
      </c>
      <c r="P1201" s="176">
        <f>O1201*H1201</f>
        <v>0</v>
      </c>
      <c r="Q1201" s="176">
        <v>0</v>
      </c>
      <c r="R1201" s="176">
        <f>Q1201*H1201</f>
        <v>0</v>
      </c>
      <c r="S1201" s="176">
        <v>0</v>
      </c>
      <c r="T1201" s="177">
        <f>S1201*H1201</f>
        <v>0</v>
      </c>
      <c r="U1201" s="33"/>
      <c r="V1201" s="33"/>
      <c r="W1201" s="33"/>
      <c r="X1201" s="33"/>
      <c r="Y1201" s="33"/>
      <c r="Z1201" s="33"/>
      <c r="AA1201" s="33"/>
      <c r="AB1201" s="33"/>
      <c r="AC1201" s="33"/>
      <c r="AD1201" s="33"/>
      <c r="AE1201" s="33"/>
      <c r="AR1201" s="178" t="s">
        <v>295</v>
      </c>
      <c r="AT1201" s="178" t="s">
        <v>197</v>
      </c>
      <c r="AU1201" s="178" t="s">
        <v>78</v>
      </c>
      <c r="AY1201" s="20" t="s">
        <v>195</v>
      </c>
      <c r="BE1201" s="179">
        <f>IF(N1201="základní",J1201,0)</f>
        <v>1947.2</v>
      </c>
      <c r="BF1201" s="179">
        <f>IF(N1201="snížená",J1201,0)</f>
        <v>0</v>
      </c>
      <c r="BG1201" s="179">
        <f>IF(N1201="zákl. přenesená",J1201,0)</f>
        <v>0</v>
      </c>
      <c r="BH1201" s="179">
        <f>IF(N1201="sníž. přenesená",J1201,0)</f>
        <v>0</v>
      </c>
      <c r="BI1201" s="179">
        <f>IF(N1201="nulová",J1201,0)</f>
        <v>0</v>
      </c>
      <c r="BJ1201" s="20" t="s">
        <v>76</v>
      </c>
      <c r="BK1201" s="179">
        <f>ROUND(I1201*H1201,2)</f>
        <v>1947.2</v>
      </c>
      <c r="BL1201" s="20" t="s">
        <v>295</v>
      </c>
      <c r="BM1201" s="178" t="s">
        <v>4806</v>
      </c>
    </row>
    <row r="1202" spans="1:65" s="2" customFormat="1" ht="16.5" customHeight="1">
      <c r="A1202" s="33"/>
      <c r="B1202" s="167"/>
      <c r="C1202" s="168" t="s">
        <v>4807</v>
      </c>
      <c r="D1202" s="168" t="s">
        <v>197</v>
      </c>
      <c r="E1202" s="169" t="s">
        <v>4790</v>
      </c>
      <c r="F1202" s="170" t="s">
        <v>4791</v>
      </c>
      <c r="G1202" s="171" t="s">
        <v>1148</v>
      </c>
      <c r="H1202" s="172">
        <v>80</v>
      </c>
      <c r="I1202" s="173">
        <v>14.22</v>
      </c>
      <c r="J1202" s="173">
        <f>ROUND(I1202*H1202,2)</f>
        <v>1137.6</v>
      </c>
      <c r="K1202" s="170" t="s">
        <v>3</v>
      </c>
      <c r="L1202" s="34"/>
      <c r="M1202" s="174" t="s">
        <v>3</v>
      </c>
      <c r="N1202" s="175" t="s">
        <v>40</v>
      </c>
      <c r="O1202" s="176">
        <v>0</v>
      </c>
      <c r="P1202" s="176">
        <f>O1202*H1202</f>
        <v>0</v>
      </c>
      <c r="Q1202" s="176">
        <v>0</v>
      </c>
      <c r="R1202" s="176">
        <f>Q1202*H1202</f>
        <v>0</v>
      </c>
      <c r="S1202" s="176">
        <v>0</v>
      </c>
      <c r="T1202" s="177">
        <f>S1202*H1202</f>
        <v>0</v>
      </c>
      <c r="U1202" s="33"/>
      <c r="V1202" s="33"/>
      <c r="W1202" s="33"/>
      <c r="X1202" s="33"/>
      <c r="Y1202" s="33"/>
      <c r="Z1202" s="33"/>
      <c r="AA1202" s="33"/>
      <c r="AB1202" s="33"/>
      <c r="AC1202" s="33"/>
      <c r="AD1202" s="33"/>
      <c r="AE1202" s="33"/>
      <c r="AR1202" s="178" t="s">
        <v>295</v>
      </c>
      <c r="AT1202" s="178" t="s">
        <v>197</v>
      </c>
      <c r="AU1202" s="178" t="s">
        <v>78</v>
      </c>
      <c r="AY1202" s="20" t="s">
        <v>195</v>
      </c>
      <c r="BE1202" s="179">
        <f>IF(N1202="základní",J1202,0)</f>
        <v>1137.6</v>
      </c>
      <c r="BF1202" s="179">
        <f>IF(N1202="snížená",J1202,0)</f>
        <v>0</v>
      </c>
      <c r="BG1202" s="179">
        <f>IF(N1202="zákl. přenesená",J1202,0)</f>
        <v>0</v>
      </c>
      <c r="BH1202" s="179">
        <f>IF(N1202="sníž. přenesená",J1202,0)</f>
        <v>0</v>
      </c>
      <c r="BI1202" s="179">
        <f>IF(N1202="nulová",J1202,0)</f>
        <v>0</v>
      </c>
      <c r="BJ1202" s="20" t="s">
        <v>76</v>
      </c>
      <c r="BK1202" s="179">
        <f>ROUND(I1202*H1202,2)</f>
        <v>1137.6</v>
      </c>
      <c r="BL1202" s="20" t="s">
        <v>295</v>
      </c>
      <c r="BM1202" s="178" t="s">
        <v>4808</v>
      </c>
    </row>
    <row r="1203" spans="1:65" s="2" customFormat="1" ht="16.5" customHeight="1">
      <c r="A1203" s="33"/>
      <c r="B1203" s="167"/>
      <c r="C1203" s="168" t="s">
        <v>4809</v>
      </c>
      <c r="D1203" s="168" t="s">
        <v>197</v>
      </c>
      <c r="E1203" s="169" t="s">
        <v>4810</v>
      </c>
      <c r="F1203" s="170" t="s">
        <v>4811</v>
      </c>
      <c r="G1203" s="171" t="s">
        <v>1148</v>
      </c>
      <c r="H1203" s="172">
        <v>12</v>
      </c>
      <c r="I1203" s="173">
        <v>25.17</v>
      </c>
      <c r="J1203" s="173">
        <f>ROUND(I1203*H1203,2)</f>
        <v>302.04</v>
      </c>
      <c r="K1203" s="170" t="s">
        <v>3</v>
      </c>
      <c r="L1203" s="34"/>
      <c r="M1203" s="174" t="s">
        <v>3</v>
      </c>
      <c r="N1203" s="175" t="s">
        <v>40</v>
      </c>
      <c r="O1203" s="176">
        <v>0</v>
      </c>
      <c r="P1203" s="176">
        <f>O1203*H1203</f>
        <v>0</v>
      </c>
      <c r="Q1203" s="176">
        <v>0</v>
      </c>
      <c r="R1203" s="176">
        <f>Q1203*H1203</f>
        <v>0</v>
      </c>
      <c r="S1203" s="176">
        <v>0</v>
      </c>
      <c r="T1203" s="177">
        <f>S1203*H1203</f>
        <v>0</v>
      </c>
      <c r="U1203" s="33"/>
      <c r="V1203" s="33"/>
      <c r="W1203" s="33"/>
      <c r="X1203" s="33"/>
      <c r="Y1203" s="33"/>
      <c r="Z1203" s="33"/>
      <c r="AA1203" s="33"/>
      <c r="AB1203" s="33"/>
      <c r="AC1203" s="33"/>
      <c r="AD1203" s="33"/>
      <c r="AE1203" s="33"/>
      <c r="AR1203" s="178" t="s">
        <v>295</v>
      </c>
      <c r="AT1203" s="178" t="s">
        <v>197</v>
      </c>
      <c r="AU1203" s="178" t="s">
        <v>78</v>
      </c>
      <c r="AY1203" s="20" t="s">
        <v>195</v>
      </c>
      <c r="BE1203" s="179">
        <f>IF(N1203="základní",J1203,0)</f>
        <v>302.04</v>
      </c>
      <c r="BF1203" s="179">
        <f>IF(N1203="snížená",J1203,0)</f>
        <v>0</v>
      </c>
      <c r="BG1203" s="179">
        <f>IF(N1203="zákl. přenesená",J1203,0)</f>
        <v>0</v>
      </c>
      <c r="BH1203" s="179">
        <f>IF(N1203="sníž. přenesená",J1203,0)</f>
        <v>0</v>
      </c>
      <c r="BI1203" s="179">
        <f>IF(N1203="nulová",J1203,0)</f>
        <v>0</v>
      </c>
      <c r="BJ1203" s="20" t="s">
        <v>76</v>
      </c>
      <c r="BK1203" s="179">
        <f>ROUND(I1203*H1203,2)</f>
        <v>302.04</v>
      </c>
      <c r="BL1203" s="20" t="s">
        <v>295</v>
      </c>
      <c r="BM1203" s="178" t="s">
        <v>4812</v>
      </c>
    </row>
    <row r="1204" spans="1:65" s="2" customFormat="1" ht="16.5" customHeight="1">
      <c r="A1204" s="33"/>
      <c r="B1204" s="167"/>
      <c r="C1204" s="168" t="s">
        <v>4813</v>
      </c>
      <c r="D1204" s="168" t="s">
        <v>197</v>
      </c>
      <c r="E1204" s="169" t="s">
        <v>4814</v>
      </c>
      <c r="F1204" s="170" t="s">
        <v>4815</v>
      </c>
      <c r="G1204" s="171" t="s">
        <v>1148</v>
      </c>
      <c r="H1204" s="172">
        <v>1</v>
      </c>
      <c r="I1204" s="173">
        <v>3069</v>
      </c>
      <c r="J1204" s="173">
        <f>ROUND(I1204*H1204,2)</f>
        <v>3069</v>
      </c>
      <c r="K1204" s="170" t="s">
        <v>3</v>
      </c>
      <c r="L1204" s="34"/>
      <c r="M1204" s="174" t="s">
        <v>3</v>
      </c>
      <c r="N1204" s="175" t="s">
        <v>40</v>
      </c>
      <c r="O1204" s="176">
        <v>0</v>
      </c>
      <c r="P1204" s="176">
        <f>O1204*H1204</f>
        <v>0</v>
      </c>
      <c r="Q1204" s="176">
        <v>0</v>
      </c>
      <c r="R1204" s="176">
        <f>Q1204*H1204</f>
        <v>0</v>
      </c>
      <c r="S1204" s="176">
        <v>0</v>
      </c>
      <c r="T1204" s="177">
        <f>S1204*H1204</f>
        <v>0</v>
      </c>
      <c r="U1204" s="33"/>
      <c r="V1204" s="33"/>
      <c r="W1204" s="33"/>
      <c r="X1204" s="33"/>
      <c r="Y1204" s="33"/>
      <c r="Z1204" s="33"/>
      <c r="AA1204" s="33"/>
      <c r="AB1204" s="33"/>
      <c r="AC1204" s="33"/>
      <c r="AD1204" s="33"/>
      <c r="AE1204" s="33"/>
      <c r="AR1204" s="178" t="s">
        <v>295</v>
      </c>
      <c r="AT1204" s="178" t="s">
        <v>197</v>
      </c>
      <c r="AU1204" s="178" t="s">
        <v>78</v>
      </c>
      <c r="AY1204" s="20" t="s">
        <v>195</v>
      </c>
      <c r="BE1204" s="179">
        <f>IF(N1204="základní",J1204,0)</f>
        <v>3069</v>
      </c>
      <c r="BF1204" s="179">
        <f>IF(N1204="snížená",J1204,0)</f>
        <v>0</v>
      </c>
      <c r="BG1204" s="179">
        <f>IF(N1204="zákl. přenesená",J1204,0)</f>
        <v>0</v>
      </c>
      <c r="BH1204" s="179">
        <f>IF(N1204="sníž. přenesená",J1204,0)</f>
        <v>0</v>
      </c>
      <c r="BI1204" s="179">
        <f>IF(N1204="nulová",J1204,0)</f>
        <v>0</v>
      </c>
      <c r="BJ1204" s="20" t="s">
        <v>76</v>
      </c>
      <c r="BK1204" s="179">
        <f>ROUND(I1204*H1204,2)</f>
        <v>3069</v>
      </c>
      <c r="BL1204" s="20" t="s">
        <v>295</v>
      </c>
      <c r="BM1204" s="178" t="s">
        <v>4816</v>
      </c>
    </row>
    <row r="1205" spans="1:65" s="2" customFormat="1" ht="16.5" customHeight="1">
      <c r="A1205" s="33"/>
      <c r="B1205" s="167"/>
      <c r="C1205" s="168" t="s">
        <v>4817</v>
      </c>
      <c r="D1205" s="168" t="s">
        <v>197</v>
      </c>
      <c r="E1205" s="169" t="s">
        <v>4818</v>
      </c>
      <c r="F1205" s="170" t="s">
        <v>196</v>
      </c>
      <c r="G1205" s="171" t="s">
        <v>212</v>
      </c>
      <c r="H1205" s="172">
        <v>15</v>
      </c>
      <c r="I1205" s="173">
        <v>388.74</v>
      </c>
      <c r="J1205" s="173">
        <f>ROUND(I1205*H1205,2)</f>
        <v>5831.1</v>
      </c>
      <c r="K1205" s="170" t="s">
        <v>3</v>
      </c>
      <c r="L1205" s="34"/>
      <c r="M1205" s="174" t="s">
        <v>3</v>
      </c>
      <c r="N1205" s="175" t="s">
        <v>40</v>
      </c>
      <c r="O1205" s="176">
        <v>0</v>
      </c>
      <c r="P1205" s="176">
        <f>O1205*H1205</f>
        <v>0</v>
      </c>
      <c r="Q1205" s="176">
        <v>0</v>
      </c>
      <c r="R1205" s="176">
        <f>Q1205*H1205</f>
        <v>0</v>
      </c>
      <c r="S1205" s="176">
        <v>0</v>
      </c>
      <c r="T1205" s="177">
        <f>S1205*H1205</f>
        <v>0</v>
      </c>
      <c r="U1205" s="33"/>
      <c r="V1205" s="33"/>
      <c r="W1205" s="33"/>
      <c r="X1205" s="33"/>
      <c r="Y1205" s="33"/>
      <c r="Z1205" s="33"/>
      <c r="AA1205" s="33"/>
      <c r="AB1205" s="33"/>
      <c r="AC1205" s="33"/>
      <c r="AD1205" s="33"/>
      <c r="AE1205" s="33"/>
      <c r="AR1205" s="178" t="s">
        <v>295</v>
      </c>
      <c r="AT1205" s="178" t="s">
        <v>197</v>
      </c>
      <c r="AU1205" s="178" t="s">
        <v>78</v>
      </c>
      <c r="AY1205" s="20" t="s">
        <v>195</v>
      </c>
      <c r="BE1205" s="179">
        <f>IF(N1205="základní",J1205,0)</f>
        <v>5831.1</v>
      </c>
      <c r="BF1205" s="179">
        <f>IF(N1205="snížená",J1205,0)</f>
        <v>0</v>
      </c>
      <c r="BG1205" s="179">
        <f>IF(N1205="zákl. přenesená",J1205,0)</f>
        <v>0</v>
      </c>
      <c r="BH1205" s="179">
        <f>IF(N1205="sníž. přenesená",J1205,0)</f>
        <v>0</v>
      </c>
      <c r="BI1205" s="179">
        <f>IF(N1205="nulová",J1205,0)</f>
        <v>0</v>
      </c>
      <c r="BJ1205" s="20" t="s">
        <v>76</v>
      </c>
      <c r="BK1205" s="179">
        <f>ROUND(I1205*H1205,2)</f>
        <v>5831.1</v>
      </c>
      <c r="BL1205" s="20" t="s">
        <v>295</v>
      </c>
      <c r="BM1205" s="178" t="s">
        <v>4819</v>
      </c>
    </row>
    <row r="1206" spans="1:65" s="2" customFormat="1" ht="16.5" customHeight="1">
      <c r="A1206" s="33"/>
      <c r="B1206" s="167"/>
      <c r="C1206" s="168" t="s">
        <v>4820</v>
      </c>
      <c r="D1206" s="168" t="s">
        <v>197</v>
      </c>
      <c r="E1206" s="169" t="s">
        <v>1199</v>
      </c>
      <c r="F1206" s="170" t="s">
        <v>1200</v>
      </c>
      <c r="G1206" s="171" t="s">
        <v>1148</v>
      </c>
      <c r="H1206" s="172">
        <v>1</v>
      </c>
      <c r="I1206" s="173">
        <v>8184</v>
      </c>
      <c r="J1206" s="173">
        <f>ROUND(I1206*H1206,2)</f>
        <v>8184</v>
      </c>
      <c r="K1206" s="170" t="s">
        <v>3</v>
      </c>
      <c r="L1206" s="34"/>
      <c r="M1206" s="174" t="s">
        <v>3</v>
      </c>
      <c r="N1206" s="175" t="s">
        <v>40</v>
      </c>
      <c r="O1206" s="176">
        <v>0</v>
      </c>
      <c r="P1206" s="176">
        <f>O1206*H1206</f>
        <v>0</v>
      </c>
      <c r="Q1206" s="176">
        <v>0</v>
      </c>
      <c r="R1206" s="176">
        <f>Q1206*H1206</f>
        <v>0</v>
      </c>
      <c r="S1206" s="176">
        <v>0</v>
      </c>
      <c r="T1206" s="177">
        <f>S1206*H1206</f>
        <v>0</v>
      </c>
      <c r="U1206" s="33"/>
      <c r="V1206" s="33"/>
      <c r="W1206" s="33"/>
      <c r="X1206" s="33"/>
      <c r="Y1206" s="33"/>
      <c r="Z1206" s="33"/>
      <c r="AA1206" s="33"/>
      <c r="AB1206" s="33"/>
      <c r="AC1206" s="33"/>
      <c r="AD1206" s="33"/>
      <c r="AE1206" s="33"/>
      <c r="AR1206" s="178" t="s">
        <v>295</v>
      </c>
      <c r="AT1206" s="178" t="s">
        <v>197</v>
      </c>
      <c r="AU1206" s="178" t="s">
        <v>78</v>
      </c>
      <c r="AY1206" s="20" t="s">
        <v>195</v>
      </c>
      <c r="BE1206" s="179">
        <f>IF(N1206="základní",J1206,0)</f>
        <v>8184</v>
      </c>
      <c r="BF1206" s="179">
        <f>IF(N1206="snížená",J1206,0)</f>
        <v>0</v>
      </c>
      <c r="BG1206" s="179">
        <f>IF(N1206="zákl. přenesená",J1206,0)</f>
        <v>0</v>
      </c>
      <c r="BH1206" s="179">
        <f>IF(N1206="sníž. přenesená",J1206,0)</f>
        <v>0</v>
      </c>
      <c r="BI1206" s="179">
        <f>IF(N1206="nulová",J1206,0)</f>
        <v>0</v>
      </c>
      <c r="BJ1206" s="20" t="s">
        <v>76</v>
      </c>
      <c r="BK1206" s="179">
        <f>ROUND(I1206*H1206,2)</f>
        <v>8184</v>
      </c>
      <c r="BL1206" s="20" t="s">
        <v>295</v>
      </c>
      <c r="BM1206" s="178" t="s">
        <v>4821</v>
      </c>
    </row>
    <row r="1207" spans="1:65" s="2" customFormat="1" ht="16.5" customHeight="1">
      <c r="A1207" s="33"/>
      <c r="B1207" s="167"/>
      <c r="C1207" s="168" t="s">
        <v>4822</v>
      </c>
      <c r="D1207" s="168" t="s">
        <v>197</v>
      </c>
      <c r="E1207" s="169" t="s">
        <v>4823</v>
      </c>
      <c r="F1207" s="170" t="s">
        <v>4824</v>
      </c>
      <c r="G1207" s="171" t="s">
        <v>1148</v>
      </c>
      <c r="H1207" s="172">
        <v>1</v>
      </c>
      <c r="I1207" s="173">
        <v>18414</v>
      </c>
      <c r="J1207" s="173">
        <f>ROUND(I1207*H1207,2)</f>
        <v>18414</v>
      </c>
      <c r="K1207" s="170" t="s">
        <v>3</v>
      </c>
      <c r="L1207" s="34"/>
      <c r="M1207" s="174" t="s">
        <v>3</v>
      </c>
      <c r="N1207" s="175" t="s">
        <v>40</v>
      </c>
      <c r="O1207" s="176">
        <v>0</v>
      </c>
      <c r="P1207" s="176">
        <f>O1207*H1207</f>
        <v>0</v>
      </c>
      <c r="Q1207" s="176">
        <v>0</v>
      </c>
      <c r="R1207" s="176">
        <f>Q1207*H1207</f>
        <v>0</v>
      </c>
      <c r="S1207" s="176">
        <v>0</v>
      </c>
      <c r="T1207" s="177">
        <f>S1207*H1207</f>
        <v>0</v>
      </c>
      <c r="U1207" s="33"/>
      <c r="V1207" s="33"/>
      <c r="W1207" s="33"/>
      <c r="X1207" s="33"/>
      <c r="Y1207" s="33"/>
      <c r="Z1207" s="33"/>
      <c r="AA1207" s="33"/>
      <c r="AB1207" s="33"/>
      <c r="AC1207" s="33"/>
      <c r="AD1207" s="33"/>
      <c r="AE1207" s="33"/>
      <c r="AR1207" s="178" t="s">
        <v>295</v>
      </c>
      <c r="AT1207" s="178" t="s">
        <v>197</v>
      </c>
      <c r="AU1207" s="178" t="s">
        <v>78</v>
      </c>
      <c r="AY1207" s="20" t="s">
        <v>195</v>
      </c>
      <c r="BE1207" s="179">
        <f>IF(N1207="základní",J1207,0)</f>
        <v>18414</v>
      </c>
      <c r="BF1207" s="179">
        <f>IF(N1207="snížená",J1207,0)</f>
        <v>0</v>
      </c>
      <c r="BG1207" s="179">
        <f>IF(N1207="zákl. přenesená",J1207,0)</f>
        <v>0</v>
      </c>
      <c r="BH1207" s="179">
        <f>IF(N1207="sníž. přenesená",J1207,0)</f>
        <v>0</v>
      </c>
      <c r="BI1207" s="179">
        <f>IF(N1207="nulová",J1207,0)</f>
        <v>0</v>
      </c>
      <c r="BJ1207" s="20" t="s">
        <v>76</v>
      </c>
      <c r="BK1207" s="179">
        <f>ROUND(I1207*H1207,2)</f>
        <v>18414</v>
      </c>
      <c r="BL1207" s="20" t="s">
        <v>295</v>
      </c>
      <c r="BM1207" s="178" t="s">
        <v>4825</v>
      </c>
    </row>
    <row r="1208" spans="1:65" s="2" customFormat="1" ht="16.5" customHeight="1">
      <c r="A1208" s="33"/>
      <c r="B1208" s="167"/>
      <c r="C1208" s="168" t="s">
        <v>4826</v>
      </c>
      <c r="D1208" s="168" t="s">
        <v>197</v>
      </c>
      <c r="E1208" s="169" t="s">
        <v>4827</v>
      </c>
      <c r="F1208" s="170" t="s">
        <v>1204</v>
      </c>
      <c r="G1208" s="171" t="s">
        <v>1148</v>
      </c>
      <c r="H1208" s="172">
        <v>1</v>
      </c>
      <c r="I1208" s="173">
        <v>3069</v>
      </c>
      <c r="J1208" s="173">
        <f>ROUND(I1208*H1208,2)</f>
        <v>3069</v>
      </c>
      <c r="K1208" s="170" t="s">
        <v>3</v>
      </c>
      <c r="L1208" s="34"/>
      <c r="M1208" s="174" t="s">
        <v>3</v>
      </c>
      <c r="N1208" s="175" t="s">
        <v>40</v>
      </c>
      <c r="O1208" s="176">
        <v>0</v>
      </c>
      <c r="P1208" s="176">
        <f>O1208*H1208</f>
        <v>0</v>
      </c>
      <c r="Q1208" s="176">
        <v>0</v>
      </c>
      <c r="R1208" s="176">
        <f>Q1208*H1208</f>
        <v>0</v>
      </c>
      <c r="S1208" s="176">
        <v>0</v>
      </c>
      <c r="T1208" s="177">
        <f>S1208*H1208</f>
        <v>0</v>
      </c>
      <c r="U1208" s="33"/>
      <c r="V1208" s="33"/>
      <c r="W1208" s="33"/>
      <c r="X1208" s="33"/>
      <c r="Y1208" s="33"/>
      <c r="Z1208" s="33"/>
      <c r="AA1208" s="33"/>
      <c r="AB1208" s="33"/>
      <c r="AC1208" s="33"/>
      <c r="AD1208" s="33"/>
      <c r="AE1208" s="33"/>
      <c r="AR1208" s="178" t="s">
        <v>295</v>
      </c>
      <c r="AT1208" s="178" t="s">
        <v>197</v>
      </c>
      <c r="AU1208" s="178" t="s">
        <v>78</v>
      </c>
      <c r="AY1208" s="20" t="s">
        <v>195</v>
      </c>
      <c r="BE1208" s="179">
        <f>IF(N1208="základní",J1208,0)</f>
        <v>3069</v>
      </c>
      <c r="BF1208" s="179">
        <f>IF(N1208="snížená",J1208,0)</f>
        <v>0</v>
      </c>
      <c r="BG1208" s="179">
        <f>IF(N1208="zákl. přenesená",J1208,0)</f>
        <v>0</v>
      </c>
      <c r="BH1208" s="179">
        <f>IF(N1208="sníž. přenesená",J1208,0)</f>
        <v>0</v>
      </c>
      <c r="BI1208" s="179">
        <f>IF(N1208="nulová",J1208,0)</f>
        <v>0</v>
      </c>
      <c r="BJ1208" s="20" t="s">
        <v>76</v>
      </c>
      <c r="BK1208" s="179">
        <f>ROUND(I1208*H1208,2)</f>
        <v>3069</v>
      </c>
      <c r="BL1208" s="20" t="s">
        <v>295</v>
      </c>
      <c r="BM1208" s="178" t="s">
        <v>4828</v>
      </c>
    </row>
    <row r="1209" spans="1:65" s="2" customFormat="1" ht="16.5" customHeight="1">
      <c r="A1209" s="33"/>
      <c r="B1209" s="167"/>
      <c r="C1209" s="168" t="s">
        <v>4829</v>
      </c>
      <c r="D1209" s="168" t="s">
        <v>197</v>
      </c>
      <c r="E1209" s="169" t="s">
        <v>1207</v>
      </c>
      <c r="F1209" s="170" t="s">
        <v>1208</v>
      </c>
      <c r="G1209" s="171" t="s">
        <v>1148</v>
      </c>
      <c r="H1209" s="172">
        <v>1</v>
      </c>
      <c r="I1209" s="173">
        <v>2046</v>
      </c>
      <c r="J1209" s="173">
        <f>ROUND(I1209*H1209,2)</f>
        <v>2046</v>
      </c>
      <c r="K1209" s="170" t="s">
        <v>3</v>
      </c>
      <c r="L1209" s="34"/>
      <c r="M1209" s="174" t="s">
        <v>3</v>
      </c>
      <c r="N1209" s="175" t="s">
        <v>40</v>
      </c>
      <c r="O1209" s="176">
        <v>0</v>
      </c>
      <c r="P1209" s="176">
        <f>O1209*H1209</f>
        <v>0</v>
      </c>
      <c r="Q1209" s="176">
        <v>0</v>
      </c>
      <c r="R1209" s="176">
        <f>Q1209*H1209</f>
        <v>0</v>
      </c>
      <c r="S1209" s="176">
        <v>0</v>
      </c>
      <c r="T1209" s="177">
        <f>S1209*H1209</f>
        <v>0</v>
      </c>
      <c r="U1209" s="33"/>
      <c r="V1209" s="33"/>
      <c r="W1209" s="33"/>
      <c r="X1209" s="33"/>
      <c r="Y1209" s="33"/>
      <c r="Z1209" s="33"/>
      <c r="AA1209" s="33"/>
      <c r="AB1209" s="33"/>
      <c r="AC1209" s="33"/>
      <c r="AD1209" s="33"/>
      <c r="AE1209" s="33"/>
      <c r="AR1209" s="178" t="s">
        <v>295</v>
      </c>
      <c r="AT1209" s="178" t="s">
        <v>197</v>
      </c>
      <c r="AU1209" s="178" t="s">
        <v>78</v>
      </c>
      <c r="AY1209" s="20" t="s">
        <v>195</v>
      </c>
      <c r="BE1209" s="179">
        <f>IF(N1209="základní",J1209,0)</f>
        <v>2046</v>
      </c>
      <c r="BF1209" s="179">
        <f>IF(N1209="snížená",J1209,0)</f>
        <v>0</v>
      </c>
      <c r="BG1209" s="179">
        <f>IF(N1209="zákl. přenesená",J1209,0)</f>
        <v>0</v>
      </c>
      <c r="BH1209" s="179">
        <f>IF(N1209="sníž. přenesená",J1209,0)</f>
        <v>0</v>
      </c>
      <c r="BI1209" s="179">
        <f>IF(N1209="nulová",J1209,0)</f>
        <v>0</v>
      </c>
      <c r="BJ1209" s="20" t="s">
        <v>76</v>
      </c>
      <c r="BK1209" s="179">
        <f>ROUND(I1209*H1209,2)</f>
        <v>2046</v>
      </c>
      <c r="BL1209" s="20" t="s">
        <v>295</v>
      </c>
      <c r="BM1209" s="178" t="s">
        <v>4830</v>
      </c>
    </row>
    <row r="1210" spans="1:65" s="2" customFormat="1" ht="16.5" customHeight="1">
      <c r="A1210" s="33"/>
      <c r="B1210" s="167"/>
      <c r="C1210" s="168" t="s">
        <v>4831</v>
      </c>
      <c r="D1210" s="168" t="s">
        <v>197</v>
      </c>
      <c r="E1210" s="169" t="s">
        <v>1211</v>
      </c>
      <c r="F1210" s="170" t="s">
        <v>1212</v>
      </c>
      <c r="G1210" s="171" t="s">
        <v>1148</v>
      </c>
      <c r="H1210" s="172">
        <v>1</v>
      </c>
      <c r="I1210" s="173">
        <v>6956.4</v>
      </c>
      <c r="J1210" s="173">
        <f>ROUND(I1210*H1210,2)</f>
        <v>6956.4</v>
      </c>
      <c r="K1210" s="170" t="s">
        <v>3</v>
      </c>
      <c r="L1210" s="34"/>
      <c r="M1210" s="174" t="s">
        <v>3</v>
      </c>
      <c r="N1210" s="175" t="s">
        <v>40</v>
      </c>
      <c r="O1210" s="176">
        <v>0</v>
      </c>
      <c r="P1210" s="176">
        <f>O1210*H1210</f>
        <v>0</v>
      </c>
      <c r="Q1210" s="176">
        <v>0</v>
      </c>
      <c r="R1210" s="176">
        <f>Q1210*H1210</f>
        <v>0</v>
      </c>
      <c r="S1210" s="176">
        <v>0</v>
      </c>
      <c r="T1210" s="177">
        <f>S1210*H1210</f>
        <v>0</v>
      </c>
      <c r="U1210" s="33"/>
      <c r="V1210" s="33"/>
      <c r="W1210" s="33"/>
      <c r="X1210" s="33"/>
      <c r="Y1210" s="33"/>
      <c r="Z1210" s="33"/>
      <c r="AA1210" s="33"/>
      <c r="AB1210" s="33"/>
      <c r="AC1210" s="33"/>
      <c r="AD1210" s="33"/>
      <c r="AE1210" s="33"/>
      <c r="AR1210" s="178" t="s">
        <v>295</v>
      </c>
      <c r="AT1210" s="178" t="s">
        <v>197</v>
      </c>
      <c r="AU1210" s="178" t="s">
        <v>78</v>
      </c>
      <c r="AY1210" s="20" t="s">
        <v>195</v>
      </c>
      <c r="BE1210" s="179">
        <f>IF(N1210="základní",J1210,0)</f>
        <v>6956.4</v>
      </c>
      <c r="BF1210" s="179">
        <f>IF(N1210="snížená",J1210,0)</f>
        <v>0</v>
      </c>
      <c r="BG1210" s="179">
        <f>IF(N1210="zákl. přenesená",J1210,0)</f>
        <v>0</v>
      </c>
      <c r="BH1210" s="179">
        <f>IF(N1210="sníž. přenesená",J1210,0)</f>
        <v>0</v>
      </c>
      <c r="BI1210" s="179">
        <f>IF(N1210="nulová",J1210,0)</f>
        <v>0</v>
      </c>
      <c r="BJ1210" s="20" t="s">
        <v>76</v>
      </c>
      <c r="BK1210" s="179">
        <f>ROUND(I1210*H1210,2)</f>
        <v>6956.4</v>
      </c>
      <c r="BL1210" s="20" t="s">
        <v>295</v>
      </c>
      <c r="BM1210" s="178" t="s">
        <v>4832</v>
      </c>
    </row>
    <row r="1211" spans="1:65" s="2" customFormat="1" ht="16.5" customHeight="1">
      <c r="A1211" s="33"/>
      <c r="B1211" s="167"/>
      <c r="C1211" s="168" t="s">
        <v>4833</v>
      </c>
      <c r="D1211" s="168" t="s">
        <v>197</v>
      </c>
      <c r="E1211" s="169" t="s">
        <v>4834</v>
      </c>
      <c r="F1211" s="170" t="s">
        <v>1216</v>
      </c>
      <c r="G1211" s="171" t="s">
        <v>1148</v>
      </c>
      <c r="H1211" s="172">
        <v>1</v>
      </c>
      <c r="I1211" s="173">
        <v>10230</v>
      </c>
      <c r="J1211" s="173">
        <f>ROUND(I1211*H1211,2)</f>
        <v>10230</v>
      </c>
      <c r="K1211" s="170" t="s">
        <v>3</v>
      </c>
      <c r="L1211" s="34"/>
      <c r="M1211" s="174" t="s">
        <v>3</v>
      </c>
      <c r="N1211" s="175" t="s">
        <v>40</v>
      </c>
      <c r="O1211" s="176">
        <v>0</v>
      </c>
      <c r="P1211" s="176">
        <f>O1211*H1211</f>
        <v>0</v>
      </c>
      <c r="Q1211" s="176">
        <v>0</v>
      </c>
      <c r="R1211" s="176">
        <f>Q1211*H1211</f>
        <v>0</v>
      </c>
      <c r="S1211" s="176">
        <v>0</v>
      </c>
      <c r="T1211" s="177">
        <f>S1211*H1211</f>
        <v>0</v>
      </c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33"/>
      <c r="AE1211" s="33"/>
      <c r="AR1211" s="178" t="s">
        <v>295</v>
      </c>
      <c r="AT1211" s="178" t="s">
        <v>197</v>
      </c>
      <c r="AU1211" s="178" t="s">
        <v>78</v>
      </c>
      <c r="AY1211" s="20" t="s">
        <v>195</v>
      </c>
      <c r="BE1211" s="179">
        <f>IF(N1211="základní",J1211,0)</f>
        <v>10230</v>
      </c>
      <c r="BF1211" s="179">
        <f>IF(N1211="snížená",J1211,0)</f>
        <v>0</v>
      </c>
      <c r="BG1211" s="179">
        <f>IF(N1211="zákl. přenesená",J1211,0)</f>
        <v>0</v>
      </c>
      <c r="BH1211" s="179">
        <f>IF(N1211="sníž. přenesená",J1211,0)</f>
        <v>0</v>
      </c>
      <c r="BI1211" s="179">
        <f>IF(N1211="nulová",J1211,0)</f>
        <v>0</v>
      </c>
      <c r="BJ1211" s="20" t="s">
        <v>76</v>
      </c>
      <c r="BK1211" s="179">
        <f>ROUND(I1211*H1211,2)</f>
        <v>10230</v>
      </c>
      <c r="BL1211" s="20" t="s">
        <v>295</v>
      </c>
      <c r="BM1211" s="178" t="s">
        <v>4835</v>
      </c>
    </row>
    <row r="1212" spans="1:63" s="12" customFormat="1" ht="22.8" customHeight="1">
      <c r="A1212" s="12"/>
      <c r="B1212" s="155"/>
      <c r="C1212" s="12"/>
      <c r="D1212" s="156" t="s">
        <v>68</v>
      </c>
      <c r="E1212" s="165" t="s">
        <v>1255</v>
      </c>
      <c r="F1212" s="165" t="s">
        <v>1256</v>
      </c>
      <c r="G1212" s="12"/>
      <c r="H1212" s="12"/>
      <c r="I1212" s="12"/>
      <c r="J1212" s="166">
        <f>BK1212</f>
        <v>130483.98000000003</v>
      </c>
      <c r="K1212" s="12"/>
      <c r="L1212" s="155"/>
      <c r="M1212" s="159"/>
      <c r="N1212" s="160"/>
      <c r="O1212" s="160"/>
      <c r="P1212" s="161">
        <f>SUM(P1213:P1266)</f>
        <v>207.67531400000001</v>
      </c>
      <c r="Q1212" s="160"/>
      <c r="R1212" s="161">
        <f>SUM(R1213:R1266)</f>
        <v>3.2340726</v>
      </c>
      <c r="S1212" s="160"/>
      <c r="T1212" s="162">
        <f>SUM(T1213:T1266)</f>
        <v>12.432132</v>
      </c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R1212" s="156" t="s">
        <v>78</v>
      </c>
      <c r="AT1212" s="163" t="s">
        <v>68</v>
      </c>
      <c r="AU1212" s="163" t="s">
        <v>76</v>
      </c>
      <c r="AY1212" s="156" t="s">
        <v>195</v>
      </c>
      <c r="BK1212" s="164">
        <f>SUM(BK1213:BK1266)</f>
        <v>130483.98000000003</v>
      </c>
    </row>
    <row r="1213" spans="1:65" s="2" customFormat="1" ht="24" customHeight="1">
      <c r="A1213" s="33"/>
      <c r="B1213" s="167"/>
      <c r="C1213" s="168" t="s">
        <v>4836</v>
      </c>
      <c r="D1213" s="168" t="s">
        <v>197</v>
      </c>
      <c r="E1213" s="169" t="s">
        <v>4837</v>
      </c>
      <c r="F1213" s="170" t="s">
        <v>4838</v>
      </c>
      <c r="G1213" s="171" t="s">
        <v>334</v>
      </c>
      <c r="H1213" s="172">
        <v>13</v>
      </c>
      <c r="I1213" s="173">
        <v>60.2</v>
      </c>
      <c r="J1213" s="173">
        <f>ROUND(I1213*H1213,2)</f>
        <v>782.6</v>
      </c>
      <c r="K1213" s="170" t="s">
        <v>201</v>
      </c>
      <c r="L1213" s="34"/>
      <c r="M1213" s="174" t="s">
        <v>3</v>
      </c>
      <c r="N1213" s="175" t="s">
        <v>40</v>
      </c>
      <c r="O1213" s="176">
        <v>0.156</v>
      </c>
      <c r="P1213" s="176">
        <f>O1213*H1213</f>
        <v>2.028</v>
      </c>
      <c r="Q1213" s="176">
        <v>0</v>
      </c>
      <c r="R1213" s="176">
        <f>Q1213*H1213</f>
        <v>0</v>
      </c>
      <c r="S1213" s="176">
        <v>0</v>
      </c>
      <c r="T1213" s="177">
        <f>S1213*H1213</f>
        <v>0</v>
      </c>
      <c r="U1213" s="33"/>
      <c r="V1213" s="33"/>
      <c r="W1213" s="33"/>
      <c r="X1213" s="33"/>
      <c r="Y1213" s="33"/>
      <c r="Z1213" s="33"/>
      <c r="AA1213" s="33"/>
      <c r="AB1213" s="33"/>
      <c r="AC1213" s="33"/>
      <c r="AD1213" s="33"/>
      <c r="AE1213" s="33"/>
      <c r="AR1213" s="178" t="s">
        <v>295</v>
      </c>
      <c r="AT1213" s="178" t="s">
        <v>197</v>
      </c>
      <c r="AU1213" s="178" t="s">
        <v>78</v>
      </c>
      <c r="AY1213" s="20" t="s">
        <v>195</v>
      </c>
      <c r="BE1213" s="179">
        <f>IF(N1213="základní",J1213,0)</f>
        <v>782.6</v>
      </c>
      <c r="BF1213" s="179">
        <f>IF(N1213="snížená",J1213,0)</f>
        <v>0</v>
      </c>
      <c r="BG1213" s="179">
        <f>IF(N1213="zákl. přenesená",J1213,0)</f>
        <v>0</v>
      </c>
      <c r="BH1213" s="179">
        <f>IF(N1213="sníž. přenesená",J1213,0)</f>
        <v>0</v>
      </c>
      <c r="BI1213" s="179">
        <f>IF(N1213="nulová",J1213,0)</f>
        <v>0</v>
      </c>
      <c r="BJ1213" s="20" t="s">
        <v>76</v>
      </c>
      <c r="BK1213" s="179">
        <f>ROUND(I1213*H1213,2)</f>
        <v>782.6</v>
      </c>
      <c r="BL1213" s="20" t="s">
        <v>295</v>
      </c>
      <c r="BM1213" s="178" t="s">
        <v>4839</v>
      </c>
    </row>
    <row r="1214" spans="1:65" s="2" customFormat="1" ht="24" customHeight="1">
      <c r="A1214" s="33"/>
      <c r="B1214" s="167"/>
      <c r="C1214" s="168" t="s">
        <v>4840</v>
      </c>
      <c r="D1214" s="168" t="s">
        <v>197</v>
      </c>
      <c r="E1214" s="169" t="s">
        <v>1258</v>
      </c>
      <c r="F1214" s="170" t="s">
        <v>1259</v>
      </c>
      <c r="G1214" s="171" t="s">
        <v>216</v>
      </c>
      <c r="H1214" s="172">
        <v>2.893</v>
      </c>
      <c r="I1214" s="173">
        <v>898</v>
      </c>
      <c r="J1214" s="173">
        <f>ROUND(I1214*H1214,2)</f>
        <v>2597.91</v>
      </c>
      <c r="K1214" s="170" t="s">
        <v>201</v>
      </c>
      <c r="L1214" s="34"/>
      <c r="M1214" s="174" t="s">
        <v>3</v>
      </c>
      <c r="N1214" s="175" t="s">
        <v>40</v>
      </c>
      <c r="O1214" s="176">
        <v>1.56</v>
      </c>
      <c r="P1214" s="176">
        <f>O1214*H1214</f>
        <v>4.5130799999999995</v>
      </c>
      <c r="Q1214" s="176">
        <v>0.00122</v>
      </c>
      <c r="R1214" s="176">
        <f>Q1214*H1214</f>
        <v>0.0035294599999999995</v>
      </c>
      <c r="S1214" s="176">
        <v>0</v>
      </c>
      <c r="T1214" s="177">
        <f>S1214*H1214</f>
        <v>0</v>
      </c>
      <c r="U1214" s="33"/>
      <c r="V1214" s="33"/>
      <c r="W1214" s="33"/>
      <c r="X1214" s="33"/>
      <c r="Y1214" s="33"/>
      <c r="Z1214" s="33"/>
      <c r="AA1214" s="33"/>
      <c r="AB1214" s="33"/>
      <c r="AC1214" s="33"/>
      <c r="AD1214" s="33"/>
      <c r="AE1214" s="33"/>
      <c r="AR1214" s="178" t="s">
        <v>295</v>
      </c>
      <c r="AT1214" s="178" t="s">
        <v>197</v>
      </c>
      <c r="AU1214" s="178" t="s">
        <v>78</v>
      </c>
      <c r="AY1214" s="20" t="s">
        <v>195</v>
      </c>
      <c r="BE1214" s="179">
        <f>IF(N1214="základní",J1214,0)</f>
        <v>2597.91</v>
      </c>
      <c r="BF1214" s="179">
        <f>IF(N1214="snížená",J1214,0)</f>
        <v>0</v>
      </c>
      <c r="BG1214" s="179">
        <f>IF(N1214="zákl. přenesená",J1214,0)</f>
        <v>0</v>
      </c>
      <c r="BH1214" s="179">
        <f>IF(N1214="sníž. přenesená",J1214,0)</f>
        <v>0</v>
      </c>
      <c r="BI1214" s="179">
        <f>IF(N1214="nulová",J1214,0)</f>
        <v>0</v>
      </c>
      <c r="BJ1214" s="20" t="s">
        <v>76</v>
      </c>
      <c r="BK1214" s="179">
        <f>ROUND(I1214*H1214,2)</f>
        <v>2597.91</v>
      </c>
      <c r="BL1214" s="20" t="s">
        <v>295</v>
      </c>
      <c r="BM1214" s="178" t="s">
        <v>4841</v>
      </c>
    </row>
    <row r="1215" spans="1:51" s="14" customFormat="1" ht="12">
      <c r="A1215" s="14"/>
      <c r="B1215" s="187"/>
      <c r="C1215" s="14"/>
      <c r="D1215" s="181" t="s">
        <v>204</v>
      </c>
      <c r="E1215" s="188" t="s">
        <v>3</v>
      </c>
      <c r="F1215" s="189" t="s">
        <v>4842</v>
      </c>
      <c r="G1215" s="14"/>
      <c r="H1215" s="190">
        <v>2.893</v>
      </c>
      <c r="I1215" s="14"/>
      <c r="J1215" s="14"/>
      <c r="K1215" s="14"/>
      <c r="L1215" s="187"/>
      <c r="M1215" s="191"/>
      <c r="N1215" s="192"/>
      <c r="O1215" s="192"/>
      <c r="P1215" s="192"/>
      <c r="Q1215" s="192"/>
      <c r="R1215" s="192"/>
      <c r="S1215" s="192"/>
      <c r="T1215" s="193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188" t="s">
        <v>204</v>
      </c>
      <c r="AU1215" s="188" t="s">
        <v>78</v>
      </c>
      <c r="AV1215" s="14" t="s">
        <v>78</v>
      </c>
      <c r="AW1215" s="14" t="s">
        <v>31</v>
      </c>
      <c r="AX1215" s="14" t="s">
        <v>76</v>
      </c>
      <c r="AY1215" s="188" t="s">
        <v>195</v>
      </c>
    </row>
    <row r="1216" spans="1:65" s="2" customFormat="1" ht="24" customHeight="1">
      <c r="A1216" s="33"/>
      <c r="B1216" s="167"/>
      <c r="C1216" s="168" t="s">
        <v>4843</v>
      </c>
      <c r="D1216" s="168" t="s">
        <v>197</v>
      </c>
      <c r="E1216" s="169" t="s">
        <v>4844</v>
      </c>
      <c r="F1216" s="170" t="s">
        <v>4845</v>
      </c>
      <c r="G1216" s="171" t="s">
        <v>212</v>
      </c>
      <c r="H1216" s="172">
        <v>30.8</v>
      </c>
      <c r="I1216" s="173">
        <v>133</v>
      </c>
      <c r="J1216" s="173">
        <f>ROUND(I1216*H1216,2)</f>
        <v>4096.4</v>
      </c>
      <c r="K1216" s="170" t="s">
        <v>201</v>
      </c>
      <c r="L1216" s="34"/>
      <c r="M1216" s="174" t="s">
        <v>3</v>
      </c>
      <c r="N1216" s="175" t="s">
        <v>40</v>
      </c>
      <c r="O1216" s="176">
        <v>0.354</v>
      </c>
      <c r="P1216" s="176">
        <f>O1216*H1216</f>
        <v>10.9032</v>
      </c>
      <c r="Q1216" s="176">
        <v>0</v>
      </c>
      <c r="R1216" s="176">
        <f>Q1216*H1216</f>
        <v>0</v>
      </c>
      <c r="S1216" s="176">
        <v>0</v>
      </c>
      <c r="T1216" s="177">
        <f>S1216*H1216</f>
        <v>0</v>
      </c>
      <c r="U1216" s="33"/>
      <c r="V1216" s="33"/>
      <c r="W1216" s="33"/>
      <c r="X1216" s="33"/>
      <c r="Y1216" s="33"/>
      <c r="Z1216" s="33"/>
      <c r="AA1216" s="33"/>
      <c r="AB1216" s="33"/>
      <c r="AC1216" s="33"/>
      <c r="AD1216" s="33"/>
      <c r="AE1216" s="33"/>
      <c r="AR1216" s="178" t="s">
        <v>295</v>
      </c>
      <c r="AT1216" s="178" t="s">
        <v>197</v>
      </c>
      <c r="AU1216" s="178" t="s">
        <v>78</v>
      </c>
      <c r="AY1216" s="20" t="s">
        <v>195</v>
      </c>
      <c r="BE1216" s="179">
        <f>IF(N1216="základní",J1216,0)</f>
        <v>4096.4</v>
      </c>
      <c r="BF1216" s="179">
        <f>IF(N1216="snížená",J1216,0)</f>
        <v>0</v>
      </c>
      <c r="BG1216" s="179">
        <f>IF(N1216="zákl. přenesená",J1216,0)</f>
        <v>0</v>
      </c>
      <c r="BH1216" s="179">
        <f>IF(N1216="sníž. přenesená",J1216,0)</f>
        <v>0</v>
      </c>
      <c r="BI1216" s="179">
        <f>IF(N1216="nulová",J1216,0)</f>
        <v>0</v>
      </c>
      <c r="BJ1216" s="20" t="s">
        <v>76</v>
      </c>
      <c r="BK1216" s="179">
        <f>ROUND(I1216*H1216,2)</f>
        <v>4096.4</v>
      </c>
      <c r="BL1216" s="20" t="s">
        <v>295</v>
      </c>
      <c r="BM1216" s="178" t="s">
        <v>4846</v>
      </c>
    </row>
    <row r="1217" spans="1:51" s="13" customFormat="1" ht="12">
      <c r="A1217" s="13"/>
      <c r="B1217" s="180"/>
      <c r="C1217" s="13"/>
      <c r="D1217" s="181" t="s">
        <v>204</v>
      </c>
      <c r="E1217" s="182" t="s">
        <v>3</v>
      </c>
      <c r="F1217" s="183" t="s">
        <v>4847</v>
      </c>
      <c r="G1217" s="13"/>
      <c r="H1217" s="182" t="s">
        <v>3</v>
      </c>
      <c r="I1217" s="13"/>
      <c r="J1217" s="13"/>
      <c r="K1217" s="13"/>
      <c r="L1217" s="180"/>
      <c r="M1217" s="184"/>
      <c r="N1217" s="185"/>
      <c r="O1217" s="185"/>
      <c r="P1217" s="185"/>
      <c r="Q1217" s="185"/>
      <c r="R1217" s="185"/>
      <c r="S1217" s="185"/>
      <c r="T1217" s="186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182" t="s">
        <v>204</v>
      </c>
      <c r="AU1217" s="182" t="s">
        <v>78</v>
      </c>
      <c r="AV1217" s="13" t="s">
        <v>76</v>
      </c>
      <c r="AW1217" s="13" t="s">
        <v>31</v>
      </c>
      <c r="AX1217" s="13" t="s">
        <v>69</v>
      </c>
      <c r="AY1217" s="182" t="s">
        <v>195</v>
      </c>
    </row>
    <row r="1218" spans="1:51" s="14" customFormat="1" ht="12">
      <c r="A1218" s="14"/>
      <c r="B1218" s="187"/>
      <c r="C1218" s="14"/>
      <c r="D1218" s="181" t="s">
        <v>204</v>
      </c>
      <c r="E1218" s="188" t="s">
        <v>3</v>
      </c>
      <c r="F1218" s="189" t="s">
        <v>4848</v>
      </c>
      <c r="G1218" s="14"/>
      <c r="H1218" s="190">
        <v>30.8</v>
      </c>
      <c r="I1218" s="14"/>
      <c r="J1218" s="14"/>
      <c r="K1218" s="14"/>
      <c r="L1218" s="187"/>
      <c r="M1218" s="191"/>
      <c r="N1218" s="192"/>
      <c r="O1218" s="192"/>
      <c r="P1218" s="192"/>
      <c r="Q1218" s="192"/>
      <c r="R1218" s="192"/>
      <c r="S1218" s="192"/>
      <c r="T1218" s="193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188" t="s">
        <v>204</v>
      </c>
      <c r="AU1218" s="188" t="s">
        <v>78</v>
      </c>
      <c r="AV1218" s="14" t="s">
        <v>78</v>
      </c>
      <c r="AW1218" s="14" t="s">
        <v>31</v>
      </c>
      <c r="AX1218" s="14" t="s">
        <v>76</v>
      </c>
      <c r="AY1218" s="188" t="s">
        <v>195</v>
      </c>
    </row>
    <row r="1219" spans="1:65" s="2" customFormat="1" ht="24" customHeight="1">
      <c r="A1219" s="33"/>
      <c r="B1219" s="167"/>
      <c r="C1219" s="168" t="s">
        <v>4849</v>
      </c>
      <c r="D1219" s="168" t="s">
        <v>197</v>
      </c>
      <c r="E1219" s="169" t="s">
        <v>4850</v>
      </c>
      <c r="F1219" s="170" t="s">
        <v>4851</v>
      </c>
      <c r="G1219" s="171" t="s">
        <v>212</v>
      </c>
      <c r="H1219" s="172">
        <v>96.8</v>
      </c>
      <c r="I1219" s="173">
        <v>169</v>
      </c>
      <c r="J1219" s="173">
        <f>ROUND(I1219*H1219,2)</f>
        <v>16359.2</v>
      </c>
      <c r="K1219" s="170" t="s">
        <v>201</v>
      </c>
      <c r="L1219" s="34"/>
      <c r="M1219" s="174" t="s">
        <v>3</v>
      </c>
      <c r="N1219" s="175" t="s">
        <v>40</v>
      </c>
      <c r="O1219" s="176">
        <v>0.454</v>
      </c>
      <c r="P1219" s="176">
        <f>O1219*H1219</f>
        <v>43.9472</v>
      </c>
      <c r="Q1219" s="176">
        <v>0</v>
      </c>
      <c r="R1219" s="176">
        <f>Q1219*H1219</f>
        <v>0</v>
      </c>
      <c r="S1219" s="176">
        <v>0</v>
      </c>
      <c r="T1219" s="177">
        <f>S1219*H1219</f>
        <v>0</v>
      </c>
      <c r="U1219" s="33"/>
      <c r="V1219" s="33"/>
      <c r="W1219" s="33"/>
      <c r="X1219" s="33"/>
      <c r="Y1219" s="33"/>
      <c r="Z1219" s="33"/>
      <c r="AA1219" s="33"/>
      <c r="AB1219" s="33"/>
      <c r="AC1219" s="33"/>
      <c r="AD1219" s="33"/>
      <c r="AE1219" s="33"/>
      <c r="AR1219" s="178" t="s">
        <v>295</v>
      </c>
      <c r="AT1219" s="178" t="s">
        <v>197</v>
      </c>
      <c r="AU1219" s="178" t="s">
        <v>78</v>
      </c>
      <c r="AY1219" s="20" t="s">
        <v>195</v>
      </c>
      <c r="BE1219" s="179">
        <f>IF(N1219="základní",J1219,0)</f>
        <v>16359.2</v>
      </c>
      <c r="BF1219" s="179">
        <f>IF(N1219="snížená",J1219,0)</f>
        <v>0</v>
      </c>
      <c r="BG1219" s="179">
        <f>IF(N1219="zákl. přenesená",J1219,0)</f>
        <v>0</v>
      </c>
      <c r="BH1219" s="179">
        <f>IF(N1219="sníž. přenesená",J1219,0)</f>
        <v>0</v>
      </c>
      <c r="BI1219" s="179">
        <f>IF(N1219="nulová",J1219,0)</f>
        <v>0</v>
      </c>
      <c r="BJ1219" s="20" t="s">
        <v>76</v>
      </c>
      <c r="BK1219" s="179">
        <f>ROUND(I1219*H1219,2)</f>
        <v>16359.2</v>
      </c>
      <c r="BL1219" s="20" t="s">
        <v>295</v>
      </c>
      <c r="BM1219" s="178" t="s">
        <v>4852</v>
      </c>
    </row>
    <row r="1220" spans="1:51" s="13" customFormat="1" ht="12">
      <c r="A1220" s="13"/>
      <c r="B1220" s="180"/>
      <c r="C1220" s="13"/>
      <c r="D1220" s="181" t="s">
        <v>204</v>
      </c>
      <c r="E1220" s="182" t="s">
        <v>3</v>
      </c>
      <c r="F1220" s="183" t="s">
        <v>4853</v>
      </c>
      <c r="G1220" s="13"/>
      <c r="H1220" s="182" t="s">
        <v>3</v>
      </c>
      <c r="I1220" s="13"/>
      <c r="J1220" s="13"/>
      <c r="K1220" s="13"/>
      <c r="L1220" s="180"/>
      <c r="M1220" s="184"/>
      <c r="N1220" s="185"/>
      <c r="O1220" s="185"/>
      <c r="P1220" s="185"/>
      <c r="Q1220" s="185"/>
      <c r="R1220" s="185"/>
      <c r="S1220" s="185"/>
      <c r="T1220" s="186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182" t="s">
        <v>204</v>
      </c>
      <c r="AU1220" s="182" t="s">
        <v>78</v>
      </c>
      <c r="AV1220" s="13" t="s">
        <v>76</v>
      </c>
      <c r="AW1220" s="13" t="s">
        <v>31</v>
      </c>
      <c r="AX1220" s="13" t="s">
        <v>69</v>
      </c>
      <c r="AY1220" s="182" t="s">
        <v>195</v>
      </c>
    </row>
    <row r="1221" spans="1:51" s="14" customFormat="1" ht="12">
      <c r="A1221" s="14"/>
      <c r="B1221" s="187"/>
      <c r="C1221" s="14"/>
      <c r="D1221" s="181" t="s">
        <v>204</v>
      </c>
      <c r="E1221" s="188" t="s">
        <v>3</v>
      </c>
      <c r="F1221" s="189" t="s">
        <v>4854</v>
      </c>
      <c r="G1221" s="14"/>
      <c r="H1221" s="190">
        <v>24</v>
      </c>
      <c r="I1221" s="14"/>
      <c r="J1221" s="14"/>
      <c r="K1221" s="14"/>
      <c r="L1221" s="187"/>
      <c r="M1221" s="191"/>
      <c r="N1221" s="192"/>
      <c r="O1221" s="192"/>
      <c r="P1221" s="192"/>
      <c r="Q1221" s="192"/>
      <c r="R1221" s="192"/>
      <c r="S1221" s="192"/>
      <c r="T1221" s="193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188" t="s">
        <v>204</v>
      </c>
      <c r="AU1221" s="188" t="s">
        <v>78</v>
      </c>
      <c r="AV1221" s="14" t="s">
        <v>78</v>
      </c>
      <c r="AW1221" s="14" t="s">
        <v>31</v>
      </c>
      <c r="AX1221" s="14" t="s">
        <v>69</v>
      </c>
      <c r="AY1221" s="188" t="s">
        <v>195</v>
      </c>
    </row>
    <row r="1222" spans="1:51" s="13" customFormat="1" ht="12">
      <c r="A1222" s="13"/>
      <c r="B1222" s="180"/>
      <c r="C1222" s="13"/>
      <c r="D1222" s="181" t="s">
        <v>204</v>
      </c>
      <c r="E1222" s="182" t="s">
        <v>3</v>
      </c>
      <c r="F1222" s="183" t="s">
        <v>4855</v>
      </c>
      <c r="G1222" s="13"/>
      <c r="H1222" s="182" t="s">
        <v>3</v>
      </c>
      <c r="I1222" s="13"/>
      <c r="J1222" s="13"/>
      <c r="K1222" s="13"/>
      <c r="L1222" s="180"/>
      <c r="M1222" s="184"/>
      <c r="N1222" s="185"/>
      <c r="O1222" s="185"/>
      <c r="P1222" s="185"/>
      <c r="Q1222" s="185"/>
      <c r="R1222" s="185"/>
      <c r="S1222" s="185"/>
      <c r="T1222" s="186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182" t="s">
        <v>204</v>
      </c>
      <c r="AU1222" s="182" t="s">
        <v>78</v>
      </c>
      <c r="AV1222" s="13" t="s">
        <v>76</v>
      </c>
      <c r="AW1222" s="13" t="s">
        <v>31</v>
      </c>
      <c r="AX1222" s="13" t="s">
        <v>69</v>
      </c>
      <c r="AY1222" s="182" t="s">
        <v>195</v>
      </c>
    </row>
    <row r="1223" spans="1:51" s="14" customFormat="1" ht="12">
      <c r="A1223" s="14"/>
      <c r="B1223" s="187"/>
      <c r="C1223" s="14"/>
      <c r="D1223" s="181" t="s">
        <v>204</v>
      </c>
      <c r="E1223" s="188" t="s">
        <v>3</v>
      </c>
      <c r="F1223" s="189" t="s">
        <v>4856</v>
      </c>
      <c r="G1223" s="14"/>
      <c r="H1223" s="190">
        <v>72.8</v>
      </c>
      <c r="I1223" s="14"/>
      <c r="J1223" s="14"/>
      <c r="K1223" s="14"/>
      <c r="L1223" s="187"/>
      <c r="M1223" s="191"/>
      <c r="N1223" s="192"/>
      <c r="O1223" s="192"/>
      <c r="P1223" s="192"/>
      <c r="Q1223" s="192"/>
      <c r="R1223" s="192"/>
      <c r="S1223" s="192"/>
      <c r="T1223" s="193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188" t="s">
        <v>204</v>
      </c>
      <c r="AU1223" s="188" t="s">
        <v>78</v>
      </c>
      <c r="AV1223" s="14" t="s">
        <v>78</v>
      </c>
      <c r="AW1223" s="14" t="s">
        <v>31</v>
      </c>
      <c r="AX1223" s="14" t="s">
        <v>69</v>
      </c>
      <c r="AY1223" s="188" t="s">
        <v>195</v>
      </c>
    </row>
    <row r="1224" spans="1:51" s="15" customFormat="1" ht="12">
      <c r="A1224" s="15"/>
      <c r="B1224" s="194"/>
      <c r="C1224" s="15"/>
      <c r="D1224" s="181" t="s">
        <v>204</v>
      </c>
      <c r="E1224" s="195" t="s">
        <v>3</v>
      </c>
      <c r="F1224" s="196" t="s">
        <v>209</v>
      </c>
      <c r="G1224" s="15"/>
      <c r="H1224" s="197">
        <v>96.8</v>
      </c>
      <c r="I1224" s="15"/>
      <c r="J1224" s="15"/>
      <c r="K1224" s="15"/>
      <c r="L1224" s="194"/>
      <c r="M1224" s="198"/>
      <c r="N1224" s="199"/>
      <c r="O1224" s="199"/>
      <c r="P1224" s="199"/>
      <c r="Q1224" s="199"/>
      <c r="R1224" s="199"/>
      <c r="S1224" s="199"/>
      <c r="T1224" s="200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T1224" s="195" t="s">
        <v>204</v>
      </c>
      <c r="AU1224" s="195" t="s">
        <v>78</v>
      </c>
      <c r="AV1224" s="15" t="s">
        <v>202</v>
      </c>
      <c r="AW1224" s="15" t="s">
        <v>31</v>
      </c>
      <c r="AX1224" s="15" t="s">
        <v>76</v>
      </c>
      <c r="AY1224" s="195" t="s">
        <v>195</v>
      </c>
    </row>
    <row r="1225" spans="1:65" s="2" customFormat="1" ht="16.5" customHeight="1">
      <c r="A1225" s="33"/>
      <c r="B1225" s="167"/>
      <c r="C1225" s="208" t="s">
        <v>4857</v>
      </c>
      <c r="D1225" s="208" t="s">
        <v>263</v>
      </c>
      <c r="E1225" s="209" t="s">
        <v>1302</v>
      </c>
      <c r="F1225" s="210" t="s">
        <v>1303</v>
      </c>
      <c r="G1225" s="211" t="s">
        <v>216</v>
      </c>
      <c r="H1225" s="212">
        <v>2.249</v>
      </c>
      <c r="I1225" s="213">
        <v>6680</v>
      </c>
      <c r="J1225" s="213">
        <f>ROUND(I1225*H1225,2)</f>
        <v>15023.32</v>
      </c>
      <c r="K1225" s="210" t="s">
        <v>201</v>
      </c>
      <c r="L1225" s="214"/>
      <c r="M1225" s="215" t="s">
        <v>3</v>
      </c>
      <c r="N1225" s="216" t="s">
        <v>40</v>
      </c>
      <c r="O1225" s="176">
        <v>0</v>
      </c>
      <c r="P1225" s="176">
        <f>O1225*H1225</f>
        <v>0</v>
      </c>
      <c r="Q1225" s="176">
        <v>0.55</v>
      </c>
      <c r="R1225" s="176">
        <f>Q1225*H1225</f>
        <v>1.2369500000000002</v>
      </c>
      <c r="S1225" s="176">
        <v>0</v>
      </c>
      <c r="T1225" s="177">
        <f>S1225*H1225</f>
        <v>0</v>
      </c>
      <c r="U1225" s="33"/>
      <c r="V1225" s="33"/>
      <c r="W1225" s="33"/>
      <c r="X1225" s="33"/>
      <c r="Y1225" s="33"/>
      <c r="Z1225" s="33"/>
      <c r="AA1225" s="33"/>
      <c r="AB1225" s="33"/>
      <c r="AC1225" s="33"/>
      <c r="AD1225" s="33"/>
      <c r="AE1225" s="33"/>
      <c r="AR1225" s="178" t="s">
        <v>417</v>
      </c>
      <c r="AT1225" s="178" t="s">
        <v>263</v>
      </c>
      <c r="AU1225" s="178" t="s">
        <v>78</v>
      </c>
      <c r="AY1225" s="20" t="s">
        <v>195</v>
      </c>
      <c r="BE1225" s="179">
        <f>IF(N1225="základní",J1225,0)</f>
        <v>15023.32</v>
      </c>
      <c r="BF1225" s="179">
        <f>IF(N1225="snížená",J1225,0)</f>
        <v>0</v>
      </c>
      <c r="BG1225" s="179">
        <f>IF(N1225="zákl. přenesená",J1225,0)</f>
        <v>0</v>
      </c>
      <c r="BH1225" s="179">
        <f>IF(N1225="sníž. přenesená",J1225,0)</f>
        <v>0</v>
      </c>
      <c r="BI1225" s="179">
        <f>IF(N1225="nulová",J1225,0)</f>
        <v>0</v>
      </c>
      <c r="BJ1225" s="20" t="s">
        <v>76</v>
      </c>
      <c r="BK1225" s="179">
        <f>ROUND(I1225*H1225,2)</f>
        <v>15023.32</v>
      </c>
      <c r="BL1225" s="20" t="s">
        <v>295</v>
      </c>
      <c r="BM1225" s="178" t="s">
        <v>4858</v>
      </c>
    </row>
    <row r="1226" spans="1:51" s="13" customFormat="1" ht="12">
      <c r="A1226" s="13"/>
      <c r="B1226" s="180"/>
      <c r="C1226" s="13"/>
      <c r="D1226" s="181" t="s">
        <v>204</v>
      </c>
      <c r="E1226" s="182" t="s">
        <v>3</v>
      </c>
      <c r="F1226" s="183" t="s">
        <v>4859</v>
      </c>
      <c r="G1226" s="13"/>
      <c r="H1226" s="182" t="s">
        <v>3</v>
      </c>
      <c r="I1226" s="13"/>
      <c r="J1226" s="13"/>
      <c r="K1226" s="13"/>
      <c r="L1226" s="180"/>
      <c r="M1226" s="184"/>
      <c r="N1226" s="185"/>
      <c r="O1226" s="185"/>
      <c r="P1226" s="185"/>
      <c r="Q1226" s="185"/>
      <c r="R1226" s="185"/>
      <c r="S1226" s="185"/>
      <c r="T1226" s="186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182" t="s">
        <v>204</v>
      </c>
      <c r="AU1226" s="182" t="s">
        <v>78</v>
      </c>
      <c r="AV1226" s="13" t="s">
        <v>76</v>
      </c>
      <c r="AW1226" s="13" t="s">
        <v>31</v>
      </c>
      <c r="AX1226" s="13" t="s">
        <v>69</v>
      </c>
      <c r="AY1226" s="182" t="s">
        <v>195</v>
      </c>
    </row>
    <row r="1227" spans="1:51" s="14" customFormat="1" ht="12">
      <c r="A1227" s="14"/>
      <c r="B1227" s="187"/>
      <c r="C1227" s="14"/>
      <c r="D1227" s="181" t="s">
        <v>204</v>
      </c>
      <c r="E1227" s="188" t="s">
        <v>3</v>
      </c>
      <c r="F1227" s="189" t="s">
        <v>4860</v>
      </c>
      <c r="G1227" s="14"/>
      <c r="H1227" s="190">
        <v>0.399</v>
      </c>
      <c r="I1227" s="14"/>
      <c r="J1227" s="14"/>
      <c r="K1227" s="14"/>
      <c r="L1227" s="187"/>
      <c r="M1227" s="191"/>
      <c r="N1227" s="192"/>
      <c r="O1227" s="192"/>
      <c r="P1227" s="192"/>
      <c r="Q1227" s="192"/>
      <c r="R1227" s="192"/>
      <c r="S1227" s="192"/>
      <c r="T1227" s="193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188" t="s">
        <v>204</v>
      </c>
      <c r="AU1227" s="188" t="s">
        <v>78</v>
      </c>
      <c r="AV1227" s="14" t="s">
        <v>78</v>
      </c>
      <c r="AW1227" s="14" t="s">
        <v>31</v>
      </c>
      <c r="AX1227" s="14" t="s">
        <v>69</v>
      </c>
      <c r="AY1227" s="188" t="s">
        <v>195</v>
      </c>
    </row>
    <row r="1228" spans="1:51" s="13" customFormat="1" ht="12">
      <c r="A1228" s="13"/>
      <c r="B1228" s="180"/>
      <c r="C1228" s="13"/>
      <c r="D1228" s="181" t="s">
        <v>204</v>
      </c>
      <c r="E1228" s="182" t="s">
        <v>3</v>
      </c>
      <c r="F1228" s="183" t="s">
        <v>4853</v>
      </c>
      <c r="G1228" s="13"/>
      <c r="H1228" s="182" t="s">
        <v>3</v>
      </c>
      <c r="I1228" s="13"/>
      <c r="J1228" s="13"/>
      <c r="K1228" s="13"/>
      <c r="L1228" s="180"/>
      <c r="M1228" s="184"/>
      <c r="N1228" s="185"/>
      <c r="O1228" s="185"/>
      <c r="P1228" s="185"/>
      <c r="Q1228" s="185"/>
      <c r="R1228" s="185"/>
      <c r="S1228" s="185"/>
      <c r="T1228" s="186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182" t="s">
        <v>204</v>
      </c>
      <c r="AU1228" s="182" t="s">
        <v>78</v>
      </c>
      <c r="AV1228" s="13" t="s">
        <v>76</v>
      </c>
      <c r="AW1228" s="13" t="s">
        <v>31</v>
      </c>
      <c r="AX1228" s="13" t="s">
        <v>69</v>
      </c>
      <c r="AY1228" s="182" t="s">
        <v>195</v>
      </c>
    </row>
    <row r="1229" spans="1:51" s="14" customFormat="1" ht="12">
      <c r="A1229" s="14"/>
      <c r="B1229" s="187"/>
      <c r="C1229" s="14"/>
      <c r="D1229" s="181" t="s">
        <v>204</v>
      </c>
      <c r="E1229" s="188" t="s">
        <v>3</v>
      </c>
      <c r="F1229" s="189" t="s">
        <v>4861</v>
      </c>
      <c r="G1229" s="14"/>
      <c r="H1229" s="190">
        <v>0.435</v>
      </c>
      <c r="I1229" s="14"/>
      <c r="J1229" s="14"/>
      <c r="K1229" s="14"/>
      <c r="L1229" s="187"/>
      <c r="M1229" s="191"/>
      <c r="N1229" s="192"/>
      <c r="O1229" s="192"/>
      <c r="P1229" s="192"/>
      <c r="Q1229" s="192"/>
      <c r="R1229" s="192"/>
      <c r="S1229" s="192"/>
      <c r="T1229" s="193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188" t="s">
        <v>204</v>
      </c>
      <c r="AU1229" s="188" t="s">
        <v>78</v>
      </c>
      <c r="AV1229" s="14" t="s">
        <v>78</v>
      </c>
      <c r="AW1229" s="14" t="s">
        <v>31</v>
      </c>
      <c r="AX1229" s="14" t="s">
        <v>69</v>
      </c>
      <c r="AY1229" s="188" t="s">
        <v>195</v>
      </c>
    </row>
    <row r="1230" spans="1:51" s="13" customFormat="1" ht="12">
      <c r="A1230" s="13"/>
      <c r="B1230" s="180"/>
      <c r="C1230" s="13"/>
      <c r="D1230" s="181" t="s">
        <v>204</v>
      </c>
      <c r="E1230" s="182" t="s">
        <v>3</v>
      </c>
      <c r="F1230" s="183" t="s">
        <v>4855</v>
      </c>
      <c r="G1230" s="13"/>
      <c r="H1230" s="182" t="s">
        <v>3</v>
      </c>
      <c r="I1230" s="13"/>
      <c r="J1230" s="13"/>
      <c r="K1230" s="13"/>
      <c r="L1230" s="180"/>
      <c r="M1230" s="184"/>
      <c r="N1230" s="185"/>
      <c r="O1230" s="185"/>
      <c r="P1230" s="185"/>
      <c r="Q1230" s="185"/>
      <c r="R1230" s="185"/>
      <c r="S1230" s="185"/>
      <c r="T1230" s="186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182" t="s">
        <v>204</v>
      </c>
      <c r="AU1230" s="182" t="s">
        <v>78</v>
      </c>
      <c r="AV1230" s="13" t="s">
        <v>76</v>
      </c>
      <c r="AW1230" s="13" t="s">
        <v>31</v>
      </c>
      <c r="AX1230" s="13" t="s">
        <v>69</v>
      </c>
      <c r="AY1230" s="182" t="s">
        <v>195</v>
      </c>
    </row>
    <row r="1231" spans="1:51" s="14" customFormat="1" ht="12">
      <c r="A1231" s="14"/>
      <c r="B1231" s="187"/>
      <c r="C1231" s="14"/>
      <c r="D1231" s="181" t="s">
        <v>204</v>
      </c>
      <c r="E1231" s="188" t="s">
        <v>3</v>
      </c>
      <c r="F1231" s="189" t="s">
        <v>4862</v>
      </c>
      <c r="G1231" s="14"/>
      <c r="H1231" s="190">
        <v>1.415</v>
      </c>
      <c r="I1231" s="14"/>
      <c r="J1231" s="14"/>
      <c r="K1231" s="14"/>
      <c r="L1231" s="187"/>
      <c r="M1231" s="191"/>
      <c r="N1231" s="192"/>
      <c r="O1231" s="192"/>
      <c r="P1231" s="192"/>
      <c r="Q1231" s="192"/>
      <c r="R1231" s="192"/>
      <c r="S1231" s="192"/>
      <c r="T1231" s="193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188" t="s">
        <v>204</v>
      </c>
      <c r="AU1231" s="188" t="s">
        <v>78</v>
      </c>
      <c r="AV1231" s="14" t="s">
        <v>78</v>
      </c>
      <c r="AW1231" s="14" t="s">
        <v>31</v>
      </c>
      <c r="AX1231" s="14" t="s">
        <v>69</v>
      </c>
      <c r="AY1231" s="188" t="s">
        <v>195</v>
      </c>
    </row>
    <row r="1232" spans="1:51" s="15" customFormat="1" ht="12">
      <c r="A1232" s="15"/>
      <c r="B1232" s="194"/>
      <c r="C1232" s="15"/>
      <c r="D1232" s="181" t="s">
        <v>204</v>
      </c>
      <c r="E1232" s="195" t="s">
        <v>3</v>
      </c>
      <c r="F1232" s="196" t="s">
        <v>209</v>
      </c>
      <c r="G1232" s="15"/>
      <c r="H1232" s="197">
        <v>2.249</v>
      </c>
      <c r="I1232" s="15"/>
      <c r="J1232" s="15"/>
      <c r="K1232" s="15"/>
      <c r="L1232" s="194"/>
      <c r="M1232" s="198"/>
      <c r="N1232" s="199"/>
      <c r="O1232" s="199"/>
      <c r="P1232" s="199"/>
      <c r="Q1232" s="199"/>
      <c r="R1232" s="199"/>
      <c r="S1232" s="199"/>
      <c r="T1232" s="200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T1232" s="195" t="s">
        <v>204</v>
      </c>
      <c r="AU1232" s="195" t="s">
        <v>78</v>
      </c>
      <c r="AV1232" s="15" t="s">
        <v>202</v>
      </c>
      <c r="AW1232" s="15" t="s">
        <v>31</v>
      </c>
      <c r="AX1232" s="15" t="s">
        <v>76</v>
      </c>
      <c r="AY1232" s="195" t="s">
        <v>195</v>
      </c>
    </row>
    <row r="1233" spans="1:65" s="2" customFormat="1" ht="24" customHeight="1">
      <c r="A1233" s="33"/>
      <c r="B1233" s="167"/>
      <c r="C1233" s="168" t="s">
        <v>4863</v>
      </c>
      <c r="D1233" s="168" t="s">
        <v>197</v>
      </c>
      <c r="E1233" s="169" t="s">
        <v>1283</v>
      </c>
      <c r="F1233" s="170" t="s">
        <v>1284</v>
      </c>
      <c r="G1233" s="171" t="s">
        <v>212</v>
      </c>
      <c r="H1233" s="172">
        <v>50</v>
      </c>
      <c r="I1233" s="173">
        <v>186</v>
      </c>
      <c r="J1233" s="173">
        <f>ROUND(I1233*H1233,2)</f>
        <v>9300</v>
      </c>
      <c r="K1233" s="170" t="s">
        <v>201</v>
      </c>
      <c r="L1233" s="34"/>
      <c r="M1233" s="174" t="s">
        <v>3</v>
      </c>
      <c r="N1233" s="175" t="s">
        <v>40</v>
      </c>
      <c r="O1233" s="176">
        <v>0.474</v>
      </c>
      <c r="P1233" s="176">
        <f>O1233*H1233</f>
        <v>23.7</v>
      </c>
      <c r="Q1233" s="176">
        <v>6E-05</v>
      </c>
      <c r="R1233" s="176">
        <f>Q1233*H1233</f>
        <v>0.003</v>
      </c>
      <c r="S1233" s="176">
        <v>0</v>
      </c>
      <c r="T1233" s="177">
        <f>S1233*H1233</f>
        <v>0</v>
      </c>
      <c r="U1233" s="33"/>
      <c r="V1233" s="33"/>
      <c r="W1233" s="33"/>
      <c r="X1233" s="33"/>
      <c r="Y1233" s="33"/>
      <c r="Z1233" s="33"/>
      <c r="AA1233" s="33"/>
      <c r="AB1233" s="33"/>
      <c r="AC1233" s="33"/>
      <c r="AD1233" s="33"/>
      <c r="AE1233" s="33"/>
      <c r="AR1233" s="178" t="s">
        <v>295</v>
      </c>
      <c r="AT1233" s="178" t="s">
        <v>197</v>
      </c>
      <c r="AU1233" s="178" t="s">
        <v>78</v>
      </c>
      <c r="AY1233" s="20" t="s">
        <v>195</v>
      </c>
      <c r="BE1233" s="179">
        <f>IF(N1233="základní",J1233,0)</f>
        <v>9300</v>
      </c>
      <c r="BF1233" s="179">
        <f>IF(N1233="snížená",J1233,0)</f>
        <v>0</v>
      </c>
      <c r="BG1233" s="179">
        <f>IF(N1233="zákl. přenesená",J1233,0)</f>
        <v>0</v>
      </c>
      <c r="BH1233" s="179">
        <f>IF(N1233="sníž. přenesená",J1233,0)</f>
        <v>0</v>
      </c>
      <c r="BI1233" s="179">
        <f>IF(N1233="nulová",J1233,0)</f>
        <v>0</v>
      </c>
      <c r="BJ1233" s="20" t="s">
        <v>76</v>
      </c>
      <c r="BK1233" s="179">
        <f>ROUND(I1233*H1233,2)</f>
        <v>9300</v>
      </c>
      <c r="BL1233" s="20" t="s">
        <v>295</v>
      </c>
      <c r="BM1233" s="178" t="s">
        <v>4864</v>
      </c>
    </row>
    <row r="1234" spans="1:51" s="13" customFormat="1" ht="12">
      <c r="A1234" s="13"/>
      <c r="B1234" s="180"/>
      <c r="C1234" s="13"/>
      <c r="D1234" s="181" t="s">
        <v>204</v>
      </c>
      <c r="E1234" s="182" t="s">
        <v>3</v>
      </c>
      <c r="F1234" s="183" t="s">
        <v>4865</v>
      </c>
      <c r="G1234" s="13"/>
      <c r="H1234" s="182" t="s">
        <v>3</v>
      </c>
      <c r="I1234" s="13"/>
      <c r="J1234" s="13"/>
      <c r="K1234" s="13"/>
      <c r="L1234" s="180"/>
      <c r="M1234" s="184"/>
      <c r="N1234" s="185"/>
      <c r="O1234" s="185"/>
      <c r="P1234" s="185"/>
      <c r="Q1234" s="185"/>
      <c r="R1234" s="185"/>
      <c r="S1234" s="185"/>
      <c r="T1234" s="186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182" t="s">
        <v>204</v>
      </c>
      <c r="AU1234" s="182" t="s">
        <v>78</v>
      </c>
      <c r="AV1234" s="13" t="s">
        <v>76</v>
      </c>
      <c r="AW1234" s="13" t="s">
        <v>31</v>
      </c>
      <c r="AX1234" s="13" t="s">
        <v>69</v>
      </c>
      <c r="AY1234" s="182" t="s">
        <v>195</v>
      </c>
    </row>
    <row r="1235" spans="1:51" s="14" customFormat="1" ht="12">
      <c r="A1235" s="14"/>
      <c r="B1235" s="187"/>
      <c r="C1235" s="14"/>
      <c r="D1235" s="181" t="s">
        <v>204</v>
      </c>
      <c r="E1235" s="188" t="s">
        <v>3</v>
      </c>
      <c r="F1235" s="189" t="s">
        <v>4866</v>
      </c>
      <c r="G1235" s="14"/>
      <c r="H1235" s="190">
        <v>50</v>
      </c>
      <c r="I1235" s="14"/>
      <c r="J1235" s="14"/>
      <c r="K1235" s="14"/>
      <c r="L1235" s="187"/>
      <c r="M1235" s="191"/>
      <c r="N1235" s="192"/>
      <c r="O1235" s="192"/>
      <c r="P1235" s="192"/>
      <c r="Q1235" s="192"/>
      <c r="R1235" s="192"/>
      <c r="S1235" s="192"/>
      <c r="T1235" s="193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188" t="s">
        <v>204</v>
      </c>
      <c r="AU1235" s="188" t="s">
        <v>78</v>
      </c>
      <c r="AV1235" s="14" t="s">
        <v>78</v>
      </c>
      <c r="AW1235" s="14" t="s">
        <v>31</v>
      </c>
      <c r="AX1235" s="14" t="s">
        <v>76</v>
      </c>
      <c r="AY1235" s="188" t="s">
        <v>195</v>
      </c>
    </row>
    <row r="1236" spans="1:65" s="2" customFormat="1" ht="16.5" customHeight="1">
      <c r="A1236" s="33"/>
      <c r="B1236" s="167"/>
      <c r="C1236" s="208" t="s">
        <v>4867</v>
      </c>
      <c r="D1236" s="208" t="s">
        <v>263</v>
      </c>
      <c r="E1236" s="209" t="s">
        <v>4868</v>
      </c>
      <c r="F1236" s="210" t="s">
        <v>1303</v>
      </c>
      <c r="G1236" s="211" t="s">
        <v>216</v>
      </c>
      <c r="H1236" s="212">
        <v>0.644</v>
      </c>
      <c r="I1236" s="213">
        <v>6680</v>
      </c>
      <c r="J1236" s="213">
        <f>ROUND(I1236*H1236,2)</f>
        <v>4301.92</v>
      </c>
      <c r="K1236" s="210" t="s">
        <v>201</v>
      </c>
      <c r="L1236" s="214"/>
      <c r="M1236" s="215" t="s">
        <v>3</v>
      </c>
      <c r="N1236" s="216" t="s">
        <v>40</v>
      </c>
      <c r="O1236" s="176">
        <v>0</v>
      </c>
      <c r="P1236" s="176">
        <f>O1236*H1236</f>
        <v>0</v>
      </c>
      <c r="Q1236" s="176">
        <v>0.55</v>
      </c>
      <c r="R1236" s="176">
        <f>Q1236*H1236</f>
        <v>0.3542</v>
      </c>
      <c r="S1236" s="176">
        <v>0</v>
      </c>
      <c r="T1236" s="177">
        <f>S1236*H1236</f>
        <v>0</v>
      </c>
      <c r="U1236" s="33"/>
      <c r="V1236" s="33"/>
      <c r="W1236" s="33"/>
      <c r="X1236" s="33"/>
      <c r="Y1236" s="33"/>
      <c r="Z1236" s="33"/>
      <c r="AA1236" s="33"/>
      <c r="AB1236" s="33"/>
      <c r="AC1236" s="33"/>
      <c r="AD1236" s="33"/>
      <c r="AE1236" s="33"/>
      <c r="AR1236" s="178" t="s">
        <v>417</v>
      </c>
      <c r="AT1236" s="178" t="s">
        <v>263</v>
      </c>
      <c r="AU1236" s="178" t="s">
        <v>78</v>
      </c>
      <c r="AY1236" s="20" t="s">
        <v>195</v>
      </c>
      <c r="BE1236" s="179">
        <f>IF(N1236="základní",J1236,0)</f>
        <v>4301.92</v>
      </c>
      <c r="BF1236" s="179">
        <f>IF(N1236="snížená",J1236,0)</f>
        <v>0</v>
      </c>
      <c r="BG1236" s="179">
        <f>IF(N1236="zákl. přenesená",J1236,0)</f>
        <v>0</v>
      </c>
      <c r="BH1236" s="179">
        <f>IF(N1236="sníž. přenesená",J1236,0)</f>
        <v>0</v>
      </c>
      <c r="BI1236" s="179">
        <f>IF(N1236="nulová",J1236,0)</f>
        <v>0</v>
      </c>
      <c r="BJ1236" s="20" t="s">
        <v>76</v>
      </c>
      <c r="BK1236" s="179">
        <f>ROUND(I1236*H1236,2)</f>
        <v>4301.92</v>
      </c>
      <c r="BL1236" s="20" t="s">
        <v>295</v>
      </c>
      <c r="BM1236" s="178" t="s">
        <v>4869</v>
      </c>
    </row>
    <row r="1237" spans="1:51" s="13" customFormat="1" ht="12">
      <c r="A1237" s="13"/>
      <c r="B1237" s="180"/>
      <c r="C1237" s="13"/>
      <c r="D1237" s="181" t="s">
        <v>204</v>
      </c>
      <c r="E1237" s="182" t="s">
        <v>3</v>
      </c>
      <c r="F1237" s="183" t="s">
        <v>4870</v>
      </c>
      <c r="G1237" s="13"/>
      <c r="H1237" s="182" t="s">
        <v>3</v>
      </c>
      <c r="I1237" s="13"/>
      <c r="J1237" s="13"/>
      <c r="K1237" s="13"/>
      <c r="L1237" s="180"/>
      <c r="M1237" s="184"/>
      <c r="N1237" s="185"/>
      <c r="O1237" s="185"/>
      <c r="P1237" s="185"/>
      <c r="Q1237" s="185"/>
      <c r="R1237" s="185"/>
      <c r="S1237" s="185"/>
      <c r="T1237" s="186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182" t="s">
        <v>204</v>
      </c>
      <c r="AU1237" s="182" t="s">
        <v>78</v>
      </c>
      <c r="AV1237" s="13" t="s">
        <v>76</v>
      </c>
      <c r="AW1237" s="13" t="s">
        <v>31</v>
      </c>
      <c r="AX1237" s="13" t="s">
        <v>69</v>
      </c>
      <c r="AY1237" s="182" t="s">
        <v>195</v>
      </c>
    </row>
    <row r="1238" spans="1:51" s="14" customFormat="1" ht="12">
      <c r="A1238" s="14"/>
      <c r="B1238" s="187"/>
      <c r="C1238" s="14"/>
      <c r="D1238" s="181" t="s">
        <v>204</v>
      </c>
      <c r="E1238" s="188" t="s">
        <v>3</v>
      </c>
      <c r="F1238" s="189" t="s">
        <v>4871</v>
      </c>
      <c r="G1238" s="14"/>
      <c r="H1238" s="190">
        <v>0.644</v>
      </c>
      <c r="I1238" s="14"/>
      <c r="J1238" s="14"/>
      <c r="K1238" s="14"/>
      <c r="L1238" s="187"/>
      <c r="M1238" s="191"/>
      <c r="N1238" s="192"/>
      <c r="O1238" s="192"/>
      <c r="P1238" s="192"/>
      <c r="Q1238" s="192"/>
      <c r="R1238" s="192"/>
      <c r="S1238" s="192"/>
      <c r="T1238" s="193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188" t="s">
        <v>204</v>
      </c>
      <c r="AU1238" s="188" t="s">
        <v>78</v>
      </c>
      <c r="AV1238" s="14" t="s">
        <v>78</v>
      </c>
      <c r="AW1238" s="14" t="s">
        <v>31</v>
      </c>
      <c r="AX1238" s="14" t="s">
        <v>76</v>
      </c>
      <c r="AY1238" s="188" t="s">
        <v>195</v>
      </c>
    </row>
    <row r="1239" spans="1:65" s="2" customFormat="1" ht="24" customHeight="1">
      <c r="A1239" s="33"/>
      <c r="B1239" s="167"/>
      <c r="C1239" s="168" t="s">
        <v>4872</v>
      </c>
      <c r="D1239" s="168" t="s">
        <v>197</v>
      </c>
      <c r="E1239" s="169" t="s">
        <v>4873</v>
      </c>
      <c r="F1239" s="170" t="s">
        <v>4874</v>
      </c>
      <c r="G1239" s="171" t="s">
        <v>200</v>
      </c>
      <c r="H1239" s="172">
        <v>74</v>
      </c>
      <c r="I1239" s="173">
        <v>440</v>
      </c>
      <c r="J1239" s="173">
        <f>ROUND(I1239*H1239,2)</f>
        <v>32560</v>
      </c>
      <c r="K1239" s="170" t="s">
        <v>201</v>
      </c>
      <c r="L1239" s="34"/>
      <c r="M1239" s="174" t="s">
        <v>3</v>
      </c>
      <c r="N1239" s="175" t="s">
        <v>40</v>
      </c>
      <c r="O1239" s="176">
        <v>0.3</v>
      </c>
      <c r="P1239" s="176">
        <f>O1239*H1239</f>
        <v>22.2</v>
      </c>
      <c r="Q1239" s="176">
        <v>0.0161</v>
      </c>
      <c r="R1239" s="176">
        <f>Q1239*H1239</f>
        <v>1.1914</v>
      </c>
      <c r="S1239" s="176">
        <v>0</v>
      </c>
      <c r="T1239" s="177">
        <f>S1239*H1239</f>
        <v>0</v>
      </c>
      <c r="U1239" s="33"/>
      <c r="V1239" s="33"/>
      <c r="W1239" s="33"/>
      <c r="X1239" s="33"/>
      <c r="Y1239" s="33"/>
      <c r="Z1239" s="33"/>
      <c r="AA1239" s="33"/>
      <c r="AB1239" s="33"/>
      <c r="AC1239" s="33"/>
      <c r="AD1239" s="33"/>
      <c r="AE1239" s="33"/>
      <c r="AR1239" s="178" t="s">
        <v>295</v>
      </c>
      <c r="AT1239" s="178" t="s">
        <v>197</v>
      </c>
      <c r="AU1239" s="178" t="s">
        <v>78</v>
      </c>
      <c r="AY1239" s="20" t="s">
        <v>195</v>
      </c>
      <c r="BE1239" s="179">
        <f>IF(N1239="základní",J1239,0)</f>
        <v>32560</v>
      </c>
      <c r="BF1239" s="179">
        <f>IF(N1239="snížená",J1239,0)</f>
        <v>0</v>
      </c>
      <c r="BG1239" s="179">
        <f>IF(N1239="zákl. přenesená",J1239,0)</f>
        <v>0</v>
      </c>
      <c r="BH1239" s="179">
        <f>IF(N1239="sníž. přenesená",J1239,0)</f>
        <v>0</v>
      </c>
      <c r="BI1239" s="179">
        <f>IF(N1239="nulová",J1239,0)</f>
        <v>0</v>
      </c>
      <c r="BJ1239" s="20" t="s">
        <v>76</v>
      </c>
      <c r="BK1239" s="179">
        <f>ROUND(I1239*H1239,2)</f>
        <v>32560</v>
      </c>
      <c r="BL1239" s="20" t="s">
        <v>295</v>
      </c>
      <c r="BM1239" s="178" t="s">
        <v>4875</v>
      </c>
    </row>
    <row r="1240" spans="1:51" s="14" customFormat="1" ht="12">
      <c r="A1240" s="14"/>
      <c r="B1240" s="187"/>
      <c r="C1240" s="14"/>
      <c r="D1240" s="181" t="s">
        <v>204</v>
      </c>
      <c r="E1240" s="188" t="s">
        <v>3</v>
      </c>
      <c r="F1240" s="189" t="s">
        <v>4876</v>
      </c>
      <c r="G1240" s="14"/>
      <c r="H1240" s="190">
        <v>74</v>
      </c>
      <c r="I1240" s="14"/>
      <c r="J1240" s="14"/>
      <c r="K1240" s="14"/>
      <c r="L1240" s="187"/>
      <c r="M1240" s="191"/>
      <c r="N1240" s="192"/>
      <c r="O1240" s="192"/>
      <c r="P1240" s="192"/>
      <c r="Q1240" s="192"/>
      <c r="R1240" s="192"/>
      <c r="S1240" s="192"/>
      <c r="T1240" s="193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188" t="s">
        <v>204</v>
      </c>
      <c r="AU1240" s="188" t="s">
        <v>78</v>
      </c>
      <c r="AV1240" s="14" t="s">
        <v>78</v>
      </c>
      <c r="AW1240" s="14" t="s">
        <v>31</v>
      </c>
      <c r="AX1240" s="14" t="s">
        <v>76</v>
      </c>
      <c r="AY1240" s="188" t="s">
        <v>195</v>
      </c>
    </row>
    <row r="1241" spans="1:65" s="2" customFormat="1" ht="24" customHeight="1">
      <c r="A1241" s="33"/>
      <c r="B1241" s="167"/>
      <c r="C1241" s="168" t="s">
        <v>4877</v>
      </c>
      <c r="D1241" s="168" t="s">
        <v>197</v>
      </c>
      <c r="E1241" s="169" t="s">
        <v>4878</v>
      </c>
      <c r="F1241" s="170" t="s">
        <v>4879</v>
      </c>
      <c r="G1241" s="171" t="s">
        <v>200</v>
      </c>
      <c r="H1241" s="172">
        <v>19.596</v>
      </c>
      <c r="I1241" s="173">
        <v>315</v>
      </c>
      <c r="J1241" s="173">
        <f>ROUND(I1241*H1241,2)</f>
        <v>6172.74</v>
      </c>
      <c r="K1241" s="170" t="s">
        <v>201</v>
      </c>
      <c r="L1241" s="34"/>
      <c r="M1241" s="174" t="s">
        <v>3</v>
      </c>
      <c r="N1241" s="175" t="s">
        <v>40</v>
      </c>
      <c r="O1241" s="176">
        <v>0.882</v>
      </c>
      <c r="P1241" s="176">
        <f>O1241*H1241</f>
        <v>17.283672</v>
      </c>
      <c r="Q1241" s="176">
        <v>0</v>
      </c>
      <c r="R1241" s="176">
        <f>Q1241*H1241</f>
        <v>0</v>
      </c>
      <c r="S1241" s="176">
        <v>0</v>
      </c>
      <c r="T1241" s="177">
        <f>S1241*H1241</f>
        <v>0</v>
      </c>
      <c r="U1241" s="33"/>
      <c r="V1241" s="33"/>
      <c r="W1241" s="33"/>
      <c r="X1241" s="33"/>
      <c r="Y1241" s="33"/>
      <c r="Z1241" s="33"/>
      <c r="AA1241" s="33"/>
      <c r="AB1241" s="33"/>
      <c r="AC1241" s="33"/>
      <c r="AD1241" s="33"/>
      <c r="AE1241" s="33"/>
      <c r="AR1241" s="178" t="s">
        <v>295</v>
      </c>
      <c r="AT1241" s="178" t="s">
        <v>197</v>
      </c>
      <c r="AU1241" s="178" t="s">
        <v>78</v>
      </c>
      <c r="AY1241" s="20" t="s">
        <v>195</v>
      </c>
      <c r="BE1241" s="179">
        <f>IF(N1241="základní",J1241,0)</f>
        <v>6172.74</v>
      </c>
      <c r="BF1241" s="179">
        <f>IF(N1241="snížená",J1241,0)</f>
        <v>0</v>
      </c>
      <c r="BG1241" s="179">
        <f>IF(N1241="zákl. přenesená",J1241,0)</f>
        <v>0</v>
      </c>
      <c r="BH1241" s="179">
        <f>IF(N1241="sníž. přenesená",J1241,0)</f>
        <v>0</v>
      </c>
      <c r="BI1241" s="179">
        <f>IF(N1241="nulová",J1241,0)</f>
        <v>0</v>
      </c>
      <c r="BJ1241" s="20" t="s">
        <v>76</v>
      </c>
      <c r="BK1241" s="179">
        <f>ROUND(I1241*H1241,2)</f>
        <v>6172.74</v>
      </c>
      <c r="BL1241" s="20" t="s">
        <v>295</v>
      </c>
      <c r="BM1241" s="178" t="s">
        <v>4880</v>
      </c>
    </row>
    <row r="1242" spans="1:51" s="13" customFormat="1" ht="12">
      <c r="A1242" s="13"/>
      <c r="B1242" s="180"/>
      <c r="C1242" s="13"/>
      <c r="D1242" s="181" t="s">
        <v>204</v>
      </c>
      <c r="E1242" s="182" t="s">
        <v>3</v>
      </c>
      <c r="F1242" s="183" t="s">
        <v>3859</v>
      </c>
      <c r="G1242" s="13"/>
      <c r="H1242" s="182" t="s">
        <v>3</v>
      </c>
      <c r="I1242" s="13"/>
      <c r="J1242" s="13"/>
      <c r="K1242" s="13"/>
      <c r="L1242" s="180"/>
      <c r="M1242" s="184"/>
      <c r="N1242" s="185"/>
      <c r="O1242" s="185"/>
      <c r="P1242" s="185"/>
      <c r="Q1242" s="185"/>
      <c r="R1242" s="185"/>
      <c r="S1242" s="185"/>
      <c r="T1242" s="186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182" t="s">
        <v>204</v>
      </c>
      <c r="AU1242" s="182" t="s">
        <v>78</v>
      </c>
      <c r="AV1242" s="13" t="s">
        <v>76</v>
      </c>
      <c r="AW1242" s="13" t="s">
        <v>31</v>
      </c>
      <c r="AX1242" s="13" t="s">
        <v>69</v>
      </c>
      <c r="AY1242" s="182" t="s">
        <v>195</v>
      </c>
    </row>
    <row r="1243" spans="1:51" s="14" customFormat="1" ht="12">
      <c r="A1243" s="14"/>
      <c r="B1243" s="187"/>
      <c r="C1243" s="14"/>
      <c r="D1243" s="181" t="s">
        <v>204</v>
      </c>
      <c r="E1243" s="188" t="s">
        <v>3</v>
      </c>
      <c r="F1243" s="189" t="s">
        <v>3860</v>
      </c>
      <c r="G1243" s="14"/>
      <c r="H1243" s="190">
        <v>9.728</v>
      </c>
      <c r="I1243" s="14"/>
      <c r="J1243" s="14"/>
      <c r="K1243" s="14"/>
      <c r="L1243" s="187"/>
      <c r="M1243" s="191"/>
      <c r="N1243" s="192"/>
      <c r="O1243" s="192"/>
      <c r="P1243" s="192"/>
      <c r="Q1243" s="192"/>
      <c r="R1243" s="192"/>
      <c r="S1243" s="192"/>
      <c r="T1243" s="193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188" t="s">
        <v>204</v>
      </c>
      <c r="AU1243" s="188" t="s">
        <v>78</v>
      </c>
      <c r="AV1243" s="14" t="s">
        <v>78</v>
      </c>
      <c r="AW1243" s="14" t="s">
        <v>31</v>
      </c>
      <c r="AX1243" s="14" t="s">
        <v>69</v>
      </c>
      <c r="AY1243" s="188" t="s">
        <v>195</v>
      </c>
    </row>
    <row r="1244" spans="1:51" s="13" customFormat="1" ht="12">
      <c r="A1244" s="13"/>
      <c r="B1244" s="180"/>
      <c r="C1244" s="13"/>
      <c r="D1244" s="181" t="s">
        <v>204</v>
      </c>
      <c r="E1244" s="182" t="s">
        <v>3</v>
      </c>
      <c r="F1244" s="183" t="s">
        <v>3861</v>
      </c>
      <c r="G1244" s="13"/>
      <c r="H1244" s="182" t="s">
        <v>3</v>
      </c>
      <c r="I1244" s="13"/>
      <c r="J1244" s="13"/>
      <c r="K1244" s="13"/>
      <c r="L1244" s="180"/>
      <c r="M1244" s="184"/>
      <c r="N1244" s="185"/>
      <c r="O1244" s="185"/>
      <c r="P1244" s="185"/>
      <c r="Q1244" s="185"/>
      <c r="R1244" s="185"/>
      <c r="S1244" s="185"/>
      <c r="T1244" s="186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182" t="s">
        <v>204</v>
      </c>
      <c r="AU1244" s="182" t="s">
        <v>78</v>
      </c>
      <c r="AV1244" s="13" t="s">
        <v>76</v>
      </c>
      <c r="AW1244" s="13" t="s">
        <v>31</v>
      </c>
      <c r="AX1244" s="13" t="s">
        <v>69</v>
      </c>
      <c r="AY1244" s="182" t="s">
        <v>195</v>
      </c>
    </row>
    <row r="1245" spans="1:51" s="14" customFormat="1" ht="12">
      <c r="A1245" s="14"/>
      <c r="B1245" s="187"/>
      <c r="C1245" s="14"/>
      <c r="D1245" s="181" t="s">
        <v>204</v>
      </c>
      <c r="E1245" s="188" t="s">
        <v>3</v>
      </c>
      <c r="F1245" s="189" t="s">
        <v>3862</v>
      </c>
      <c r="G1245" s="14"/>
      <c r="H1245" s="190">
        <v>9.868</v>
      </c>
      <c r="I1245" s="14"/>
      <c r="J1245" s="14"/>
      <c r="K1245" s="14"/>
      <c r="L1245" s="187"/>
      <c r="M1245" s="191"/>
      <c r="N1245" s="192"/>
      <c r="O1245" s="192"/>
      <c r="P1245" s="192"/>
      <c r="Q1245" s="192"/>
      <c r="R1245" s="192"/>
      <c r="S1245" s="192"/>
      <c r="T1245" s="193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188" t="s">
        <v>204</v>
      </c>
      <c r="AU1245" s="188" t="s">
        <v>78</v>
      </c>
      <c r="AV1245" s="14" t="s">
        <v>78</v>
      </c>
      <c r="AW1245" s="14" t="s">
        <v>31</v>
      </c>
      <c r="AX1245" s="14" t="s">
        <v>69</v>
      </c>
      <c r="AY1245" s="188" t="s">
        <v>195</v>
      </c>
    </row>
    <row r="1246" spans="1:51" s="15" customFormat="1" ht="12">
      <c r="A1246" s="15"/>
      <c r="B1246" s="194"/>
      <c r="C1246" s="15"/>
      <c r="D1246" s="181" t="s">
        <v>204</v>
      </c>
      <c r="E1246" s="195" t="s">
        <v>3</v>
      </c>
      <c r="F1246" s="196" t="s">
        <v>209</v>
      </c>
      <c r="G1246" s="15"/>
      <c r="H1246" s="197">
        <v>19.596</v>
      </c>
      <c r="I1246" s="15"/>
      <c r="J1246" s="15"/>
      <c r="K1246" s="15"/>
      <c r="L1246" s="194"/>
      <c r="M1246" s="198"/>
      <c r="N1246" s="199"/>
      <c r="O1246" s="199"/>
      <c r="P1246" s="199"/>
      <c r="Q1246" s="199"/>
      <c r="R1246" s="199"/>
      <c r="S1246" s="199"/>
      <c r="T1246" s="200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T1246" s="195" t="s">
        <v>204</v>
      </c>
      <c r="AU1246" s="195" t="s">
        <v>78</v>
      </c>
      <c r="AV1246" s="15" t="s">
        <v>202</v>
      </c>
      <c r="AW1246" s="15" t="s">
        <v>31</v>
      </c>
      <c r="AX1246" s="15" t="s">
        <v>76</v>
      </c>
      <c r="AY1246" s="195" t="s">
        <v>195</v>
      </c>
    </row>
    <row r="1247" spans="1:65" s="2" customFormat="1" ht="16.5" customHeight="1">
      <c r="A1247" s="33"/>
      <c r="B1247" s="167"/>
      <c r="C1247" s="208" t="s">
        <v>4881</v>
      </c>
      <c r="D1247" s="208" t="s">
        <v>263</v>
      </c>
      <c r="E1247" s="209" t="s">
        <v>4882</v>
      </c>
      <c r="F1247" s="210" t="s">
        <v>4883</v>
      </c>
      <c r="G1247" s="211" t="s">
        <v>200</v>
      </c>
      <c r="H1247" s="212">
        <v>25.867</v>
      </c>
      <c r="I1247" s="213">
        <v>206</v>
      </c>
      <c r="J1247" s="213">
        <f>ROUND(I1247*H1247,2)</f>
        <v>5328.6</v>
      </c>
      <c r="K1247" s="210" t="s">
        <v>201</v>
      </c>
      <c r="L1247" s="214"/>
      <c r="M1247" s="215" t="s">
        <v>3</v>
      </c>
      <c r="N1247" s="216" t="s">
        <v>40</v>
      </c>
      <c r="O1247" s="176">
        <v>0</v>
      </c>
      <c r="P1247" s="176">
        <f>O1247*H1247</f>
        <v>0</v>
      </c>
      <c r="Q1247" s="176">
        <v>0.0104</v>
      </c>
      <c r="R1247" s="176">
        <f>Q1247*H1247</f>
        <v>0.2690168</v>
      </c>
      <c r="S1247" s="176">
        <v>0</v>
      </c>
      <c r="T1247" s="177">
        <f>S1247*H1247</f>
        <v>0</v>
      </c>
      <c r="U1247" s="33"/>
      <c r="V1247" s="33"/>
      <c r="W1247" s="33"/>
      <c r="X1247" s="33"/>
      <c r="Y1247" s="33"/>
      <c r="Z1247" s="33"/>
      <c r="AA1247" s="33"/>
      <c r="AB1247" s="33"/>
      <c r="AC1247" s="33"/>
      <c r="AD1247" s="33"/>
      <c r="AE1247" s="33"/>
      <c r="AR1247" s="178" t="s">
        <v>417</v>
      </c>
      <c r="AT1247" s="178" t="s">
        <v>263</v>
      </c>
      <c r="AU1247" s="178" t="s">
        <v>78</v>
      </c>
      <c r="AY1247" s="20" t="s">
        <v>195</v>
      </c>
      <c r="BE1247" s="179">
        <f>IF(N1247="základní",J1247,0)</f>
        <v>5328.6</v>
      </c>
      <c r="BF1247" s="179">
        <f>IF(N1247="snížená",J1247,0)</f>
        <v>0</v>
      </c>
      <c r="BG1247" s="179">
        <f>IF(N1247="zákl. přenesená",J1247,0)</f>
        <v>0</v>
      </c>
      <c r="BH1247" s="179">
        <f>IF(N1247="sníž. přenesená",J1247,0)</f>
        <v>0</v>
      </c>
      <c r="BI1247" s="179">
        <f>IF(N1247="nulová",J1247,0)</f>
        <v>0</v>
      </c>
      <c r="BJ1247" s="20" t="s">
        <v>76</v>
      </c>
      <c r="BK1247" s="179">
        <f>ROUND(I1247*H1247,2)</f>
        <v>5328.6</v>
      </c>
      <c r="BL1247" s="20" t="s">
        <v>295</v>
      </c>
      <c r="BM1247" s="178" t="s">
        <v>4884</v>
      </c>
    </row>
    <row r="1248" spans="1:51" s="14" customFormat="1" ht="12">
      <c r="A1248" s="14"/>
      <c r="B1248" s="187"/>
      <c r="C1248" s="14"/>
      <c r="D1248" s="181" t="s">
        <v>204</v>
      </c>
      <c r="E1248" s="14"/>
      <c r="F1248" s="189" t="s">
        <v>4885</v>
      </c>
      <c r="G1248" s="14"/>
      <c r="H1248" s="190">
        <v>25.867</v>
      </c>
      <c r="I1248" s="14"/>
      <c r="J1248" s="14"/>
      <c r="K1248" s="14"/>
      <c r="L1248" s="187"/>
      <c r="M1248" s="191"/>
      <c r="N1248" s="192"/>
      <c r="O1248" s="192"/>
      <c r="P1248" s="192"/>
      <c r="Q1248" s="192"/>
      <c r="R1248" s="192"/>
      <c r="S1248" s="192"/>
      <c r="T1248" s="193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188" t="s">
        <v>204</v>
      </c>
      <c r="AU1248" s="188" t="s">
        <v>78</v>
      </c>
      <c r="AV1248" s="14" t="s">
        <v>78</v>
      </c>
      <c r="AW1248" s="14" t="s">
        <v>4</v>
      </c>
      <c r="AX1248" s="14" t="s">
        <v>76</v>
      </c>
      <c r="AY1248" s="188" t="s">
        <v>195</v>
      </c>
    </row>
    <row r="1249" spans="1:65" s="2" customFormat="1" ht="16.5" customHeight="1">
      <c r="A1249" s="33"/>
      <c r="B1249" s="167"/>
      <c r="C1249" s="168" t="s">
        <v>4886</v>
      </c>
      <c r="D1249" s="168" t="s">
        <v>197</v>
      </c>
      <c r="E1249" s="169" t="s">
        <v>4887</v>
      </c>
      <c r="F1249" s="170" t="s">
        <v>4888</v>
      </c>
      <c r="G1249" s="171" t="s">
        <v>212</v>
      </c>
      <c r="H1249" s="172">
        <v>72.8</v>
      </c>
      <c r="I1249" s="173">
        <v>10.7</v>
      </c>
      <c r="J1249" s="173">
        <f>ROUND(I1249*H1249,2)</f>
        <v>778.96</v>
      </c>
      <c r="K1249" s="170" t="s">
        <v>201</v>
      </c>
      <c r="L1249" s="34"/>
      <c r="M1249" s="174" t="s">
        <v>3</v>
      </c>
      <c r="N1249" s="175" t="s">
        <v>40</v>
      </c>
      <c r="O1249" s="176">
        <v>0.03</v>
      </c>
      <c r="P1249" s="176">
        <f>O1249*H1249</f>
        <v>2.1839999999999997</v>
      </c>
      <c r="Q1249" s="176">
        <v>0</v>
      </c>
      <c r="R1249" s="176">
        <f>Q1249*H1249</f>
        <v>0</v>
      </c>
      <c r="S1249" s="176">
        <v>0</v>
      </c>
      <c r="T1249" s="177">
        <f>S1249*H1249</f>
        <v>0</v>
      </c>
      <c r="U1249" s="33"/>
      <c r="V1249" s="33"/>
      <c r="W1249" s="33"/>
      <c r="X1249" s="33"/>
      <c r="Y1249" s="33"/>
      <c r="Z1249" s="33"/>
      <c r="AA1249" s="33"/>
      <c r="AB1249" s="33"/>
      <c r="AC1249" s="33"/>
      <c r="AD1249" s="33"/>
      <c r="AE1249" s="33"/>
      <c r="AR1249" s="178" t="s">
        <v>295</v>
      </c>
      <c r="AT1249" s="178" t="s">
        <v>197</v>
      </c>
      <c r="AU1249" s="178" t="s">
        <v>78</v>
      </c>
      <c r="AY1249" s="20" t="s">
        <v>195</v>
      </c>
      <c r="BE1249" s="179">
        <f>IF(N1249="základní",J1249,0)</f>
        <v>778.96</v>
      </c>
      <c r="BF1249" s="179">
        <f>IF(N1249="snížená",J1249,0)</f>
        <v>0</v>
      </c>
      <c r="BG1249" s="179">
        <f>IF(N1249="zákl. přenesená",J1249,0)</f>
        <v>0</v>
      </c>
      <c r="BH1249" s="179">
        <f>IF(N1249="sníž. přenesená",J1249,0)</f>
        <v>0</v>
      </c>
      <c r="BI1249" s="179">
        <f>IF(N1249="nulová",J1249,0)</f>
        <v>0</v>
      </c>
      <c r="BJ1249" s="20" t="s">
        <v>76</v>
      </c>
      <c r="BK1249" s="179">
        <f>ROUND(I1249*H1249,2)</f>
        <v>778.96</v>
      </c>
      <c r="BL1249" s="20" t="s">
        <v>295</v>
      </c>
      <c r="BM1249" s="178" t="s">
        <v>4889</v>
      </c>
    </row>
    <row r="1250" spans="1:51" s="14" customFormat="1" ht="12">
      <c r="A1250" s="14"/>
      <c r="B1250" s="187"/>
      <c r="C1250" s="14"/>
      <c r="D1250" s="181" t="s">
        <v>204</v>
      </c>
      <c r="E1250" s="188" t="s">
        <v>3</v>
      </c>
      <c r="F1250" s="189" t="s">
        <v>4856</v>
      </c>
      <c r="G1250" s="14"/>
      <c r="H1250" s="190">
        <v>72.8</v>
      </c>
      <c r="I1250" s="14"/>
      <c r="J1250" s="14"/>
      <c r="K1250" s="14"/>
      <c r="L1250" s="187"/>
      <c r="M1250" s="191"/>
      <c r="N1250" s="192"/>
      <c r="O1250" s="192"/>
      <c r="P1250" s="192"/>
      <c r="Q1250" s="192"/>
      <c r="R1250" s="192"/>
      <c r="S1250" s="192"/>
      <c r="T1250" s="193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188" t="s">
        <v>204</v>
      </c>
      <c r="AU1250" s="188" t="s">
        <v>78</v>
      </c>
      <c r="AV1250" s="14" t="s">
        <v>78</v>
      </c>
      <c r="AW1250" s="14" t="s">
        <v>31</v>
      </c>
      <c r="AX1250" s="14" t="s">
        <v>76</v>
      </c>
      <c r="AY1250" s="188" t="s">
        <v>195</v>
      </c>
    </row>
    <row r="1251" spans="1:65" s="2" customFormat="1" ht="16.5" customHeight="1">
      <c r="A1251" s="33"/>
      <c r="B1251" s="167"/>
      <c r="C1251" s="208" t="s">
        <v>4890</v>
      </c>
      <c r="D1251" s="208" t="s">
        <v>263</v>
      </c>
      <c r="E1251" s="209" t="s">
        <v>4891</v>
      </c>
      <c r="F1251" s="210" t="s">
        <v>4892</v>
      </c>
      <c r="G1251" s="211" t="s">
        <v>216</v>
      </c>
      <c r="H1251" s="212">
        <v>0.189</v>
      </c>
      <c r="I1251" s="213">
        <v>6280</v>
      </c>
      <c r="J1251" s="213">
        <f>ROUND(I1251*H1251,2)</f>
        <v>1186.92</v>
      </c>
      <c r="K1251" s="210" t="s">
        <v>201</v>
      </c>
      <c r="L1251" s="214"/>
      <c r="M1251" s="215" t="s">
        <v>3</v>
      </c>
      <c r="N1251" s="216" t="s">
        <v>40</v>
      </c>
      <c r="O1251" s="176">
        <v>0</v>
      </c>
      <c r="P1251" s="176">
        <f>O1251*H1251</f>
        <v>0</v>
      </c>
      <c r="Q1251" s="176">
        <v>0.55</v>
      </c>
      <c r="R1251" s="176">
        <f>Q1251*H1251</f>
        <v>0.10395000000000001</v>
      </c>
      <c r="S1251" s="176">
        <v>0</v>
      </c>
      <c r="T1251" s="177">
        <f>S1251*H1251</f>
        <v>0</v>
      </c>
      <c r="U1251" s="33"/>
      <c r="V1251" s="33"/>
      <c r="W1251" s="33"/>
      <c r="X1251" s="33"/>
      <c r="Y1251" s="33"/>
      <c r="Z1251" s="33"/>
      <c r="AA1251" s="33"/>
      <c r="AB1251" s="33"/>
      <c r="AC1251" s="33"/>
      <c r="AD1251" s="33"/>
      <c r="AE1251" s="33"/>
      <c r="AR1251" s="178" t="s">
        <v>417</v>
      </c>
      <c r="AT1251" s="178" t="s">
        <v>263</v>
      </c>
      <c r="AU1251" s="178" t="s">
        <v>78</v>
      </c>
      <c r="AY1251" s="20" t="s">
        <v>195</v>
      </c>
      <c r="BE1251" s="179">
        <f>IF(N1251="základní",J1251,0)</f>
        <v>1186.92</v>
      </c>
      <c r="BF1251" s="179">
        <f>IF(N1251="snížená",J1251,0)</f>
        <v>0</v>
      </c>
      <c r="BG1251" s="179">
        <f>IF(N1251="zákl. přenesená",J1251,0)</f>
        <v>0</v>
      </c>
      <c r="BH1251" s="179">
        <f>IF(N1251="sníž. přenesená",J1251,0)</f>
        <v>0</v>
      </c>
      <c r="BI1251" s="179">
        <f>IF(N1251="nulová",J1251,0)</f>
        <v>0</v>
      </c>
      <c r="BJ1251" s="20" t="s">
        <v>76</v>
      </c>
      <c r="BK1251" s="179">
        <f>ROUND(I1251*H1251,2)</f>
        <v>1186.92</v>
      </c>
      <c r="BL1251" s="20" t="s">
        <v>295</v>
      </c>
      <c r="BM1251" s="178" t="s">
        <v>4893</v>
      </c>
    </row>
    <row r="1252" spans="1:51" s="14" customFormat="1" ht="12">
      <c r="A1252" s="14"/>
      <c r="B1252" s="187"/>
      <c r="C1252" s="14"/>
      <c r="D1252" s="181" t="s">
        <v>204</v>
      </c>
      <c r="E1252" s="188" t="s">
        <v>3</v>
      </c>
      <c r="F1252" s="189" t="s">
        <v>4894</v>
      </c>
      <c r="G1252" s="14"/>
      <c r="H1252" s="190">
        <v>0.189</v>
      </c>
      <c r="I1252" s="14"/>
      <c r="J1252" s="14"/>
      <c r="K1252" s="14"/>
      <c r="L1252" s="187"/>
      <c r="M1252" s="191"/>
      <c r="N1252" s="192"/>
      <c r="O1252" s="192"/>
      <c r="P1252" s="192"/>
      <c r="Q1252" s="192"/>
      <c r="R1252" s="192"/>
      <c r="S1252" s="192"/>
      <c r="T1252" s="193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188" t="s">
        <v>204</v>
      </c>
      <c r="AU1252" s="188" t="s">
        <v>78</v>
      </c>
      <c r="AV1252" s="14" t="s">
        <v>78</v>
      </c>
      <c r="AW1252" s="14" t="s">
        <v>31</v>
      </c>
      <c r="AX1252" s="14" t="s">
        <v>76</v>
      </c>
      <c r="AY1252" s="188" t="s">
        <v>195</v>
      </c>
    </row>
    <row r="1253" spans="1:65" s="2" customFormat="1" ht="24" customHeight="1">
      <c r="A1253" s="33"/>
      <c r="B1253" s="167"/>
      <c r="C1253" s="168" t="s">
        <v>4895</v>
      </c>
      <c r="D1253" s="168" t="s">
        <v>197</v>
      </c>
      <c r="E1253" s="169" t="s">
        <v>1319</v>
      </c>
      <c r="F1253" s="170" t="s">
        <v>1320</v>
      </c>
      <c r="G1253" s="171" t="s">
        <v>216</v>
      </c>
      <c r="H1253" s="172">
        <v>3.082</v>
      </c>
      <c r="I1253" s="173">
        <v>1050</v>
      </c>
      <c r="J1253" s="173">
        <f>ROUND(I1253*H1253,2)</f>
        <v>3236.1</v>
      </c>
      <c r="K1253" s="170" t="s">
        <v>201</v>
      </c>
      <c r="L1253" s="34"/>
      <c r="M1253" s="174" t="s">
        <v>3</v>
      </c>
      <c r="N1253" s="175" t="s">
        <v>40</v>
      </c>
      <c r="O1253" s="176">
        <v>0</v>
      </c>
      <c r="P1253" s="176">
        <f>O1253*H1253</f>
        <v>0</v>
      </c>
      <c r="Q1253" s="176">
        <v>0.02337</v>
      </c>
      <c r="R1253" s="176">
        <f>Q1253*H1253</f>
        <v>0.07202634</v>
      </c>
      <c r="S1253" s="176">
        <v>0</v>
      </c>
      <c r="T1253" s="177">
        <f>S1253*H1253</f>
        <v>0</v>
      </c>
      <c r="U1253" s="33"/>
      <c r="V1253" s="33"/>
      <c r="W1253" s="33"/>
      <c r="X1253" s="33"/>
      <c r="Y1253" s="33"/>
      <c r="Z1253" s="33"/>
      <c r="AA1253" s="33"/>
      <c r="AB1253" s="33"/>
      <c r="AC1253" s="33"/>
      <c r="AD1253" s="33"/>
      <c r="AE1253" s="33"/>
      <c r="AR1253" s="178" t="s">
        <v>295</v>
      </c>
      <c r="AT1253" s="178" t="s">
        <v>197</v>
      </c>
      <c r="AU1253" s="178" t="s">
        <v>78</v>
      </c>
      <c r="AY1253" s="20" t="s">
        <v>195</v>
      </c>
      <c r="BE1253" s="179">
        <f>IF(N1253="základní",J1253,0)</f>
        <v>3236.1</v>
      </c>
      <c r="BF1253" s="179">
        <f>IF(N1253="snížená",J1253,0)</f>
        <v>0</v>
      </c>
      <c r="BG1253" s="179">
        <f>IF(N1253="zákl. přenesená",J1253,0)</f>
        <v>0</v>
      </c>
      <c r="BH1253" s="179">
        <f>IF(N1253="sníž. přenesená",J1253,0)</f>
        <v>0</v>
      </c>
      <c r="BI1253" s="179">
        <f>IF(N1253="nulová",J1253,0)</f>
        <v>0</v>
      </c>
      <c r="BJ1253" s="20" t="s">
        <v>76</v>
      </c>
      <c r="BK1253" s="179">
        <f>ROUND(I1253*H1253,2)</f>
        <v>3236.1</v>
      </c>
      <c r="BL1253" s="20" t="s">
        <v>295</v>
      </c>
      <c r="BM1253" s="178" t="s">
        <v>4896</v>
      </c>
    </row>
    <row r="1254" spans="1:51" s="14" customFormat="1" ht="12">
      <c r="A1254" s="14"/>
      <c r="B1254" s="187"/>
      <c r="C1254" s="14"/>
      <c r="D1254" s="181" t="s">
        <v>204</v>
      </c>
      <c r="E1254" s="188" t="s">
        <v>3</v>
      </c>
      <c r="F1254" s="189" t="s">
        <v>4897</v>
      </c>
      <c r="G1254" s="14"/>
      <c r="H1254" s="190">
        <v>3.082</v>
      </c>
      <c r="I1254" s="14"/>
      <c r="J1254" s="14"/>
      <c r="K1254" s="14"/>
      <c r="L1254" s="187"/>
      <c r="M1254" s="191"/>
      <c r="N1254" s="192"/>
      <c r="O1254" s="192"/>
      <c r="P1254" s="192"/>
      <c r="Q1254" s="192"/>
      <c r="R1254" s="192"/>
      <c r="S1254" s="192"/>
      <c r="T1254" s="193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188" t="s">
        <v>204</v>
      </c>
      <c r="AU1254" s="188" t="s">
        <v>78</v>
      </c>
      <c r="AV1254" s="14" t="s">
        <v>78</v>
      </c>
      <c r="AW1254" s="14" t="s">
        <v>31</v>
      </c>
      <c r="AX1254" s="14" t="s">
        <v>76</v>
      </c>
      <c r="AY1254" s="188" t="s">
        <v>195</v>
      </c>
    </row>
    <row r="1255" spans="1:65" s="2" customFormat="1" ht="16.5" customHeight="1">
      <c r="A1255" s="33"/>
      <c r="B1255" s="167"/>
      <c r="C1255" s="168" t="s">
        <v>4898</v>
      </c>
      <c r="D1255" s="168" t="s">
        <v>197</v>
      </c>
      <c r="E1255" s="169" t="s">
        <v>4899</v>
      </c>
      <c r="F1255" s="170" t="s">
        <v>4900</v>
      </c>
      <c r="G1255" s="171" t="s">
        <v>200</v>
      </c>
      <c r="H1255" s="172">
        <v>535.938</v>
      </c>
      <c r="I1255" s="173">
        <v>34.3</v>
      </c>
      <c r="J1255" s="173">
        <f>ROUND(I1255*H1255,2)</f>
        <v>18382.67</v>
      </c>
      <c r="K1255" s="170" t="s">
        <v>201</v>
      </c>
      <c r="L1255" s="34"/>
      <c r="M1255" s="174" t="s">
        <v>3</v>
      </c>
      <c r="N1255" s="175" t="s">
        <v>40</v>
      </c>
      <c r="O1255" s="176">
        <v>0.106</v>
      </c>
      <c r="P1255" s="176">
        <f>O1255*H1255</f>
        <v>56.809428</v>
      </c>
      <c r="Q1255" s="176">
        <v>0</v>
      </c>
      <c r="R1255" s="176">
        <f>Q1255*H1255</f>
        <v>0</v>
      </c>
      <c r="S1255" s="176">
        <v>0.014</v>
      </c>
      <c r="T1255" s="177">
        <f>S1255*H1255</f>
        <v>7.503132</v>
      </c>
      <c r="U1255" s="33"/>
      <c r="V1255" s="33"/>
      <c r="W1255" s="33"/>
      <c r="X1255" s="33"/>
      <c r="Y1255" s="33"/>
      <c r="Z1255" s="33"/>
      <c r="AA1255" s="33"/>
      <c r="AB1255" s="33"/>
      <c r="AC1255" s="33"/>
      <c r="AD1255" s="33"/>
      <c r="AE1255" s="33"/>
      <c r="AR1255" s="178" t="s">
        <v>295</v>
      </c>
      <c r="AT1255" s="178" t="s">
        <v>197</v>
      </c>
      <c r="AU1255" s="178" t="s">
        <v>78</v>
      </c>
      <c r="AY1255" s="20" t="s">
        <v>195</v>
      </c>
      <c r="BE1255" s="179">
        <f>IF(N1255="základní",J1255,0)</f>
        <v>18382.67</v>
      </c>
      <c r="BF1255" s="179">
        <f>IF(N1255="snížená",J1255,0)</f>
        <v>0</v>
      </c>
      <c r="BG1255" s="179">
        <f>IF(N1255="zákl. přenesená",J1255,0)</f>
        <v>0</v>
      </c>
      <c r="BH1255" s="179">
        <f>IF(N1255="sníž. přenesená",J1255,0)</f>
        <v>0</v>
      </c>
      <c r="BI1255" s="179">
        <f>IF(N1255="nulová",J1255,0)</f>
        <v>0</v>
      </c>
      <c r="BJ1255" s="20" t="s">
        <v>76</v>
      </c>
      <c r="BK1255" s="179">
        <f>ROUND(I1255*H1255,2)</f>
        <v>18382.67</v>
      </c>
      <c r="BL1255" s="20" t="s">
        <v>295</v>
      </c>
      <c r="BM1255" s="178" t="s">
        <v>4901</v>
      </c>
    </row>
    <row r="1256" spans="1:51" s="13" customFormat="1" ht="12">
      <c r="A1256" s="13"/>
      <c r="B1256" s="180"/>
      <c r="C1256" s="13"/>
      <c r="D1256" s="181" t="s">
        <v>204</v>
      </c>
      <c r="E1256" s="182" t="s">
        <v>3</v>
      </c>
      <c r="F1256" s="183" t="s">
        <v>4359</v>
      </c>
      <c r="G1256" s="13"/>
      <c r="H1256" s="182" t="s">
        <v>3</v>
      </c>
      <c r="I1256" s="13"/>
      <c r="J1256" s="13"/>
      <c r="K1256" s="13"/>
      <c r="L1256" s="180"/>
      <c r="M1256" s="184"/>
      <c r="N1256" s="185"/>
      <c r="O1256" s="185"/>
      <c r="P1256" s="185"/>
      <c r="Q1256" s="185"/>
      <c r="R1256" s="185"/>
      <c r="S1256" s="185"/>
      <c r="T1256" s="186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182" t="s">
        <v>204</v>
      </c>
      <c r="AU1256" s="182" t="s">
        <v>78</v>
      </c>
      <c r="AV1256" s="13" t="s">
        <v>76</v>
      </c>
      <c r="AW1256" s="13" t="s">
        <v>31</v>
      </c>
      <c r="AX1256" s="13" t="s">
        <v>69</v>
      </c>
      <c r="AY1256" s="182" t="s">
        <v>195</v>
      </c>
    </row>
    <row r="1257" spans="1:51" s="14" customFormat="1" ht="12">
      <c r="A1257" s="14"/>
      <c r="B1257" s="187"/>
      <c r="C1257" s="14"/>
      <c r="D1257" s="181" t="s">
        <v>204</v>
      </c>
      <c r="E1257" s="188" t="s">
        <v>3</v>
      </c>
      <c r="F1257" s="189" t="s">
        <v>1166</v>
      </c>
      <c r="G1257" s="14"/>
      <c r="H1257" s="190">
        <v>170</v>
      </c>
      <c r="I1257" s="14"/>
      <c r="J1257" s="14"/>
      <c r="K1257" s="14"/>
      <c r="L1257" s="187"/>
      <c r="M1257" s="191"/>
      <c r="N1257" s="192"/>
      <c r="O1257" s="192"/>
      <c r="P1257" s="192"/>
      <c r="Q1257" s="192"/>
      <c r="R1257" s="192"/>
      <c r="S1257" s="192"/>
      <c r="T1257" s="193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188" t="s">
        <v>204</v>
      </c>
      <c r="AU1257" s="188" t="s">
        <v>78</v>
      </c>
      <c r="AV1257" s="14" t="s">
        <v>78</v>
      </c>
      <c r="AW1257" s="14" t="s">
        <v>31</v>
      </c>
      <c r="AX1257" s="14" t="s">
        <v>69</v>
      </c>
      <c r="AY1257" s="188" t="s">
        <v>195</v>
      </c>
    </row>
    <row r="1258" spans="1:51" s="13" customFormat="1" ht="12">
      <c r="A1258" s="13"/>
      <c r="B1258" s="180"/>
      <c r="C1258" s="13"/>
      <c r="D1258" s="181" t="s">
        <v>204</v>
      </c>
      <c r="E1258" s="182" t="s">
        <v>3</v>
      </c>
      <c r="F1258" s="183" t="s">
        <v>4902</v>
      </c>
      <c r="G1258" s="13"/>
      <c r="H1258" s="182" t="s">
        <v>3</v>
      </c>
      <c r="I1258" s="13"/>
      <c r="J1258" s="13"/>
      <c r="K1258" s="13"/>
      <c r="L1258" s="180"/>
      <c r="M1258" s="184"/>
      <c r="N1258" s="185"/>
      <c r="O1258" s="185"/>
      <c r="P1258" s="185"/>
      <c r="Q1258" s="185"/>
      <c r="R1258" s="185"/>
      <c r="S1258" s="185"/>
      <c r="T1258" s="186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182" t="s">
        <v>204</v>
      </c>
      <c r="AU1258" s="182" t="s">
        <v>78</v>
      </c>
      <c r="AV1258" s="13" t="s">
        <v>76</v>
      </c>
      <c r="AW1258" s="13" t="s">
        <v>31</v>
      </c>
      <c r="AX1258" s="13" t="s">
        <v>69</v>
      </c>
      <c r="AY1258" s="182" t="s">
        <v>195</v>
      </c>
    </row>
    <row r="1259" spans="1:51" s="14" customFormat="1" ht="12">
      <c r="A1259" s="14"/>
      <c r="B1259" s="187"/>
      <c r="C1259" s="14"/>
      <c r="D1259" s="181" t="s">
        <v>204</v>
      </c>
      <c r="E1259" s="188" t="s">
        <v>3</v>
      </c>
      <c r="F1259" s="189" t="s">
        <v>4903</v>
      </c>
      <c r="G1259" s="14"/>
      <c r="H1259" s="190">
        <v>159</v>
      </c>
      <c r="I1259" s="14"/>
      <c r="J1259" s="14"/>
      <c r="K1259" s="14"/>
      <c r="L1259" s="187"/>
      <c r="M1259" s="191"/>
      <c r="N1259" s="192"/>
      <c r="O1259" s="192"/>
      <c r="P1259" s="192"/>
      <c r="Q1259" s="192"/>
      <c r="R1259" s="192"/>
      <c r="S1259" s="192"/>
      <c r="T1259" s="193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188" t="s">
        <v>204</v>
      </c>
      <c r="AU1259" s="188" t="s">
        <v>78</v>
      </c>
      <c r="AV1259" s="14" t="s">
        <v>78</v>
      </c>
      <c r="AW1259" s="14" t="s">
        <v>31</v>
      </c>
      <c r="AX1259" s="14" t="s">
        <v>69</v>
      </c>
      <c r="AY1259" s="188" t="s">
        <v>195</v>
      </c>
    </row>
    <row r="1260" spans="1:51" s="13" customFormat="1" ht="12">
      <c r="A1260" s="13"/>
      <c r="B1260" s="180"/>
      <c r="C1260" s="13"/>
      <c r="D1260" s="181" t="s">
        <v>204</v>
      </c>
      <c r="E1260" s="182" t="s">
        <v>3</v>
      </c>
      <c r="F1260" s="183" t="s">
        <v>4360</v>
      </c>
      <c r="G1260" s="13"/>
      <c r="H1260" s="182" t="s">
        <v>3</v>
      </c>
      <c r="I1260" s="13"/>
      <c r="J1260" s="13"/>
      <c r="K1260" s="13"/>
      <c r="L1260" s="180"/>
      <c r="M1260" s="184"/>
      <c r="N1260" s="185"/>
      <c r="O1260" s="185"/>
      <c r="P1260" s="185"/>
      <c r="Q1260" s="185"/>
      <c r="R1260" s="185"/>
      <c r="S1260" s="185"/>
      <c r="T1260" s="186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182" t="s">
        <v>204</v>
      </c>
      <c r="AU1260" s="182" t="s">
        <v>78</v>
      </c>
      <c r="AV1260" s="13" t="s">
        <v>76</v>
      </c>
      <c r="AW1260" s="13" t="s">
        <v>31</v>
      </c>
      <c r="AX1260" s="13" t="s">
        <v>69</v>
      </c>
      <c r="AY1260" s="182" t="s">
        <v>195</v>
      </c>
    </row>
    <row r="1261" spans="1:51" s="14" customFormat="1" ht="12">
      <c r="A1261" s="14"/>
      <c r="B1261" s="187"/>
      <c r="C1261" s="14"/>
      <c r="D1261" s="181" t="s">
        <v>204</v>
      </c>
      <c r="E1261" s="188" t="s">
        <v>3</v>
      </c>
      <c r="F1261" s="189" t="s">
        <v>4361</v>
      </c>
      <c r="G1261" s="14"/>
      <c r="H1261" s="190">
        <v>206.938</v>
      </c>
      <c r="I1261" s="14"/>
      <c r="J1261" s="14"/>
      <c r="K1261" s="14"/>
      <c r="L1261" s="187"/>
      <c r="M1261" s="191"/>
      <c r="N1261" s="192"/>
      <c r="O1261" s="192"/>
      <c r="P1261" s="192"/>
      <c r="Q1261" s="192"/>
      <c r="R1261" s="192"/>
      <c r="S1261" s="192"/>
      <c r="T1261" s="193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188" t="s">
        <v>204</v>
      </c>
      <c r="AU1261" s="188" t="s">
        <v>78</v>
      </c>
      <c r="AV1261" s="14" t="s">
        <v>78</v>
      </c>
      <c r="AW1261" s="14" t="s">
        <v>31</v>
      </c>
      <c r="AX1261" s="14" t="s">
        <v>69</v>
      </c>
      <c r="AY1261" s="188" t="s">
        <v>195</v>
      </c>
    </row>
    <row r="1262" spans="1:51" s="15" customFormat="1" ht="12">
      <c r="A1262" s="15"/>
      <c r="B1262" s="194"/>
      <c r="C1262" s="15"/>
      <c r="D1262" s="181" t="s">
        <v>204</v>
      </c>
      <c r="E1262" s="195" t="s">
        <v>3</v>
      </c>
      <c r="F1262" s="196" t="s">
        <v>209</v>
      </c>
      <c r="G1262" s="15"/>
      <c r="H1262" s="197">
        <v>535.938</v>
      </c>
      <c r="I1262" s="15"/>
      <c r="J1262" s="15"/>
      <c r="K1262" s="15"/>
      <c r="L1262" s="194"/>
      <c r="M1262" s="198"/>
      <c r="N1262" s="199"/>
      <c r="O1262" s="199"/>
      <c r="P1262" s="199"/>
      <c r="Q1262" s="199"/>
      <c r="R1262" s="199"/>
      <c r="S1262" s="199"/>
      <c r="T1262" s="200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T1262" s="195" t="s">
        <v>204</v>
      </c>
      <c r="AU1262" s="195" t="s">
        <v>78</v>
      </c>
      <c r="AV1262" s="15" t="s">
        <v>202</v>
      </c>
      <c r="AW1262" s="15" t="s">
        <v>31</v>
      </c>
      <c r="AX1262" s="15" t="s">
        <v>76</v>
      </c>
      <c r="AY1262" s="195" t="s">
        <v>195</v>
      </c>
    </row>
    <row r="1263" spans="1:65" s="2" customFormat="1" ht="24" customHeight="1">
      <c r="A1263" s="33"/>
      <c r="B1263" s="167"/>
      <c r="C1263" s="168" t="s">
        <v>4904</v>
      </c>
      <c r="D1263" s="168" t="s">
        <v>197</v>
      </c>
      <c r="E1263" s="169" t="s">
        <v>4905</v>
      </c>
      <c r="F1263" s="170" t="s">
        <v>4906</v>
      </c>
      <c r="G1263" s="171" t="s">
        <v>200</v>
      </c>
      <c r="H1263" s="172">
        <v>159</v>
      </c>
      <c r="I1263" s="173">
        <v>37.6</v>
      </c>
      <c r="J1263" s="173">
        <f>ROUND(I1263*H1263,2)</f>
        <v>5978.4</v>
      </c>
      <c r="K1263" s="170" t="s">
        <v>201</v>
      </c>
      <c r="L1263" s="34"/>
      <c r="M1263" s="174" t="s">
        <v>3</v>
      </c>
      <c r="N1263" s="175" t="s">
        <v>40</v>
      </c>
      <c r="O1263" s="176">
        <v>0.116</v>
      </c>
      <c r="P1263" s="176">
        <f>O1263*H1263</f>
        <v>18.444000000000003</v>
      </c>
      <c r="Q1263" s="176">
        <v>0</v>
      </c>
      <c r="R1263" s="176">
        <f>Q1263*H1263</f>
        <v>0</v>
      </c>
      <c r="S1263" s="176">
        <v>0.031</v>
      </c>
      <c r="T1263" s="177">
        <f>S1263*H1263</f>
        <v>4.929</v>
      </c>
      <c r="U1263" s="33"/>
      <c r="V1263" s="33"/>
      <c r="W1263" s="33"/>
      <c r="X1263" s="33"/>
      <c r="Y1263" s="33"/>
      <c r="Z1263" s="33"/>
      <c r="AA1263" s="33"/>
      <c r="AB1263" s="33"/>
      <c r="AC1263" s="33"/>
      <c r="AD1263" s="33"/>
      <c r="AE1263" s="33"/>
      <c r="AR1263" s="178" t="s">
        <v>295</v>
      </c>
      <c r="AT1263" s="178" t="s">
        <v>197</v>
      </c>
      <c r="AU1263" s="178" t="s">
        <v>78</v>
      </c>
      <c r="AY1263" s="20" t="s">
        <v>195</v>
      </c>
      <c r="BE1263" s="179">
        <f>IF(N1263="základní",J1263,0)</f>
        <v>5978.4</v>
      </c>
      <c r="BF1263" s="179">
        <f>IF(N1263="snížená",J1263,0)</f>
        <v>0</v>
      </c>
      <c r="BG1263" s="179">
        <f>IF(N1263="zákl. přenesená",J1263,0)</f>
        <v>0</v>
      </c>
      <c r="BH1263" s="179">
        <f>IF(N1263="sníž. přenesená",J1263,0)</f>
        <v>0</v>
      </c>
      <c r="BI1263" s="179">
        <f>IF(N1263="nulová",J1263,0)</f>
        <v>0</v>
      </c>
      <c r="BJ1263" s="20" t="s">
        <v>76</v>
      </c>
      <c r="BK1263" s="179">
        <f>ROUND(I1263*H1263,2)</f>
        <v>5978.4</v>
      </c>
      <c r="BL1263" s="20" t="s">
        <v>295</v>
      </c>
      <c r="BM1263" s="178" t="s">
        <v>4907</v>
      </c>
    </row>
    <row r="1264" spans="1:51" s="13" customFormat="1" ht="12">
      <c r="A1264" s="13"/>
      <c r="B1264" s="180"/>
      <c r="C1264" s="13"/>
      <c r="D1264" s="181" t="s">
        <v>204</v>
      </c>
      <c r="E1264" s="182" t="s">
        <v>3</v>
      </c>
      <c r="F1264" s="183" t="s">
        <v>4908</v>
      </c>
      <c r="G1264" s="13"/>
      <c r="H1264" s="182" t="s">
        <v>3</v>
      </c>
      <c r="I1264" s="13"/>
      <c r="J1264" s="13"/>
      <c r="K1264" s="13"/>
      <c r="L1264" s="180"/>
      <c r="M1264" s="184"/>
      <c r="N1264" s="185"/>
      <c r="O1264" s="185"/>
      <c r="P1264" s="185"/>
      <c r="Q1264" s="185"/>
      <c r="R1264" s="185"/>
      <c r="S1264" s="185"/>
      <c r="T1264" s="186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182" t="s">
        <v>204</v>
      </c>
      <c r="AU1264" s="182" t="s">
        <v>78</v>
      </c>
      <c r="AV1264" s="13" t="s">
        <v>76</v>
      </c>
      <c r="AW1264" s="13" t="s">
        <v>31</v>
      </c>
      <c r="AX1264" s="13" t="s">
        <v>69</v>
      </c>
      <c r="AY1264" s="182" t="s">
        <v>195</v>
      </c>
    </row>
    <row r="1265" spans="1:51" s="14" customFormat="1" ht="12">
      <c r="A1265" s="14"/>
      <c r="B1265" s="187"/>
      <c r="C1265" s="14"/>
      <c r="D1265" s="181" t="s">
        <v>204</v>
      </c>
      <c r="E1265" s="188" t="s">
        <v>3</v>
      </c>
      <c r="F1265" s="189" t="s">
        <v>4903</v>
      </c>
      <c r="G1265" s="14"/>
      <c r="H1265" s="190">
        <v>159</v>
      </c>
      <c r="I1265" s="14"/>
      <c r="J1265" s="14"/>
      <c r="K1265" s="14"/>
      <c r="L1265" s="187"/>
      <c r="M1265" s="191"/>
      <c r="N1265" s="192"/>
      <c r="O1265" s="192"/>
      <c r="P1265" s="192"/>
      <c r="Q1265" s="192"/>
      <c r="R1265" s="192"/>
      <c r="S1265" s="192"/>
      <c r="T1265" s="193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188" t="s">
        <v>204</v>
      </c>
      <c r="AU1265" s="188" t="s">
        <v>78</v>
      </c>
      <c r="AV1265" s="14" t="s">
        <v>78</v>
      </c>
      <c r="AW1265" s="14" t="s">
        <v>31</v>
      </c>
      <c r="AX1265" s="14" t="s">
        <v>76</v>
      </c>
      <c r="AY1265" s="188" t="s">
        <v>195</v>
      </c>
    </row>
    <row r="1266" spans="1:65" s="2" customFormat="1" ht="24" customHeight="1">
      <c r="A1266" s="33"/>
      <c r="B1266" s="167"/>
      <c r="C1266" s="168" t="s">
        <v>4909</v>
      </c>
      <c r="D1266" s="168" t="s">
        <v>197</v>
      </c>
      <c r="E1266" s="169" t="s">
        <v>1370</v>
      </c>
      <c r="F1266" s="170" t="s">
        <v>1371</v>
      </c>
      <c r="G1266" s="171" t="s">
        <v>826</v>
      </c>
      <c r="H1266" s="172">
        <v>3.234</v>
      </c>
      <c r="I1266" s="173">
        <v>1360</v>
      </c>
      <c r="J1266" s="173">
        <f>ROUND(I1266*H1266,2)</f>
        <v>4398.24</v>
      </c>
      <c r="K1266" s="170" t="s">
        <v>201</v>
      </c>
      <c r="L1266" s="34"/>
      <c r="M1266" s="174" t="s">
        <v>3</v>
      </c>
      <c r="N1266" s="175" t="s">
        <v>40</v>
      </c>
      <c r="O1266" s="176">
        <v>1.751</v>
      </c>
      <c r="P1266" s="176">
        <f>O1266*H1266</f>
        <v>5.6627339999999995</v>
      </c>
      <c r="Q1266" s="176">
        <v>0</v>
      </c>
      <c r="R1266" s="176">
        <f>Q1266*H1266</f>
        <v>0</v>
      </c>
      <c r="S1266" s="176">
        <v>0</v>
      </c>
      <c r="T1266" s="177">
        <f>S1266*H1266</f>
        <v>0</v>
      </c>
      <c r="U1266" s="33"/>
      <c r="V1266" s="33"/>
      <c r="W1266" s="33"/>
      <c r="X1266" s="33"/>
      <c r="Y1266" s="33"/>
      <c r="Z1266" s="33"/>
      <c r="AA1266" s="33"/>
      <c r="AB1266" s="33"/>
      <c r="AC1266" s="33"/>
      <c r="AD1266" s="33"/>
      <c r="AE1266" s="33"/>
      <c r="AR1266" s="178" t="s">
        <v>295</v>
      </c>
      <c r="AT1266" s="178" t="s">
        <v>197</v>
      </c>
      <c r="AU1266" s="178" t="s">
        <v>78</v>
      </c>
      <c r="AY1266" s="20" t="s">
        <v>195</v>
      </c>
      <c r="BE1266" s="179">
        <f>IF(N1266="základní",J1266,0)</f>
        <v>4398.24</v>
      </c>
      <c r="BF1266" s="179">
        <f>IF(N1266="snížená",J1266,0)</f>
        <v>0</v>
      </c>
      <c r="BG1266" s="179">
        <f>IF(N1266="zákl. přenesená",J1266,0)</f>
        <v>0</v>
      </c>
      <c r="BH1266" s="179">
        <f>IF(N1266="sníž. přenesená",J1266,0)</f>
        <v>0</v>
      </c>
      <c r="BI1266" s="179">
        <f>IF(N1266="nulová",J1266,0)</f>
        <v>0</v>
      </c>
      <c r="BJ1266" s="20" t="s">
        <v>76</v>
      </c>
      <c r="BK1266" s="179">
        <f>ROUND(I1266*H1266,2)</f>
        <v>4398.24</v>
      </c>
      <c r="BL1266" s="20" t="s">
        <v>295</v>
      </c>
      <c r="BM1266" s="178" t="s">
        <v>4910</v>
      </c>
    </row>
    <row r="1267" spans="1:63" s="12" customFormat="1" ht="22.8" customHeight="1">
      <c r="A1267" s="12"/>
      <c r="B1267" s="155"/>
      <c r="C1267" s="12"/>
      <c r="D1267" s="156" t="s">
        <v>68</v>
      </c>
      <c r="E1267" s="165" t="s">
        <v>4911</v>
      </c>
      <c r="F1267" s="165" t="s">
        <v>4912</v>
      </c>
      <c r="G1267" s="12"/>
      <c r="H1267" s="12"/>
      <c r="I1267" s="12"/>
      <c r="J1267" s="166">
        <f>BK1267</f>
        <v>563527.15</v>
      </c>
      <c r="K1267" s="12"/>
      <c r="L1267" s="155"/>
      <c r="M1267" s="159"/>
      <c r="N1267" s="160"/>
      <c r="O1267" s="160"/>
      <c r="P1267" s="161">
        <f>SUM(P1268:P1306)</f>
        <v>759.5454580000002</v>
      </c>
      <c r="Q1267" s="160"/>
      <c r="R1267" s="161">
        <f>SUM(R1268:R1306)</f>
        <v>9.749092379999999</v>
      </c>
      <c r="S1267" s="160"/>
      <c r="T1267" s="162">
        <f>SUM(T1268:T1306)</f>
        <v>0</v>
      </c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R1267" s="156" t="s">
        <v>78</v>
      </c>
      <c r="AT1267" s="163" t="s">
        <v>68</v>
      </c>
      <c r="AU1267" s="163" t="s">
        <v>76</v>
      </c>
      <c r="AY1267" s="156" t="s">
        <v>195</v>
      </c>
      <c r="BK1267" s="164">
        <f>SUM(BK1268:BK1306)</f>
        <v>563527.15</v>
      </c>
    </row>
    <row r="1268" spans="1:65" s="2" customFormat="1" ht="24" customHeight="1">
      <c r="A1268" s="33"/>
      <c r="B1268" s="167"/>
      <c r="C1268" s="168" t="s">
        <v>4913</v>
      </c>
      <c r="D1268" s="168" t="s">
        <v>197</v>
      </c>
      <c r="E1268" s="169" t="s">
        <v>4914</v>
      </c>
      <c r="F1268" s="170" t="s">
        <v>4915</v>
      </c>
      <c r="G1268" s="171" t="s">
        <v>200</v>
      </c>
      <c r="H1268" s="172">
        <v>41.2</v>
      </c>
      <c r="I1268" s="173">
        <v>623</v>
      </c>
      <c r="J1268" s="173">
        <f>ROUND(I1268*H1268,2)</f>
        <v>25667.6</v>
      </c>
      <c r="K1268" s="170" t="s">
        <v>201</v>
      </c>
      <c r="L1268" s="34"/>
      <c r="M1268" s="174" t="s">
        <v>3</v>
      </c>
      <c r="N1268" s="175" t="s">
        <v>40</v>
      </c>
      <c r="O1268" s="176">
        <v>0.968</v>
      </c>
      <c r="P1268" s="176">
        <f>O1268*H1268</f>
        <v>39.8816</v>
      </c>
      <c r="Q1268" s="176">
        <v>0.01223</v>
      </c>
      <c r="R1268" s="176">
        <f>Q1268*H1268</f>
        <v>0.503876</v>
      </c>
      <c r="S1268" s="176">
        <v>0</v>
      </c>
      <c r="T1268" s="177">
        <f>S1268*H1268</f>
        <v>0</v>
      </c>
      <c r="U1268" s="33"/>
      <c r="V1268" s="33"/>
      <c r="W1268" s="33"/>
      <c r="X1268" s="33"/>
      <c r="Y1268" s="33"/>
      <c r="Z1268" s="33"/>
      <c r="AA1268" s="33"/>
      <c r="AB1268" s="33"/>
      <c r="AC1268" s="33"/>
      <c r="AD1268" s="33"/>
      <c r="AE1268" s="33"/>
      <c r="AR1268" s="178" t="s">
        <v>295</v>
      </c>
      <c r="AT1268" s="178" t="s">
        <v>197</v>
      </c>
      <c r="AU1268" s="178" t="s">
        <v>78</v>
      </c>
      <c r="AY1268" s="20" t="s">
        <v>195</v>
      </c>
      <c r="BE1268" s="179">
        <f>IF(N1268="základní",J1268,0)</f>
        <v>25667.6</v>
      </c>
      <c r="BF1268" s="179">
        <f>IF(N1268="snížená",J1268,0)</f>
        <v>0</v>
      </c>
      <c r="BG1268" s="179">
        <f>IF(N1268="zákl. přenesená",J1268,0)</f>
        <v>0</v>
      </c>
      <c r="BH1268" s="179">
        <f>IF(N1268="sníž. přenesená",J1268,0)</f>
        <v>0</v>
      </c>
      <c r="BI1268" s="179">
        <f>IF(N1268="nulová",J1268,0)</f>
        <v>0</v>
      </c>
      <c r="BJ1268" s="20" t="s">
        <v>76</v>
      </c>
      <c r="BK1268" s="179">
        <f>ROUND(I1268*H1268,2)</f>
        <v>25667.6</v>
      </c>
      <c r="BL1268" s="20" t="s">
        <v>295</v>
      </c>
      <c r="BM1268" s="178" t="s">
        <v>4916</v>
      </c>
    </row>
    <row r="1269" spans="1:51" s="13" customFormat="1" ht="12">
      <c r="A1269" s="13"/>
      <c r="B1269" s="180"/>
      <c r="C1269" s="13"/>
      <c r="D1269" s="181" t="s">
        <v>204</v>
      </c>
      <c r="E1269" s="182" t="s">
        <v>3</v>
      </c>
      <c r="F1269" s="183" t="s">
        <v>4195</v>
      </c>
      <c r="G1269" s="13"/>
      <c r="H1269" s="182" t="s">
        <v>3</v>
      </c>
      <c r="I1269" s="13"/>
      <c r="J1269" s="13"/>
      <c r="K1269" s="13"/>
      <c r="L1269" s="180"/>
      <c r="M1269" s="184"/>
      <c r="N1269" s="185"/>
      <c r="O1269" s="185"/>
      <c r="P1269" s="185"/>
      <c r="Q1269" s="185"/>
      <c r="R1269" s="185"/>
      <c r="S1269" s="185"/>
      <c r="T1269" s="186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182" t="s">
        <v>204</v>
      </c>
      <c r="AU1269" s="182" t="s">
        <v>78</v>
      </c>
      <c r="AV1269" s="13" t="s">
        <v>76</v>
      </c>
      <c r="AW1269" s="13" t="s">
        <v>31</v>
      </c>
      <c r="AX1269" s="13" t="s">
        <v>69</v>
      </c>
      <c r="AY1269" s="182" t="s">
        <v>195</v>
      </c>
    </row>
    <row r="1270" spans="1:51" s="14" customFormat="1" ht="12">
      <c r="A1270" s="14"/>
      <c r="B1270" s="187"/>
      <c r="C1270" s="14"/>
      <c r="D1270" s="181" t="s">
        <v>204</v>
      </c>
      <c r="E1270" s="188" t="s">
        <v>3</v>
      </c>
      <c r="F1270" s="189" t="s">
        <v>4196</v>
      </c>
      <c r="G1270" s="14"/>
      <c r="H1270" s="190">
        <v>41.2</v>
      </c>
      <c r="I1270" s="14"/>
      <c r="J1270" s="14"/>
      <c r="K1270" s="14"/>
      <c r="L1270" s="187"/>
      <c r="M1270" s="191"/>
      <c r="N1270" s="192"/>
      <c r="O1270" s="192"/>
      <c r="P1270" s="192"/>
      <c r="Q1270" s="192"/>
      <c r="R1270" s="192"/>
      <c r="S1270" s="192"/>
      <c r="T1270" s="193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188" t="s">
        <v>204</v>
      </c>
      <c r="AU1270" s="188" t="s">
        <v>78</v>
      </c>
      <c r="AV1270" s="14" t="s">
        <v>78</v>
      </c>
      <c r="AW1270" s="14" t="s">
        <v>31</v>
      </c>
      <c r="AX1270" s="14" t="s">
        <v>76</v>
      </c>
      <c r="AY1270" s="188" t="s">
        <v>195</v>
      </c>
    </row>
    <row r="1271" spans="1:65" s="2" customFormat="1" ht="24" customHeight="1">
      <c r="A1271" s="33"/>
      <c r="B1271" s="167"/>
      <c r="C1271" s="168" t="s">
        <v>4917</v>
      </c>
      <c r="D1271" s="168" t="s">
        <v>197</v>
      </c>
      <c r="E1271" s="169" t="s">
        <v>4918</v>
      </c>
      <c r="F1271" s="170" t="s">
        <v>4919</v>
      </c>
      <c r="G1271" s="171" t="s">
        <v>200</v>
      </c>
      <c r="H1271" s="172">
        <v>539.438</v>
      </c>
      <c r="I1271" s="173">
        <v>798</v>
      </c>
      <c r="J1271" s="173">
        <f>ROUND(I1271*H1271,2)</f>
        <v>430471.52</v>
      </c>
      <c r="K1271" s="170" t="s">
        <v>201</v>
      </c>
      <c r="L1271" s="34"/>
      <c r="M1271" s="174" t="s">
        <v>3</v>
      </c>
      <c r="N1271" s="175" t="s">
        <v>40</v>
      </c>
      <c r="O1271" s="176">
        <v>1.04</v>
      </c>
      <c r="P1271" s="176">
        <f>O1271*H1271</f>
        <v>561.01552</v>
      </c>
      <c r="Q1271" s="176">
        <v>0.0158</v>
      </c>
      <c r="R1271" s="176">
        <f>Q1271*H1271</f>
        <v>8.5231204</v>
      </c>
      <c r="S1271" s="176">
        <v>0</v>
      </c>
      <c r="T1271" s="177">
        <f>S1271*H1271</f>
        <v>0</v>
      </c>
      <c r="U1271" s="33"/>
      <c r="V1271" s="33"/>
      <c r="W1271" s="33"/>
      <c r="X1271" s="33"/>
      <c r="Y1271" s="33"/>
      <c r="Z1271" s="33"/>
      <c r="AA1271" s="33"/>
      <c r="AB1271" s="33"/>
      <c r="AC1271" s="33"/>
      <c r="AD1271" s="33"/>
      <c r="AE1271" s="33"/>
      <c r="AR1271" s="178" t="s">
        <v>295</v>
      </c>
      <c r="AT1271" s="178" t="s">
        <v>197</v>
      </c>
      <c r="AU1271" s="178" t="s">
        <v>78</v>
      </c>
      <c r="AY1271" s="20" t="s">
        <v>195</v>
      </c>
      <c r="BE1271" s="179">
        <f>IF(N1271="základní",J1271,0)</f>
        <v>430471.52</v>
      </c>
      <c r="BF1271" s="179">
        <f>IF(N1271="snížená",J1271,0)</f>
        <v>0</v>
      </c>
      <c r="BG1271" s="179">
        <f>IF(N1271="zákl. přenesená",J1271,0)</f>
        <v>0</v>
      </c>
      <c r="BH1271" s="179">
        <f>IF(N1271="sníž. přenesená",J1271,0)</f>
        <v>0</v>
      </c>
      <c r="BI1271" s="179">
        <f>IF(N1271="nulová",J1271,0)</f>
        <v>0</v>
      </c>
      <c r="BJ1271" s="20" t="s">
        <v>76</v>
      </c>
      <c r="BK1271" s="179">
        <f>ROUND(I1271*H1271,2)</f>
        <v>430471.52</v>
      </c>
      <c r="BL1271" s="20" t="s">
        <v>295</v>
      </c>
      <c r="BM1271" s="178" t="s">
        <v>4920</v>
      </c>
    </row>
    <row r="1272" spans="1:51" s="13" customFormat="1" ht="12">
      <c r="A1272" s="13"/>
      <c r="B1272" s="180"/>
      <c r="C1272" s="13"/>
      <c r="D1272" s="181" t="s">
        <v>204</v>
      </c>
      <c r="E1272" s="182" t="s">
        <v>3</v>
      </c>
      <c r="F1272" s="183" t="s">
        <v>4357</v>
      </c>
      <c r="G1272" s="13"/>
      <c r="H1272" s="182" t="s">
        <v>3</v>
      </c>
      <c r="I1272" s="13"/>
      <c r="J1272" s="13"/>
      <c r="K1272" s="13"/>
      <c r="L1272" s="180"/>
      <c r="M1272" s="184"/>
      <c r="N1272" s="185"/>
      <c r="O1272" s="185"/>
      <c r="P1272" s="185"/>
      <c r="Q1272" s="185"/>
      <c r="R1272" s="185"/>
      <c r="S1272" s="185"/>
      <c r="T1272" s="186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182" t="s">
        <v>204</v>
      </c>
      <c r="AU1272" s="182" t="s">
        <v>78</v>
      </c>
      <c r="AV1272" s="13" t="s">
        <v>76</v>
      </c>
      <c r="AW1272" s="13" t="s">
        <v>31</v>
      </c>
      <c r="AX1272" s="13" t="s">
        <v>69</v>
      </c>
      <c r="AY1272" s="182" t="s">
        <v>195</v>
      </c>
    </row>
    <row r="1273" spans="1:51" s="14" customFormat="1" ht="12">
      <c r="A1273" s="14"/>
      <c r="B1273" s="187"/>
      <c r="C1273" s="14"/>
      <c r="D1273" s="181" t="s">
        <v>204</v>
      </c>
      <c r="E1273" s="188" t="s">
        <v>3</v>
      </c>
      <c r="F1273" s="189" t="s">
        <v>4358</v>
      </c>
      <c r="G1273" s="14"/>
      <c r="H1273" s="190">
        <v>31.22</v>
      </c>
      <c r="I1273" s="14"/>
      <c r="J1273" s="14"/>
      <c r="K1273" s="14"/>
      <c r="L1273" s="187"/>
      <c r="M1273" s="191"/>
      <c r="N1273" s="192"/>
      <c r="O1273" s="192"/>
      <c r="P1273" s="192"/>
      <c r="Q1273" s="192"/>
      <c r="R1273" s="192"/>
      <c r="S1273" s="192"/>
      <c r="T1273" s="193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188" t="s">
        <v>204</v>
      </c>
      <c r="AU1273" s="188" t="s">
        <v>78</v>
      </c>
      <c r="AV1273" s="14" t="s">
        <v>78</v>
      </c>
      <c r="AW1273" s="14" t="s">
        <v>31</v>
      </c>
      <c r="AX1273" s="14" t="s">
        <v>69</v>
      </c>
      <c r="AY1273" s="188" t="s">
        <v>195</v>
      </c>
    </row>
    <row r="1274" spans="1:51" s="13" customFormat="1" ht="12">
      <c r="A1274" s="13"/>
      <c r="B1274" s="180"/>
      <c r="C1274" s="13"/>
      <c r="D1274" s="181" t="s">
        <v>204</v>
      </c>
      <c r="E1274" s="182" t="s">
        <v>3</v>
      </c>
      <c r="F1274" s="183" t="s">
        <v>4359</v>
      </c>
      <c r="G1274" s="13"/>
      <c r="H1274" s="182" t="s">
        <v>3</v>
      </c>
      <c r="I1274" s="13"/>
      <c r="J1274" s="13"/>
      <c r="K1274" s="13"/>
      <c r="L1274" s="180"/>
      <c r="M1274" s="184"/>
      <c r="N1274" s="185"/>
      <c r="O1274" s="185"/>
      <c r="P1274" s="185"/>
      <c r="Q1274" s="185"/>
      <c r="R1274" s="185"/>
      <c r="S1274" s="185"/>
      <c r="T1274" s="186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182" t="s">
        <v>204</v>
      </c>
      <c r="AU1274" s="182" t="s">
        <v>78</v>
      </c>
      <c r="AV1274" s="13" t="s">
        <v>76</v>
      </c>
      <c r="AW1274" s="13" t="s">
        <v>31</v>
      </c>
      <c r="AX1274" s="13" t="s">
        <v>69</v>
      </c>
      <c r="AY1274" s="182" t="s">
        <v>195</v>
      </c>
    </row>
    <row r="1275" spans="1:51" s="14" customFormat="1" ht="12">
      <c r="A1275" s="14"/>
      <c r="B1275" s="187"/>
      <c r="C1275" s="14"/>
      <c r="D1275" s="181" t="s">
        <v>204</v>
      </c>
      <c r="E1275" s="188" t="s">
        <v>3</v>
      </c>
      <c r="F1275" s="189" t="s">
        <v>1166</v>
      </c>
      <c r="G1275" s="14"/>
      <c r="H1275" s="190">
        <v>170</v>
      </c>
      <c r="I1275" s="14"/>
      <c r="J1275" s="14"/>
      <c r="K1275" s="14"/>
      <c r="L1275" s="187"/>
      <c r="M1275" s="191"/>
      <c r="N1275" s="192"/>
      <c r="O1275" s="192"/>
      <c r="P1275" s="192"/>
      <c r="Q1275" s="192"/>
      <c r="R1275" s="192"/>
      <c r="S1275" s="192"/>
      <c r="T1275" s="193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188" t="s">
        <v>204</v>
      </c>
      <c r="AU1275" s="188" t="s">
        <v>78</v>
      </c>
      <c r="AV1275" s="14" t="s">
        <v>78</v>
      </c>
      <c r="AW1275" s="14" t="s">
        <v>31</v>
      </c>
      <c r="AX1275" s="14" t="s">
        <v>69</v>
      </c>
      <c r="AY1275" s="188" t="s">
        <v>195</v>
      </c>
    </row>
    <row r="1276" spans="1:51" s="13" customFormat="1" ht="12">
      <c r="A1276" s="13"/>
      <c r="B1276" s="180"/>
      <c r="C1276" s="13"/>
      <c r="D1276" s="181" t="s">
        <v>204</v>
      </c>
      <c r="E1276" s="182" t="s">
        <v>3</v>
      </c>
      <c r="F1276" s="183" t="s">
        <v>4902</v>
      </c>
      <c r="G1276" s="13"/>
      <c r="H1276" s="182" t="s">
        <v>3</v>
      </c>
      <c r="I1276" s="13"/>
      <c r="J1276" s="13"/>
      <c r="K1276" s="13"/>
      <c r="L1276" s="180"/>
      <c r="M1276" s="184"/>
      <c r="N1276" s="185"/>
      <c r="O1276" s="185"/>
      <c r="P1276" s="185"/>
      <c r="Q1276" s="185"/>
      <c r="R1276" s="185"/>
      <c r="S1276" s="185"/>
      <c r="T1276" s="186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182" t="s">
        <v>204</v>
      </c>
      <c r="AU1276" s="182" t="s">
        <v>78</v>
      </c>
      <c r="AV1276" s="13" t="s">
        <v>76</v>
      </c>
      <c r="AW1276" s="13" t="s">
        <v>31</v>
      </c>
      <c r="AX1276" s="13" t="s">
        <v>69</v>
      </c>
      <c r="AY1276" s="182" t="s">
        <v>195</v>
      </c>
    </row>
    <row r="1277" spans="1:51" s="14" customFormat="1" ht="12">
      <c r="A1277" s="14"/>
      <c r="B1277" s="187"/>
      <c r="C1277" s="14"/>
      <c r="D1277" s="181" t="s">
        <v>204</v>
      </c>
      <c r="E1277" s="188" t="s">
        <v>3</v>
      </c>
      <c r="F1277" s="189" t="s">
        <v>4903</v>
      </c>
      <c r="G1277" s="14"/>
      <c r="H1277" s="190">
        <v>159</v>
      </c>
      <c r="I1277" s="14"/>
      <c r="J1277" s="14"/>
      <c r="K1277" s="14"/>
      <c r="L1277" s="187"/>
      <c r="M1277" s="191"/>
      <c r="N1277" s="192"/>
      <c r="O1277" s="192"/>
      <c r="P1277" s="192"/>
      <c r="Q1277" s="192"/>
      <c r="R1277" s="192"/>
      <c r="S1277" s="192"/>
      <c r="T1277" s="193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188" t="s">
        <v>204</v>
      </c>
      <c r="AU1277" s="188" t="s">
        <v>78</v>
      </c>
      <c r="AV1277" s="14" t="s">
        <v>78</v>
      </c>
      <c r="AW1277" s="14" t="s">
        <v>31</v>
      </c>
      <c r="AX1277" s="14" t="s">
        <v>69</v>
      </c>
      <c r="AY1277" s="188" t="s">
        <v>195</v>
      </c>
    </row>
    <row r="1278" spans="1:51" s="13" customFormat="1" ht="12">
      <c r="A1278" s="13"/>
      <c r="B1278" s="180"/>
      <c r="C1278" s="13"/>
      <c r="D1278" s="181" t="s">
        <v>204</v>
      </c>
      <c r="E1278" s="182" t="s">
        <v>3</v>
      </c>
      <c r="F1278" s="183" t="s">
        <v>4360</v>
      </c>
      <c r="G1278" s="13"/>
      <c r="H1278" s="182" t="s">
        <v>3</v>
      </c>
      <c r="I1278" s="13"/>
      <c r="J1278" s="13"/>
      <c r="K1278" s="13"/>
      <c r="L1278" s="180"/>
      <c r="M1278" s="184"/>
      <c r="N1278" s="185"/>
      <c r="O1278" s="185"/>
      <c r="P1278" s="185"/>
      <c r="Q1278" s="185"/>
      <c r="R1278" s="185"/>
      <c r="S1278" s="185"/>
      <c r="T1278" s="186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182" t="s">
        <v>204</v>
      </c>
      <c r="AU1278" s="182" t="s">
        <v>78</v>
      </c>
      <c r="AV1278" s="13" t="s">
        <v>76</v>
      </c>
      <c r="AW1278" s="13" t="s">
        <v>31</v>
      </c>
      <c r="AX1278" s="13" t="s">
        <v>69</v>
      </c>
      <c r="AY1278" s="182" t="s">
        <v>195</v>
      </c>
    </row>
    <row r="1279" spans="1:51" s="14" customFormat="1" ht="12">
      <c r="A1279" s="14"/>
      <c r="B1279" s="187"/>
      <c r="C1279" s="14"/>
      <c r="D1279" s="181" t="s">
        <v>204</v>
      </c>
      <c r="E1279" s="188" t="s">
        <v>3</v>
      </c>
      <c r="F1279" s="189" t="s">
        <v>4361</v>
      </c>
      <c r="G1279" s="14"/>
      <c r="H1279" s="190">
        <v>206.938</v>
      </c>
      <c r="I1279" s="14"/>
      <c r="J1279" s="14"/>
      <c r="K1279" s="14"/>
      <c r="L1279" s="187"/>
      <c r="M1279" s="191"/>
      <c r="N1279" s="192"/>
      <c r="O1279" s="192"/>
      <c r="P1279" s="192"/>
      <c r="Q1279" s="192"/>
      <c r="R1279" s="192"/>
      <c r="S1279" s="192"/>
      <c r="T1279" s="193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188" t="s">
        <v>204</v>
      </c>
      <c r="AU1279" s="188" t="s">
        <v>78</v>
      </c>
      <c r="AV1279" s="14" t="s">
        <v>78</v>
      </c>
      <c r="AW1279" s="14" t="s">
        <v>31</v>
      </c>
      <c r="AX1279" s="14" t="s">
        <v>69</v>
      </c>
      <c r="AY1279" s="188" t="s">
        <v>195</v>
      </c>
    </row>
    <row r="1280" spans="1:51" s="13" customFormat="1" ht="12">
      <c r="A1280" s="13"/>
      <c r="B1280" s="180"/>
      <c r="C1280" s="13"/>
      <c r="D1280" s="181" t="s">
        <v>204</v>
      </c>
      <c r="E1280" s="182" t="s">
        <v>3</v>
      </c>
      <c r="F1280" s="183" t="s">
        <v>4438</v>
      </c>
      <c r="G1280" s="13"/>
      <c r="H1280" s="182" t="s">
        <v>3</v>
      </c>
      <c r="I1280" s="13"/>
      <c r="J1280" s="13"/>
      <c r="K1280" s="13"/>
      <c r="L1280" s="180"/>
      <c r="M1280" s="184"/>
      <c r="N1280" s="185"/>
      <c r="O1280" s="185"/>
      <c r="P1280" s="185"/>
      <c r="Q1280" s="185"/>
      <c r="R1280" s="185"/>
      <c r="S1280" s="185"/>
      <c r="T1280" s="186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182" t="s">
        <v>204</v>
      </c>
      <c r="AU1280" s="182" t="s">
        <v>78</v>
      </c>
      <c r="AV1280" s="13" t="s">
        <v>76</v>
      </c>
      <c r="AW1280" s="13" t="s">
        <v>31</v>
      </c>
      <c r="AX1280" s="13" t="s">
        <v>69</v>
      </c>
      <c r="AY1280" s="182" t="s">
        <v>195</v>
      </c>
    </row>
    <row r="1281" spans="1:51" s="14" customFormat="1" ht="12">
      <c r="A1281" s="14"/>
      <c r="B1281" s="187"/>
      <c r="C1281" s="14"/>
      <c r="D1281" s="181" t="s">
        <v>204</v>
      </c>
      <c r="E1281" s="188" t="s">
        <v>3</v>
      </c>
      <c r="F1281" s="189" t="s">
        <v>4439</v>
      </c>
      <c r="G1281" s="14"/>
      <c r="H1281" s="190">
        <v>-27.72</v>
      </c>
      <c r="I1281" s="14"/>
      <c r="J1281" s="14"/>
      <c r="K1281" s="14"/>
      <c r="L1281" s="187"/>
      <c r="M1281" s="191"/>
      <c r="N1281" s="192"/>
      <c r="O1281" s="192"/>
      <c r="P1281" s="192"/>
      <c r="Q1281" s="192"/>
      <c r="R1281" s="192"/>
      <c r="S1281" s="192"/>
      <c r="T1281" s="193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188" t="s">
        <v>204</v>
      </c>
      <c r="AU1281" s="188" t="s">
        <v>78</v>
      </c>
      <c r="AV1281" s="14" t="s">
        <v>78</v>
      </c>
      <c r="AW1281" s="14" t="s">
        <v>31</v>
      </c>
      <c r="AX1281" s="14" t="s">
        <v>69</v>
      </c>
      <c r="AY1281" s="188" t="s">
        <v>195</v>
      </c>
    </row>
    <row r="1282" spans="1:51" s="15" customFormat="1" ht="12">
      <c r="A1282" s="15"/>
      <c r="B1282" s="194"/>
      <c r="C1282" s="15"/>
      <c r="D1282" s="181" t="s">
        <v>204</v>
      </c>
      <c r="E1282" s="195" t="s">
        <v>3</v>
      </c>
      <c r="F1282" s="196" t="s">
        <v>209</v>
      </c>
      <c r="G1282" s="15"/>
      <c r="H1282" s="197">
        <v>539.438</v>
      </c>
      <c r="I1282" s="15"/>
      <c r="J1282" s="15"/>
      <c r="K1282" s="15"/>
      <c r="L1282" s="194"/>
      <c r="M1282" s="198"/>
      <c r="N1282" s="199"/>
      <c r="O1282" s="199"/>
      <c r="P1282" s="199"/>
      <c r="Q1282" s="199"/>
      <c r="R1282" s="199"/>
      <c r="S1282" s="199"/>
      <c r="T1282" s="200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T1282" s="195" t="s">
        <v>204</v>
      </c>
      <c r="AU1282" s="195" t="s">
        <v>78</v>
      </c>
      <c r="AV1282" s="15" t="s">
        <v>202</v>
      </c>
      <c r="AW1282" s="15" t="s">
        <v>31</v>
      </c>
      <c r="AX1282" s="15" t="s">
        <v>76</v>
      </c>
      <c r="AY1282" s="195" t="s">
        <v>195</v>
      </c>
    </row>
    <row r="1283" spans="1:65" s="2" customFormat="1" ht="24" customHeight="1">
      <c r="A1283" s="33"/>
      <c r="B1283" s="167"/>
      <c r="C1283" s="168" t="s">
        <v>4921</v>
      </c>
      <c r="D1283" s="168" t="s">
        <v>197</v>
      </c>
      <c r="E1283" s="169" t="s">
        <v>4922</v>
      </c>
      <c r="F1283" s="170" t="s">
        <v>4923</v>
      </c>
      <c r="G1283" s="171" t="s">
        <v>200</v>
      </c>
      <c r="H1283" s="172">
        <v>19.1</v>
      </c>
      <c r="I1283" s="173">
        <v>844</v>
      </c>
      <c r="J1283" s="173">
        <f>ROUND(I1283*H1283,2)</f>
        <v>16120.4</v>
      </c>
      <c r="K1283" s="170" t="s">
        <v>201</v>
      </c>
      <c r="L1283" s="34"/>
      <c r="M1283" s="174" t="s">
        <v>3</v>
      </c>
      <c r="N1283" s="175" t="s">
        <v>40</v>
      </c>
      <c r="O1283" s="176">
        <v>1.04</v>
      </c>
      <c r="P1283" s="176">
        <f>O1283*H1283</f>
        <v>19.864</v>
      </c>
      <c r="Q1283" s="176">
        <v>0.01611</v>
      </c>
      <c r="R1283" s="176">
        <f>Q1283*H1283</f>
        <v>0.307701</v>
      </c>
      <c r="S1283" s="176">
        <v>0</v>
      </c>
      <c r="T1283" s="177">
        <f>S1283*H1283</f>
        <v>0</v>
      </c>
      <c r="U1283" s="33"/>
      <c r="V1283" s="33"/>
      <c r="W1283" s="33"/>
      <c r="X1283" s="33"/>
      <c r="Y1283" s="33"/>
      <c r="Z1283" s="33"/>
      <c r="AA1283" s="33"/>
      <c r="AB1283" s="33"/>
      <c r="AC1283" s="33"/>
      <c r="AD1283" s="33"/>
      <c r="AE1283" s="33"/>
      <c r="AR1283" s="178" t="s">
        <v>295</v>
      </c>
      <c r="AT1283" s="178" t="s">
        <v>197</v>
      </c>
      <c r="AU1283" s="178" t="s">
        <v>78</v>
      </c>
      <c r="AY1283" s="20" t="s">
        <v>195</v>
      </c>
      <c r="BE1283" s="179">
        <f>IF(N1283="základní",J1283,0)</f>
        <v>16120.4</v>
      </c>
      <c r="BF1283" s="179">
        <f>IF(N1283="snížená",J1283,0)</f>
        <v>0</v>
      </c>
      <c r="BG1283" s="179">
        <f>IF(N1283="zákl. přenesená",J1283,0)</f>
        <v>0</v>
      </c>
      <c r="BH1283" s="179">
        <f>IF(N1283="sníž. přenesená",J1283,0)</f>
        <v>0</v>
      </c>
      <c r="BI1283" s="179">
        <f>IF(N1283="nulová",J1283,0)</f>
        <v>0</v>
      </c>
      <c r="BJ1283" s="20" t="s">
        <v>76</v>
      </c>
      <c r="BK1283" s="179">
        <f>ROUND(I1283*H1283,2)</f>
        <v>16120.4</v>
      </c>
      <c r="BL1283" s="20" t="s">
        <v>295</v>
      </c>
      <c r="BM1283" s="178" t="s">
        <v>4924</v>
      </c>
    </row>
    <row r="1284" spans="1:51" s="13" customFormat="1" ht="12">
      <c r="A1284" s="13"/>
      <c r="B1284" s="180"/>
      <c r="C1284" s="13"/>
      <c r="D1284" s="181" t="s">
        <v>204</v>
      </c>
      <c r="E1284" s="182" t="s">
        <v>3</v>
      </c>
      <c r="F1284" s="183" t="s">
        <v>4925</v>
      </c>
      <c r="G1284" s="13"/>
      <c r="H1284" s="182" t="s">
        <v>3</v>
      </c>
      <c r="I1284" s="13"/>
      <c r="J1284" s="13"/>
      <c r="K1284" s="13"/>
      <c r="L1284" s="180"/>
      <c r="M1284" s="184"/>
      <c r="N1284" s="185"/>
      <c r="O1284" s="185"/>
      <c r="P1284" s="185"/>
      <c r="Q1284" s="185"/>
      <c r="R1284" s="185"/>
      <c r="S1284" s="185"/>
      <c r="T1284" s="186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182" t="s">
        <v>204</v>
      </c>
      <c r="AU1284" s="182" t="s">
        <v>78</v>
      </c>
      <c r="AV1284" s="13" t="s">
        <v>76</v>
      </c>
      <c r="AW1284" s="13" t="s">
        <v>31</v>
      </c>
      <c r="AX1284" s="13" t="s">
        <v>69</v>
      </c>
      <c r="AY1284" s="182" t="s">
        <v>195</v>
      </c>
    </row>
    <row r="1285" spans="1:51" s="14" customFormat="1" ht="12">
      <c r="A1285" s="14"/>
      <c r="B1285" s="187"/>
      <c r="C1285" s="14"/>
      <c r="D1285" s="181" t="s">
        <v>204</v>
      </c>
      <c r="E1285" s="188" t="s">
        <v>3</v>
      </c>
      <c r="F1285" s="189" t="s">
        <v>4926</v>
      </c>
      <c r="G1285" s="14"/>
      <c r="H1285" s="190">
        <v>19.1</v>
      </c>
      <c r="I1285" s="14"/>
      <c r="J1285" s="14"/>
      <c r="K1285" s="14"/>
      <c r="L1285" s="187"/>
      <c r="M1285" s="191"/>
      <c r="N1285" s="192"/>
      <c r="O1285" s="192"/>
      <c r="P1285" s="192"/>
      <c r="Q1285" s="192"/>
      <c r="R1285" s="192"/>
      <c r="S1285" s="192"/>
      <c r="T1285" s="193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188" t="s">
        <v>204</v>
      </c>
      <c r="AU1285" s="188" t="s">
        <v>78</v>
      </c>
      <c r="AV1285" s="14" t="s">
        <v>78</v>
      </c>
      <c r="AW1285" s="14" t="s">
        <v>31</v>
      </c>
      <c r="AX1285" s="14" t="s">
        <v>76</v>
      </c>
      <c r="AY1285" s="188" t="s">
        <v>195</v>
      </c>
    </row>
    <row r="1286" spans="1:65" s="2" customFormat="1" ht="24" customHeight="1">
      <c r="A1286" s="33"/>
      <c r="B1286" s="167"/>
      <c r="C1286" s="168" t="s">
        <v>4927</v>
      </c>
      <c r="D1286" s="168" t="s">
        <v>197</v>
      </c>
      <c r="E1286" s="169" t="s">
        <v>4928</v>
      </c>
      <c r="F1286" s="170" t="s">
        <v>4929</v>
      </c>
      <c r="G1286" s="171" t="s">
        <v>200</v>
      </c>
      <c r="H1286" s="172">
        <v>625.518</v>
      </c>
      <c r="I1286" s="173">
        <v>26.3</v>
      </c>
      <c r="J1286" s="173">
        <f>ROUND(I1286*H1286,2)</f>
        <v>16451.12</v>
      </c>
      <c r="K1286" s="170" t="s">
        <v>201</v>
      </c>
      <c r="L1286" s="34"/>
      <c r="M1286" s="174" t="s">
        <v>3</v>
      </c>
      <c r="N1286" s="175" t="s">
        <v>40</v>
      </c>
      <c r="O1286" s="176">
        <v>0.04</v>
      </c>
      <c r="P1286" s="176">
        <f>O1286*H1286</f>
        <v>25.02072</v>
      </c>
      <c r="Q1286" s="176">
        <v>0.0001</v>
      </c>
      <c r="R1286" s="176">
        <f>Q1286*H1286</f>
        <v>0.0625518</v>
      </c>
      <c r="S1286" s="176">
        <v>0</v>
      </c>
      <c r="T1286" s="177">
        <f>S1286*H1286</f>
        <v>0</v>
      </c>
      <c r="U1286" s="33"/>
      <c r="V1286" s="33"/>
      <c r="W1286" s="33"/>
      <c r="X1286" s="33"/>
      <c r="Y1286" s="33"/>
      <c r="Z1286" s="33"/>
      <c r="AA1286" s="33"/>
      <c r="AB1286" s="33"/>
      <c r="AC1286" s="33"/>
      <c r="AD1286" s="33"/>
      <c r="AE1286" s="33"/>
      <c r="AR1286" s="178" t="s">
        <v>295</v>
      </c>
      <c r="AT1286" s="178" t="s">
        <v>197</v>
      </c>
      <c r="AU1286" s="178" t="s">
        <v>78</v>
      </c>
      <c r="AY1286" s="20" t="s">
        <v>195</v>
      </c>
      <c r="BE1286" s="179">
        <f>IF(N1286="základní",J1286,0)</f>
        <v>16451.12</v>
      </c>
      <c r="BF1286" s="179">
        <f>IF(N1286="snížená",J1286,0)</f>
        <v>0</v>
      </c>
      <c r="BG1286" s="179">
        <f>IF(N1286="zákl. přenesená",J1286,0)</f>
        <v>0</v>
      </c>
      <c r="BH1286" s="179">
        <f>IF(N1286="sníž. přenesená",J1286,0)</f>
        <v>0</v>
      </c>
      <c r="BI1286" s="179">
        <f>IF(N1286="nulová",J1286,0)</f>
        <v>0</v>
      </c>
      <c r="BJ1286" s="20" t="s">
        <v>76</v>
      </c>
      <c r="BK1286" s="179">
        <f>ROUND(I1286*H1286,2)</f>
        <v>16451.12</v>
      </c>
      <c r="BL1286" s="20" t="s">
        <v>295</v>
      </c>
      <c r="BM1286" s="178" t="s">
        <v>4930</v>
      </c>
    </row>
    <row r="1287" spans="1:51" s="14" customFormat="1" ht="12">
      <c r="A1287" s="14"/>
      <c r="B1287" s="187"/>
      <c r="C1287" s="14"/>
      <c r="D1287" s="181" t="s">
        <v>204</v>
      </c>
      <c r="E1287" s="188" t="s">
        <v>3</v>
      </c>
      <c r="F1287" s="189" t="s">
        <v>4931</v>
      </c>
      <c r="G1287" s="14"/>
      <c r="H1287" s="190">
        <v>599.738</v>
      </c>
      <c r="I1287" s="14"/>
      <c r="J1287" s="14"/>
      <c r="K1287" s="14"/>
      <c r="L1287" s="187"/>
      <c r="M1287" s="191"/>
      <c r="N1287" s="192"/>
      <c r="O1287" s="192"/>
      <c r="P1287" s="192"/>
      <c r="Q1287" s="192"/>
      <c r="R1287" s="192"/>
      <c r="S1287" s="192"/>
      <c r="T1287" s="193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188" t="s">
        <v>204</v>
      </c>
      <c r="AU1287" s="188" t="s">
        <v>78</v>
      </c>
      <c r="AV1287" s="14" t="s">
        <v>78</v>
      </c>
      <c r="AW1287" s="14" t="s">
        <v>31</v>
      </c>
      <c r="AX1287" s="14" t="s">
        <v>69</v>
      </c>
      <c r="AY1287" s="188" t="s">
        <v>195</v>
      </c>
    </row>
    <row r="1288" spans="1:51" s="13" customFormat="1" ht="12">
      <c r="A1288" s="13"/>
      <c r="B1288" s="180"/>
      <c r="C1288" s="13"/>
      <c r="D1288" s="181" t="s">
        <v>204</v>
      </c>
      <c r="E1288" s="182" t="s">
        <v>3</v>
      </c>
      <c r="F1288" s="183" t="s">
        <v>4932</v>
      </c>
      <c r="G1288" s="13"/>
      <c r="H1288" s="182" t="s">
        <v>3</v>
      </c>
      <c r="I1288" s="13"/>
      <c r="J1288" s="13"/>
      <c r="K1288" s="13"/>
      <c r="L1288" s="180"/>
      <c r="M1288" s="184"/>
      <c r="N1288" s="185"/>
      <c r="O1288" s="185"/>
      <c r="P1288" s="185"/>
      <c r="Q1288" s="185"/>
      <c r="R1288" s="185"/>
      <c r="S1288" s="185"/>
      <c r="T1288" s="186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182" t="s">
        <v>204</v>
      </c>
      <c r="AU1288" s="182" t="s">
        <v>78</v>
      </c>
      <c r="AV1288" s="13" t="s">
        <v>76</v>
      </c>
      <c r="AW1288" s="13" t="s">
        <v>31</v>
      </c>
      <c r="AX1288" s="13" t="s">
        <v>69</v>
      </c>
      <c r="AY1288" s="182" t="s">
        <v>195</v>
      </c>
    </row>
    <row r="1289" spans="1:51" s="14" customFormat="1" ht="12">
      <c r="A1289" s="14"/>
      <c r="B1289" s="187"/>
      <c r="C1289" s="14"/>
      <c r="D1289" s="181" t="s">
        <v>204</v>
      </c>
      <c r="E1289" s="188" t="s">
        <v>3</v>
      </c>
      <c r="F1289" s="189" t="s">
        <v>4933</v>
      </c>
      <c r="G1289" s="14"/>
      <c r="H1289" s="190">
        <v>14.52</v>
      </c>
      <c r="I1289" s="14"/>
      <c r="J1289" s="14"/>
      <c r="K1289" s="14"/>
      <c r="L1289" s="187"/>
      <c r="M1289" s="191"/>
      <c r="N1289" s="192"/>
      <c r="O1289" s="192"/>
      <c r="P1289" s="192"/>
      <c r="Q1289" s="192"/>
      <c r="R1289" s="192"/>
      <c r="S1289" s="192"/>
      <c r="T1289" s="193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188" t="s">
        <v>204</v>
      </c>
      <c r="AU1289" s="188" t="s">
        <v>78</v>
      </c>
      <c r="AV1289" s="14" t="s">
        <v>78</v>
      </c>
      <c r="AW1289" s="14" t="s">
        <v>31</v>
      </c>
      <c r="AX1289" s="14" t="s">
        <v>69</v>
      </c>
      <c r="AY1289" s="188" t="s">
        <v>195</v>
      </c>
    </row>
    <row r="1290" spans="1:51" s="14" customFormat="1" ht="12">
      <c r="A1290" s="14"/>
      <c r="B1290" s="187"/>
      <c r="C1290" s="14"/>
      <c r="D1290" s="181" t="s">
        <v>204</v>
      </c>
      <c r="E1290" s="188" t="s">
        <v>3</v>
      </c>
      <c r="F1290" s="189" t="s">
        <v>4934</v>
      </c>
      <c r="G1290" s="14"/>
      <c r="H1290" s="190">
        <v>11.26</v>
      </c>
      <c r="I1290" s="14"/>
      <c r="J1290" s="14"/>
      <c r="K1290" s="14"/>
      <c r="L1290" s="187"/>
      <c r="M1290" s="191"/>
      <c r="N1290" s="192"/>
      <c r="O1290" s="192"/>
      <c r="P1290" s="192"/>
      <c r="Q1290" s="192"/>
      <c r="R1290" s="192"/>
      <c r="S1290" s="192"/>
      <c r="T1290" s="193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188" t="s">
        <v>204</v>
      </c>
      <c r="AU1290" s="188" t="s">
        <v>78</v>
      </c>
      <c r="AV1290" s="14" t="s">
        <v>78</v>
      </c>
      <c r="AW1290" s="14" t="s">
        <v>31</v>
      </c>
      <c r="AX1290" s="14" t="s">
        <v>69</v>
      </c>
      <c r="AY1290" s="188" t="s">
        <v>195</v>
      </c>
    </row>
    <row r="1291" spans="1:51" s="15" customFormat="1" ht="12">
      <c r="A1291" s="15"/>
      <c r="B1291" s="194"/>
      <c r="C1291" s="15"/>
      <c r="D1291" s="181" t="s">
        <v>204</v>
      </c>
      <c r="E1291" s="195" t="s">
        <v>3</v>
      </c>
      <c r="F1291" s="196" t="s">
        <v>209</v>
      </c>
      <c r="G1291" s="15"/>
      <c r="H1291" s="197">
        <v>625.518</v>
      </c>
      <c r="I1291" s="15"/>
      <c r="J1291" s="15"/>
      <c r="K1291" s="15"/>
      <c r="L1291" s="194"/>
      <c r="M1291" s="198"/>
      <c r="N1291" s="199"/>
      <c r="O1291" s="199"/>
      <c r="P1291" s="199"/>
      <c r="Q1291" s="199"/>
      <c r="R1291" s="199"/>
      <c r="S1291" s="199"/>
      <c r="T1291" s="200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T1291" s="195" t="s">
        <v>204</v>
      </c>
      <c r="AU1291" s="195" t="s">
        <v>78</v>
      </c>
      <c r="AV1291" s="15" t="s">
        <v>202</v>
      </c>
      <c r="AW1291" s="15" t="s">
        <v>31</v>
      </c>
      <c r="AX1291" s="15" t="s">
        <v>76</v>
      </c>
      <c r="AY1291" s="195" t="s">
        <v>195</v>
      </c>
    </row>
    <row r="1292" spans="1:65" s="2" customFormat="1" ht="24" customHeight="1">
      <c r="A1292" s="33"/>
      <c r="B1292" s="167"/>
      <c r="C1292" s="168" t="s">
        <v>4935</v>
      </c>
      <c r="D1292" s="168" t="s">
        <v>197</v>
      </c>
      <c r="E1292" s="169" t="s">
        <v>4936</v>
      </c>
      <c r="F1292" s="170" t="s">
        <v>4937</v>
      </c>
      <c r="G1292" s="171" t="s">
        <v>200</v>
      </c>
      <c r="H1292" s="172">
        <v>558.538</v>
      </c>
      <c r="I1292" s="173">
        <v>24.1</v>
      </c>
      <c r="J1292" s="173">
        <f>ROUND(I1292*H1292,2)</f>
        <v>13460.77</v>
      </c>
      <c r="K1292" s="170" t="s">
        <v>201</v>
      </c>
      <c r="L1292" s="34"/>
      <c r="M1292" s="174" t="s">
        <v>3</v>
      </c>
      <c r="N1292" s="175" t="s">
        <v>40</v>
      </c>
      <c r="O1292" s="176">
        <v>0.066</v>
      </c>
      <c r="P1292" s="176">
        <f>O1292*H1292</f>
        <v>36.863508</v>
      </c>
      <c r="Q1292" s="176">
        <v>0</v>
      </c>
      <c r="R1292" s="176">
        <f>Q1292*H1292</f>
        <v>0</v>
      </c>
      <c r="S1292" s="176">
        <v>0</v>
      </c>
      <c r="T1292" s="177">
        <f>S1292*H1292</f>
        <v>0</v>
      </c>
      <c r="U1292" s="33"/>
      <c r="V1292" s="33"/>
      <c r="W1292" s="33"/>
      <c r="X1292" s="33"/>
      <c r="Y1292" s="33"/>
      <c r="Z1292" s="33"/>
      <c r="AA1292" s="33"/>
      <c r="AB1292" s="33"/>
      <c r="AC1292" s="33"/>
      <c r="AD1292" s="33"/>
      <c r="AE1292" s="33"/>
      <c r="AR1292" s="178" t="s">
        <v>295</v>
      </c>
      <c r="AT1292" s="178" t="s">
        <v>197</v>
      </c>
      <c r="AU1292" s="178" t="s">
        <v>78</v>
      </c>
      <c r="AY1292" s="20" t="s">
        <v>195</v>
      </c>
      <c r="BE1292" s="179">
        <f>IF(N1292="základní",J1292,0)</f>
        <v>13460.77</v>
      </c>
      <c r="BF1292" s="179">
        <f>IF(N1292="snížená",J1292,0)</f>
        <v>0</v>
      </c>
      <c r="BG1292" s="179">
        <f>IF(N1292="zákl. přenesená",J1292,0)</f>
        <v>0</v>
      </c>
      <c r="BH1292" s="179">
        <f>IF(N1292="sníž. přenesená",J1292,0)</f>
        <v>0</v>
      </c>
      <c r="BI1292" s="179">
        <f>IF(N1292="nulová",J1292,0)</f>
        <v>0</v>
      </c>
      <c r="BJ1292" s="20" t="s">
        <v>76</v>
      </c>
      <c r="BK1292" s="179">
        <f>ROUND(I1292*H1292,2)</f>
        <v>13460.77</v>
      </c>
      <c r="BL1292" s="20" t="s">
        <v>295</v>
      </c>
      <c r="BM1292" s="178" t="s">
        <v>4938</v>
      </c>
    </row>
    <row r="1293" spans="1:51" s="14" customFormat="1" ht="12">
      <c r="A1293" s="14"/>
      <c r="B1293" s="187"/>
      <c r="C1293" s="14"/>
      <c r="D1293" s="181" t="s">
        <v>204</v>
      </c>
      <c r="E1293" s="188" t="s">
        <v>3</v>
      </c>
      <c r="F1293" s="189" t="s">
        <v>4939</v>
      </c>
      <c r="G1293" s="14"/>
      <c r="H1293" s="190">
        <v>558.538</v>
      </c>
      <c r="I1293" s="14"/>
      <c r="J1293" s="14"/>
      <c r="K1293" s="14"/>
      <c r="L1293" s="187"/>
      <c r="M1293" s="191"/>
      <c r="N1293" s="192"/>
      <c r="O1293" s="192"/>
      <c r="P1293" s="192"/>
      <c r="Q1293" s="192"/>
      <c r="R1293" s="192"/>
      <c r="S1293" s="192"/>
      <c r="T1293" s="193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188" t="s">
        <v>204</v>
      </c>
      <c r="AU1293" s="188" t="s">
        <v>78</v>
      </c>
      <c r="AV1293" s="14" t="s">
        <v>78</v>
      </c>
      <c r="AW1293" s="14" t="s">
        <v>31</v>
      </c>
      <c r="AX1293" s="14" t="s">
        <v>76</v>
      </c>
      <c r="AY1293" s="188" t="s">
        <v>195</v>
      </c>
    </row>
    <row r="1294" spans="1:65" s="2" customFormat="1" ht="16.5" customHeight="1">
      <c r="A1294" s="33"/>
      <c r="B1294" s="167"/>
      <c r="C1294" s="208" t="s">
        <v>4940</v>
      </c>
      <c r="D1294" s="208" t="s">
        <v>263</v>
      </c>
      <c r="E1294" s="209" t="s">
        <v>4941</v>
      </c>
      <c r="F1294" s="210" t="s">
        <v>4942</v>
      </c>
      <c r="G1294" s="211" t="s">
        <v>200</v>
      </c>
      <c r="H1294" s="212">
        <v>642.217</v>
      </c>
      <c r="I1294" s="213">
        <v>25.7</v>
      </c>
      <c r="J1294" s="213">
        <f>ROUND(I1294*H1294,2)</f>
        <v>16504.98</v>
      </c>
      <c r="K1294" s="210" t="s">
        <v>201</v>
      </c>
      <c r="L1294" s="214"/>
      <c r="M1294" s="215" t="s">
        <v>3</v>
      </c>
      <c r="N1294" s="216" t="s">
        <v>40</v>
      </c>
      <c r="O1294" s="176">
        <v>0</v>
      </c>
      <c r="P1294" s="176">
        <f>O1294*H1294</f>
        <v>0</v>
      </c>
      <c r="Q1294" s="176">
        <v>0.00014</v>
      </c>
      <c r="R1294" s="176">
        <f>Q1294*H1294</f>
        <v>0.08991037999999998</v>
      </c>
      <c r="S1294" s="176">
        <v>0</v>
      </c>
      <c r="T1294" s="177">
        <f>S1294*H1294</f>
        <v>0</v>
      </c>
      <c r="U1294" s="33"/>
      <c r="V1294" s="33"/>
      <c r="W1294" s="33"/>
      <c r="X1294" s="33"/>
      <c r="Y1294" s="33"/>
      <c r="Z1294" s="33"/>
      <c r="AA1294" s="33"/>
      <c r="AB1294" s="33"/>
      <c r="AC1294" s="33"/>
      <c r="AD1294" s="33"/>
      <c r="AE1294" s="33"/>
      <c r="AR1294" s="178" t="s">
        <v>417</v>
      </c>
      <c r="AT1294" s="178" t="s">
        <v>263</v>
      </c>
      <c r="AU1294" s="178" t="s">
        <v>78</v>
      </c>
      <c r="AY1294" s="20" t="s">
        <v>195</v>
      </c>
      <c r="BE1294" s="179">
        <f>IF(N1294="základní",J1294,0)</f>
        <v>16504.98</v>
      </c>
      <c r="BF1294" s="179">
        <f>IF(N1294="snížená",J1294,0)</f>
        <v>0</v>
      </c>
      <c r="BG1294" s="179">
        <f>IF(N1294="zákl. přenesená",J1294,0)</f>
        <v>0</v>
      </c>
      <c r="BH1294" s="179">
        <f>IF(N1294="sníž. přenesená",J1294,0)</f>
        <v>0</v>
      </c>
      <c r="BI1294" s="179">
        <f>IF(N1294="nulová",J1294,0)</f>
        <v>0</v>
      </c>
      <c r="BJ1294" s="20" t="s">
        <v>76</v>
      </c>
      <c r="BK1294" s="179">
        <f>ROUND(I1294*H1294,2)</f>
        <v>16504.98</v>
      </c>
      <c r="BL1294" s="20" t="s">
        <v>295</v>
      </c>
      <c r="BM1294" s="178" t="s">
        <v>4943</v>
      </c>
    </row>
    <row r="1295" spans="1:51" s="14" customFormat="1" ht="12">
      <c r="A1295" s="14"/>
      <c r="B1295" s="187"/>
      <c r="C1295" s="14"/>
      <c r="D1295" s="181" t="s">
        <v>204</v>
      </c>
      <c r="E1295" s="14"/>
      <c r="F1295" s="189" t="s">
        <v>4944</v>
      </c>
      <c r="G1295" s="14"/>
      <c r="H1295" s="190">
        <v>642.217</v>
      </c>
      <c r="I1295" s="14"/>
      <c r="J1295" s="14"/>
      <c r="K1295" s="14"/>
      <c r="L1295" s="187"/>
      <c r="M1295" s="191"/>
      <c r="N1295" s="192"/>
      <c r="O1295" s="192"/>
      <c r="P1295" s="192"/>
      <c r="Q1295" s="192"/>
      <c r="R1295" s="192"/>
      <c r="S1295" s="192"/>
      <c r="T1295" s="193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188" t="s">
        <v>204</v>
      </c>
      <c r="AU1295" s="188" t="s">
        <v>78</v>
      </c>
      <c r="AV1295" s="14" t="s">
        <v>78</v>
      </c>
      <c r="AW1295" s="14" t="s">
        <v>4</v>
      </c>
      <c r="AX1295" s="14" t="s">
        <v>76</v>
      </c>
      <c r="AY1295" s="188" t="s">
        <v>195</v>
      </c>
    </row>
    <row r="1296" spans="1:65" s="2" customFormat="1" ht="16.5" customHeight="1">
      <c r="A1296" s="33"/>
      <c r="B1296" s="167"/>
      <c r="C1296" s="208" t="s">
        <v>4945</v>
      </c>
      <c r="D1296" s="208" t="s">
        <v>263</v>
      </c>
      <c r="E1296" s="209" t="s">
        <v>4946</v>
      </c>
      <c r="F1296" s="210" t="s">
        <v>4947</v>
      </c>
      <c r="G1296" s="211" t="s">
        <v>212</v>
      </c>
      <c r="H1296" s="212">
        <v>500</v>
      </c>
      <c r="I1296" s="213">
        <v>6.41</v>
      </c>
      <c r="J1296" s="213">
        <f>ROUND(I1296*H1296,2)</f>
        <v>3205</v>
      </c>
      <c r="K1296" s="210" t="s">
        <v>201</v>
      </c>
      <c r="L1296" s="214"/>
      <c r="M1296" s="215" t="s">
        <v>3</v>
      </c>
      <c r="N1296" s="216" t="s">
        <v>40</v>
      </c>
      <c r="O1296" s="176">
        <v>0</v>
      </c>
      <c r="P1296" s="176">
        <f>O1296*H1296</f>
        <v>0</v>
      </c>
      <c r="Q1296" s="176">
        <v>2E-05</v>
      </c>
      <c r="R1296" s="176">
        <f>Q1296*H1296</f>
        <v>0.01</v>
      </c>
      <c r="S1296" s="176">
        <v>0</v>
      </c>
      <c r="T1296" s="177">
        <f>S1296*H1296</f>
        <v>0</v>
      </c>
      <c r="U1296" s="33"/>
      <c r="V1296" s="33"/>
      <c r="W1296" s="33"/>
      <c r="X1296" s="33"/>
      <c r="Y1296" s="33"/>
      <c r="Z1296" s="33"/>
      <c r="AA1296" s="33"/>
      <c r="AB1296" s="33"/>
      <c r="AC1296" s="33"/>
      <c r="AD1296" s="33"/>
      <c r="AE1296" s="33"/>
      <c r="AR1296" s="178" t="s">
        <v>417</v>
      </c>
      <c r="AT1296" s="178" t="s">
        <v>263</v>
      </c>
      <c r="AU1296" s="178" t="s">
        <v>78</v>
      </c>
      <c r="AY1296" s="20" t="s">
        <v>195</v>
      </c>
      <c r="BE1296" s="179">
        <f>IF(N1296="základní",J1296,0)</f>
        <v>3205</v>
      </c>
      <c r="BF1296" s="179">
        <f>IF(N1296="snížená",J1296,0)</f>
        <v>0</v>
      </c>
      <c r="BG1296" s="179">
        <f>IF(N1296="zákl. přenesená",J1296,0)</f>
        <v>0</v>
      </c>
      <c r="BH1296" s="179">
        <f>IF(N1296="sníž. přenesená",J1296,0)</f>
        <v>0</v>
      </c>
      <c r="BI1296" s="179">
        <f>IF(N1296="nulová",J1296,0)</f>
        <v>0</v>
      </c>
      <c r="BJ1296" s="20" t="s">
        <v>76</v>
      </c>
      <c r="BK1296" s="179">
        <f>ROUND(I1296*H1296,2)</f>
        <v>3205</v>
      </c>
      <c r="BL1296" s="20" t="s">
        <v>295</v>
      </c>
      <c r="BM1296" s="178" t="s">
        <v>4948</v>
      </c>
    </row>
    <row r="1297" spans="1:65" s="2" customFormat="1" ht="16.5" customHeight="1">
      <c r="A1297" s="33"/>
      <c r="B1297" s="167"/>
      <c r="C1297" s="168" t="s">
        <v>4949</v>
      </c>
      <c r="D1297" s="168" t="s">
        <v>197</v>
      </c>
      <c r="E1297" s="169" t="s">
        <v>4950</v>
      </c>
      <c r="F1297" s="170" t="s">
        <v>4951</v>
      </c>
      <c r="G1297" s="171" t="s">
        <v>334</v>
      </c>
      <c r="H1297" s="172">
        <v>2</v>
      </c>
      <c r="I1297" s="173">
        <v>2046</v>
      </c>
      <c r="J1297" s="173">
        <f>ROUND(I1297*H1297,2)</f>
        <v>4092</v>
      </c>
      <c r="K1297" s="170" t="s">
        <v>3</v>
      </c>
      <c r="L1297" s="34"/>
      <c r="M1297" s="174" t="s">
        <v>3</v>
      </c>
      <c r="N1297" s="175" t="s">
        <v>40</v>
      </c>
      <c r="O1297" s="176">
        <v>1.544</v>
      </c>
      <c r="P1297" s="176">
        <f>O1297*H1297</f>
        <v>3.088</v>
      </c>
      <c r="Q1297" s="176">
        <v>4E-05</v>
      </c>
      <c r="R1297" s="176">
        <f>Q1297*H1297</f>
        <v>8E-05</v>
      </c>
      <c r="S1297" s="176">
        <v>0</v>
      </c>
      <c r="T1297" s="177">
        <f>S1297*H1297</f>
        <v>0</v>
      </c>
      <c r="U1297" s="33"/>
      <c r="V1297" s="33"/>
      <c r="W1297" s="33"/>
      <c r="X1297" s="33"/>
      <c r="Y1297" s="33"/>
      <c r="Z1297" s="33"/>
      <c r="AA1297" s="33"/>
      <c r="AB1297" s="33"/>
      <c r="AC1297" s="33"/>
      <c r="AD1297" s="33"/>
      <c r="AE1297" s="33"/>
      <c r="AR1297" s="178" t="s">
        <v>295</v>
      </c>
      <c r="AT1297" s="178" t="s">
        <v>197</v>
      </c>
      <c r="AU1297" s="178" t="s">
        <v>78</v>
      </c>
      <c r="AY1297" s="20" t="s">
        <v>195</v>
      </c>
      <c r="BE1297" s="179">
        <f>IF(N1297="základní",J1297,0)</f>
        <v>4092</v>
      </c>
      <c r="BF1297" s="179">
        <f>IF(N1297="snížená",J1297,0)</f>
        <v>0</v>
      </c>
      <c r="BG1297" s="179">
        <f>IF(N1297="zákl. přenesená",J1297,0)</f>
        <v>0</v>
      </c>
      <c r="BH1297" s="179">
        <f>IF(N1297="sníž. přenesená",J1297,0)</f>
        <v>0</v>
      </c>
      <c r="BI1297" s="179">
        <f>IF(N1297="nulová",J1297,0)</f>
        <v>0</v>
      </c>
      <c r="BJ1297" s="20" t="s">
        <v>76</v>
      </c>
      <c r="BK1297" s="179">
        <f>ROUND(I1297*H1297,2)</f>
        <v>4092</v>
      </c>
      <c r="BL1297" s="20" t="s">
        <v>295</v>
      </c>
      <c r="BM1297" s="178" t="s">
        <v>4952</v>
      </c>
    </row>
    <row r="1298" spans="1:51" s="14" customFormat="1" ht="12">
      <c r="A1298" s="14"/>
      <c r="B1298" s="187"/>
      <c r="C1298" s="14"/>
      <c r="D1298" s="181" t="s">
        <v>204</v>
      </c>
      <c r="E1298" s="188" t="s">
        <v>3</v>
      </c>
      <c r="F1298" s="189" t="s">
        <v>4953</v>
      </c>
      <c r="G1298" s="14"/>
      <c r="H1298" s="190">
        <v>2</v>
      </c>
      <c r="I1298" s="14"/>
      <c r="J1298" s="14"/>
      <c r="K1298" s="14"/>
      <c r="L1298" s="187"/>
      <c r="M1298" s="191"/>
      <c r="N1298" s="192"/>
      <c r="O1298" s="192"/>
      <c r="P1298" s="192"/>
      <c r="Q1298" s="192"/>
      <c r="R1298" s="192"/>
      <c r="S1298" s="192"/>
      <c r="T1298" s="193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188" t="s">
        <v>204</v>
      </c>
      <c r="AU1298" s="188" t="s">
        <v>78</v>
      </c>
      <c r="AV1298" s="14" t="s">
        <v>78</v>
      </c>
      <c r="AW1298" s="14" t="s">
        <v>31</v>
      </c>
      <c r="AX1298" s="14" t="s">
        <v>76</v>
      </c>
      <c r="AY1298" s="188" t="s">
        <v>195</v>
      </c>
    </row>
    <row r="1299" spans="1:65" s="2" customFormat="1" ht="16.5" customHeight="1">
      <c r="A1299" s="33"/>
      <c r="B1299" s="167"/>
      <c r="C1299" s="168" t="s">
        <v>4954</v>
      </c>
      <c r="D1299" s="168" t="s">
        <v>197</v>
      </c>
      <c r="E1299" s="169" t="s">
        <v>4955</v>
      </c>
      <c r="F1299" s="170" t="s">
        <v>4956</v>
      </c>
      <c r="G1299" s="171" t="s">
        <v>200</v>
      </c>
      <c r="H1299" s="172">
        <v>6</v>
      </c>
      <c r="I1299" s="173">
        <v>650</v>
      </c>
      <c r="J1299" s="173">
        <f>ROUND(I1299*H1299,2)</f>
        <v>3900</v>
      </c>
      <c r="K1299" s="170" t="s">
        <v>3</v>
      </c>
      <c r="L1299" s="34"/>
      <c r="M1299" s="174" t="s">
        <v>3</v>
      </c>
      <c r="N1299" s="175" t="s">
        <v>40</v>
      </c>
      <c r="O1299" s="176">
        <v>1.544</v>
      </c>
      <c r="P1299" s="176">
        <f>O1299*H1299</f>
        <v>9.264</v>
      </c>
      <c r="Q1299" s="176">
        <v>4E-05</v>
      </c>
      <c r="R1299" s="176">
        <f>Q1299*H1299</f>
        <v>0.00024000000000000003</v>
      </c>
      <c r="S1299" s="176">
        <v>0</v>
      </c>
      <c r="T1299" s="177">
        <f>S1299*H1299</f>
        <v>0</v>
      </c>
      <c r="U1299" s="33"/>
      <c r="V1299" s="33"/>
      <c r="W1299" s="33"/>
      <c r="X1299" s="33"/>
      <c r="Y1299" s="33"/>
      <c r="Z1299" s="33"/>
      <c r="AA1299" s="33"/>
      <c r="AB1299" s="33"/>
      <c r="AC1299" s="33"/>
      <c r="AD1299" s="33"/>
      <c r="AE1299" s="33"/>
      <c r="AR1299" s="178" t="s">
        <v>295</v>
      </c>
      <c r="AT1299" s="178" t="s">
        <v>197</v>
      </c>
      <c r="AU1299" s="178" t="s">
        <v>78</v>
      </c>
      <c r="AY1299" s="20" t="s">
        <v>195</v>
      </c>
      <c r="BE1299" s="179">
        <f>IF(N1299="základní",J1299,0)</f>
        <v>3900</v>
      </c>
      <c r="BF1299" s="179">
        <f>IF(N1299="snížená",J1299,0)</f>
        <v>0</v>
      </c>
      <c r="BG1299" s="179">
        <f>IF(N1299="zákl. přenesená",J1299,0)</f>
        <v>0</v>
      </c>
      <c r="BH1299" s="179">
        <f>IF(N1299="sníž. přenesená",J1299,0)</f>
        <v>0</v>
      </c>
      <c r="BI1299" s="179">
        <f>IF(N1299="nulová",J1299,0)</f>
        <v>0</v>
      </c>
      <c r="BJ1299" s="20" t="s">
        <v>76</v>
      </c>
      <c r="BK1299" s="179">
        <f>ROUND(I1299*H1299,2)</f>
        <v>3900</v>
      </c>
      <c r="BL1299" s="20" t="s">
        <v>295</v>
      </c>
      <c r="BM1299" s="178" t="s">
        <v>4957</v>
      </c>
    </row>
    <row r="1300" spans="1:51" s="14" customFormat="1" ht="12">
      <c r="A1300" s="14"/>
      <c r="B1300" s="187"/>
      <c r="C1300" s="14"/>
      <c r="D1300" s="181" t="s">
        <v>204</v>
      </c>
      <c r="E1300" s="188" t="s">
        <v>3</v>
      </c>
      <c r="F1300" s="189" t="s">
        <v>778</v>
      </c>
      <c r="G1300" s="14"/>
      <c r="H1300" s="190">
        <v>6</v>
      </c>
      <c r="I1300" s="14"/>
      <c r="J1300" s="14"/>
      <c r="K1300" s="14"/>
      <c r="L1300" s="187"/>
      <c r="M1300" s="191"/>
      <c r="N1300" s="192"/>
      <c r="O1300" s="192"/>
      <c r="P1300" s="192"/>
      <c r="Q1300" s="192"/>
      <c r="R1300" s="192"/>
      <c r="S1300" s="192"/>
      <c r="T1300" s="193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188" t="s">
        <v>204</v>
      </c>
      <c r="AU1300" s="188" t="s">
        <v>78</v>
      </c>
      <c r="AV1300" s="14" t="s">
        <v>78</v>
      </c>
      <c r="AW1300" s="14" t="s">
        <v>31</v>
      </c>
      <c r="AX1300" s="14" t="s">
        <v>76</v>
      </c>
      <c r="AY1300" s="188" t="s">
        <v>195</v>
      </c>
    </row>
    <row r="1301" spans="1:65" s="2" customFormat="1" ht="24" customHeight="1">
      <c r="A1301" s="33"/>
      <c r="B1301" s="167"/>
      <c r="C1301" s="168" t="s">
        <v>4958</v>
      </c>
      <c r="D1301" s="168" t="s">
        <v>197</v>
      </c>
      <c r="E1301" s="169" t="s">
        <v>4959</v>
      </c>
      <c r="F1301" s="170" t="s">
        <v>4960</v>
      </c>
      <c r="G1301" s="171" t="s">
        <v>212</v>
      </c>
      <c r="H1301" s="172">
        <v>51.56</v>
      </c>
      <c r="I1301" s="173">
        <v>478</v>
      </c>
      <c r="J1301" s="173">
        <f>ROUND(I1301*H1301,2)</f>
        <v>24645.68</v>
      </c>
      <c r="K1301" s="170" t="s">
        <v>201</v>
      </c>
      <c r="L1301" s="34"/>
      <c r="M1301" s="174" t="s">
        <v>3</v>
      </c>
      <c r="N1301" s="175" t="s">
        <v>40</v>
      </c>
      <c r="O1301" s="176">
        <v>0.8</v>
      </c>
      <c r="P1301" s="176">
        <f>O1301*H1301</f>
        <v>41.248000000000005</v>
      </c>
      <c r="Q1301" s="176">
        <v>0.00488</v>
      </c>
      <c r="R1301" s="176">
        <f>Q1301*H1301</f>
        <v>0.2516128</v>
      </c>
      <c r="S1301" s="176">
        <v>0</v>
      </c>
      <c r="T1301" s="177">
        <f>S1301*H1301</f>
        <v>0</v>
      </c>
      <c r="U1301" s="33"/>
      <c r="V1301" s="33"/>
      <c r="W1301" s="33"/>
      <c r="X1301" s="33"/>
      <c r="Y1301" s="33"/>
      <c r="Z1301" s="33"/>
      <c r="AA1301" s="33"/>
      <c r="AB1301" s="33"/>
      <c r="AC1301" s="33"/>
      <c r="AD1301" s="33"/>
      <c r="AE1301" s="33"/>
      <c r="AR1301" s="178" t="s">
        <v>295</v>
      </c>
      <c r="AT1301" s="178" t="s">
        <v>197</v>
      </c>
      <c r="AU1301" s="178" t="s">
        <v>78</v>
      </c>
      <c r="AY1301" s="20" t="s">
        <v>195</v>
      </c>
      <c r="BE1301" s="179">
        <f>IF(N1301="základní",J1301,0)</f>
        <v>24645.68</v>
      </c>
      <c r="BF1301" s="179">
        <f>IF(N1301="snížená",J1301,0)</f>
        <v>0</v>
      </c>
      <c r="BG1301" s="179">
        <f>IF(N1301="zákl. přenesená",J1301,0)</f>
        <v>0</v>
      </c>
      <c r="BH1301" s="179">
        <f>IF(N1301="sníž. přenesená",J1301,0)</f>
        <v>0</v>
      </c>
      <c r="BI1301" s="179">
        <f>IF(N1301="nulová",J1301,0)</f>
        <v>0</v>
      </c>
      <c r="BJ1301" s="20" t="s">
        <v>76</v>
      </c>
      <c r="BK1301" s="179">
        <f>ROUND(I1301*H1301,2)</f>
        <v>24645.68</v>
      </c>
      <c r="BL1301" s="20" t="s">
        <v>295</v>
      </c>
      <c r="BM1301" s="178" t="s">
        <v>4961</v>
      </c>
    </row>
    <row r="1302" spans="1:51" s="13" customFormat="1" ht="12">
      <c r="A1302" s="13"/>
      <c r="B1302" s="180"/>
      <c r="C1302" s="13"/>
      <c r="D1302" s="181" t="s">
        <v>204</v>
      </c>
      <c r="E1302" s="182" t="s">
        <v>3</v>
      </c>
      <c r="F1302" s="183" t="s">
        <v>4932</v>
      </c>
      <c r="G1302" s="13"/>
      <c r="H1302" s="182" t="s">
        <v>3</v>
      </c>
      <c r="I1302" s="13"/>
      <c r="J1302" s="13"/>
      <c r="K1302" s="13"/>
      <c r="L1302" s="180"/>
      <c r="M1302" s="184"/>
      <c r="N1302" s="185"/>
      <c r="O1302" s="185"/>
      <c r="P1302" s="185"/>
      <c r="Q1302" s="185"/>
      <c r="R1302" s="185"/>
      <c r="S1302" s="185"/>
      <c r="T1302" s="186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182" t="s">
        <v>204</v>
      </c>
      <c r="AU1302" s="182" t="s">
        <v>78</v>
      </c>
      <c r="AV1302" s="13" t="s">
        <v>76</v>
      </c>
      <c r="AW1302" s="13" t="s">
        <v>31</v>
      </c>
      <c r="AX1302" s="13" t="s">
        <v>69</v>
      </c>
      <c r="AY1302" s="182" t="s">
        <v>195</v>
      </c>
    </row>
    <row r="1303" spans="1:51" s="14" customFormat="1" ht="12">
      <c r="A1303" s="14"/>
      <c r="B1303" s="187"/>
      <c r="C1303" s="14"/>
      <c r="D1303" s="181" t="s">
        <v>204</v>
      </c>
      <c r="E1303" s="188" t="s">
        <v>3</v>
      </c>
      <c r="F1303" s="189" t="s">
        <v>4962</v>
      </c>
      <c r="G1303" s="14"/>
      <c r="H1303" s="190">
        <v>29.04</v>
      </c>
      <c r="I1303" s="14"/>
      <c r="J1303" s="14"/>
      <c r="K1303" s="14"/>
      <c r="L1303" s="187"/>
      <c r="M1303" s="191"/>
      <c r="N1303" s="192"/>
      <c r="O1303" s="192"/>
      <c r="P1303" s="192"/>
      <c r="Q1303" s="192"/>
      <c r="R1303" s="192"/>
      <c r="S1303" s="192"/>
      <c r="T1303" s="193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188" t="s">
        <v>204</v>
      </c>
      <c r="AU1303" s="188" t="s">
        <v>78</v>
      </c>
      <c r="AV1303" s="14" t="s">
        <v>78</v>
      </c>
      <c r="AW1303" s="14" t="s">
        <v>31</v>
      </c>
      <c r="AX1303" s="14" t="s">
        <v>69</v>
      </c>
      <c r="AY1303" s="188" t="s">
        <v>195</v>
      </c>
    </row>
    <row r="1304" spans="1:51" s="14" customFormat="1" ht="12">
      <c r="A1304" s="14"/>
      <c r="B1304" s="187"/>
      <c r="C1304" s="14"/>
      <c r="D1304" s="181" t="s">
        <v>204</v>
      </c>
      <c r="E1304" s="188" t="s">
        <v>3</v>
      </c>
      <c r="F1304" s="189" t="s">
        <v>4963</v>
      </c>
      <c r="G1304" s="14"/>
      <c r="H1304" s="190">
        <v>22.52</v>
      </c>
      <c r="I1304" s="14"/>
      <c r="J1304" s="14"/>
      <c r="K1304" s="14"/>
      <c r="L1304" s="187"/>
      <c r="M1304" s="191"/>
      <c r="N1304" s="192"/>
      <c r="O1304" s="192"/>
      <c r="P1304" s="192"/>
      <c r="Q1304" s="192"/>
      <c r="R1304" s="192"/>
      <c r="S1304" s="192"/>
      <c r="T1304" s="193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188" t="s">
        <v>204</v>
      </c>
      <c r="AU1304" s="188" t="s">
        <v>78</v>
      </c>
      <c r="AV1304" s="14" t="s">
        <v>78</v>
      </c>
      <c r="AW1304" s="14" t="s">
        <v>31</v>
      </c>
      <c r="AX1304" s="14" t="s">
        <v>69</v>
      </c>
      <c r="AY1304" s="188" t="s">
        <v>195</v>
      </c>
    </row>
    <row r="1305" spans="1:51" s="15" customFormat="1" ht="12">
      <c r="A1305" s="15"/>
      <c r="B1305" s="194"/>
      <c r="C1305" s="15"/>
      <c r="D1305" s="181" t="s">
        <v>204</v>
      </c>
      <c r="E1305" s="195" t="s">
        <v>3</v>
      </c>
      <c r="F1305" s="196" t="s">
        <v>209</v>
      </c>
      <c r="G1305" s="15"/>
      <c r="H1305" s="197">
        <v>51.56</v>
      </c>
      <c r="I1305" s="15"/>
      <c r="J1305" s="15"/>
      <c r="K1305" s="15"/>
      <c r="L1305" s="194"/>
      <c r="M1305" s="198"/>
      <c r="N1305" s="199"/>
      <c r="O1305" s="199"/>
      <c r="P1305" s="199"/>
      <c r="Q1305" s="199"/>
      <c r="R1305" s="199"/>
      <c r="S1305" s="199"/>
      <c r="T1305" s="200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T1305" s="195" t="s">
        <v>204</v>
      </c>
      <c r="AU1305" s="195" t="s">
        <v>78</v>
      </c>
      <c r="AV1305" s="15" t="s">
        <v>202</v>
      </c>
      <c r="AW1305" s="15" t="s">
        <v>31</v>
      </c>
      <c r="AX1305" s="15" t="s">
        <v>76</v>
      </c>
      <c r="AY1305" s="195" t="s">
        <v>195</v>
      </c>
    </row>
    <row r="1306" spans="1:65" s="2" customFormat="1" ht="36" customHeight="1">
      <c r="A1306" s="33"/>
      <c r="B1306" s="167"/>
      <c r="C1306" s="168" t="s">
        <v>4964</v>
      </c>
      <c r="D1306" s="168" t="s">
        <v>197</v>
      </c>
      <c r="E1306" s="169" t="s">
        <v>4965</v>
      </c>
      <c r="F1306" s="170" t="s">
        <v>4966</v>
      </c>
      <c r="G1306" s="171" t="s">
        <v>826</v>
      </c>
      <c r="H1306" s="172">
        <v>9.749</v>
      </c>
      <c r="I1306" s="173">
        <v>924</v>
      </c>
      <c r="J1306" s="173">
        <f>ROUND(I1306*H1306,2)</f>
        <v>9008.08</v>
      </c>
      <c r="K1306" s="170" t="s">
        <v>201</v>
      </c>
      <c r="L1306" s="34"/>
      <c r="M1306" s="174" t="s">
        <v>3</v>
      </c>
      <c r="N1306" s="175" t="s">
        <v>40</v>
      </c>
      <c r="O1306" s="176">
        <v>2.39</v>
      </c>
      <c r="P1306" s="176">
        <f>O1306*H1306</f>
        <v>23.300110000000004</v>
      </c>
      <c r="Q1306" s="176">
        <v>0</v>
      </c>
      <c r="R1306" s="176">
        <f>Q1306*H1306</f>
        <v>0</v>
      </c>
      <c r="S1306" s="176">
        <v>0</v>
      </c>
      <c r="T1306" s="177">
        <f>S1306*H1306</f>
        <v>0</v>
      </c>
      <c r="U1306" s="33"/>
      <c r="V1306" s="33"/>
      <c r="W1306" s="33"/>
      <c r="X1306" s="33"/>
      <c r="Y1306" s="33"/>
      <c r="Z1306" s="33"/>
      <c r="AA1306" s="33"/>
      <c r="AB1306" s="33"/>
      <c r="AC1306" s="33"/>
      <c r="AD1306" s="33"/>
      <c r="AE1306" s="33"/>
      <c r="AR1306" s="178" t="s">
        <v>295</v>
      </c>
      <c r="AT1306" s="178" t="s">
        <v>197</v>
      </c>
      <c r="AU1306" s="178" t="s">
        <v>78</v>
      </c>
      <c r="AY1306" s="20" t="s">
        <v>195</v>
      </c>
      <c r="BE1306" s="179">
        <f>IF(N1306="základní",J1306,0)</f>
        <v>9008.08</v>
      </c>
      <c r="BF1306" s="179">
        <f>IF(N1306="snížená",J1306,0)</f>
        <v>0</v>
      </c>
      <c r="BG1306" s="179">
        <f>IF(N1306="zákl. přenesená",J1306,0)</f>
        <v>0</v>
      </c>
      <c r="BH1306" s="179">
        <f>IF(N1306="sníž. přenesená",J1306,0)</f>
        <v>0</v>
      </c>
      <c r="BI1306" s="179">
        <f>IF(N1306="nulová",J1306,0)</f>
        <v>0</v>
      </c>
      <c r="BJ1306" s="20" t="s">
        <v>76</v>
      </c>
      <c r="BK1306" s="179">
        <f>ROUND(I1306*H1306,2)</f>
        <v>9008.08</v>
      </c>
      <c r="BL1306" s="20" t="s">
        <v>295</v>
      </c>
      <c r="BM1306" s="178" t="s">
        <v>4967</v>
      </c>
    </row>
    <row r="1307" spans="1:63" s="12" customFormat="1" ht="22.8" customHeight="1">
      <c r="A1307" s="12"/>
      <c r="B1307" s="155"/>
      <c r="C1307" s="12"/>
      <c r="D1307" s="156" t="s">
        <v>68</v>
      </c>
      <c r="E1307" s="165" t="s">
        <v>1373</v>
      </c>
      <c r="F1307" s="165" t="s">
        <v>1374</v>
      </c>
      <c r="G1307" s="12"/>
      <c r="H1307" s="12"/>
      <c r="I1307" s="12"/>
      <c r="J1307" s="166">
        <f>BK1307</f>
        <v>316362.6</v>
      </c>
      <c r="K1307" s="12"/>
      <c r="L1307" s="155"/>
      <c r="M1307" s="159"/>
      <c r="N1307" s="160"/>
      <c r="O1307" s="160"/>
      <c r="P1307" s="161">
        <f>SUM(P1308:P1341)</f>
        <v>273.95935999999995</v>
      </c>
      <c r="Q1307" s="160"/>
      <c r="R1307" s="161">
        <f>SUM(R1308:R1341)</f>
        <v>1.683356</v>
      </c>
      <c r="S1307" s="160"/>
      <c r="T1307" s="162">
        <f>SUM(T1308:T1341)</f>
        <v>0.3203</v>
      </c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R1307" s="156" t="s">
        <v>78</v>
      </c>
      <c r="AT1307" s="163" t="s">
        <v>68</v>
      </c>
      <c r="AU1307" s="163" t="s">
        <v>76</v>
      </c>
      <c r="AY1307" s="156" t="s">
        <v>195</v>
      </c>
      <c r="BK1307" s="164">
        <f>SUM(BK1308:BK1341)</f>
        <v>316362.6</v>
      </c>
    </row>
    <row r="1308" spans="1:65" s="2" customFormat="1" ht="24" customHeight="1">
      <c r="A1308" s="33"/>
      <c r="B1308" s="167"/>
      <c r="C1308" s="168" t="s">
        <v>4968</v>
      </c>
      <c r="D1308" s="168" t="s">
        <v>197</v>
      </c>
      <c r="E1308" s="169" t="s">
        <v>4969</v>
      </c>
      <c r="F1308" s="170" t="s">
        <v>4970</v>
      </c>
      <c r="G1308" s="171" t="s">
        <v>334</v>
      </c>
      <c r="H1308" s="172">
        <v>2</v>
      </c>
      <c r="I1308" s="173">
        <v>2557.5</v>
      </c>
      <c r="J1308" s="173">
        <f>ROUND(I1308*H1308,2)</f>
        <v>5115</v>
      </c>
      <c r="K1308" s="170" t="s">
        <v>3</v>
      </c>
      <c r="L1308" s="34"/>
      <c r="M1308" s="174" t="s">
        <v>3</v>
      </c>
      <c r="N1308" s="175" t="s">
        <v>40</v>
      </c>
      <c r="O1308" s="176">
        <v>0.338</v>
      </c>
      <c r="P1308" s="176">
        <f>O1308*H1308</f>
        <v>0.676</v>
      </c>
      <c r="Q1308" s="176">
        <v>0</v>
      </c>
      <c r="R1308" s="176">
        <f>Q1308*H1308</f>
        <v>0</v>
      </c>
      <c r="S1308" s="176">
        <v>0</v>
      </c>
      <c r="T1308" s="177">
        <f>S1308*H1308</f>
        <v>0</v>
      </c>
      <c r="U1308" s="33"/>
      <c r="V1308" s="33"/>
      <c r="W1308" s="33"/>
      <c r="X1308" s="33"/>
      <c r="Y1308" s="33"/>
      <c r="Z1308" s="33"/>
      <c r="AA1308" s="33"/>
      <c r="AB1308" s="33"/>
      <c r="AC1308" s="33"/>
      <c r="AD1308" s="33"/>
      <c r="AE1308" s="33"/>
      <c r="AR1308" s="178" t="s">
        <v>295</v>
      </c>
      <c r="AT1308" s="178" t="s">
        <v>197</v>
      </c>
      <c r="AU1308" s="178" t="s">
        <v>78</v>
      </c>
      <c r="AY1308" s="20" t="s">
        <v>195</v>
      </c>
      <c r="BE1308" s="179">
        <f>IF(N1308="základní",J1308,0)</f>
        <v>5115</v>
      </c>
      <c r="BF1308" s="179">
        <f>IF(N1308="snížená",J1308,0)</f>
        <v>0</v>
      </c>
      <c r="BG1308" s="179">
        <f>IF(N1308="zákl. přenesená",J1308,0)</f>
        <v>0</v>
      </c>
      <c r="BH1308" s="179">
        <f>IF(N1308="sníž. přenesená",J1308,0)</f>
        <v>0</v>
      </c>
      <c r="BI1308" s="179">
        <f>IF(N1308="nulová",J1308,0)</f>
        <v>0</v>
      </c>
      <c r="BJ1308" s="20" t="s">
        <v>76</v>
      </c>
      <c r="BK1308" s="179">
        <f>ROUND(I1308*H1308,2)</f>
        <v>5115</v>
      </c>
      <c r="BL1308" s="20" t="s">
        <v>295</v>
      </c>
      <c r="BM1308" s="178" t="s">
        <v>4971</v>
      </c>
    </row>
    <row r="1309" spans="1:65" s="2" customFormat="1" ht="24" customHeight="1">
      <c r="A1309" s="33"/>
      <c r="B1309" s="167"/>
      <c r="C1309" s="168" t="s">
        <v>4972</v>
      </c>
      <c r="D1309" s="168" t="s">
        <v>197</v>
      </c>
      <c r="E1309" s="169" t="s">
        <v>4973</v>
      </c>
      <c r="F1309" s="170" t="s">
        <v>4974</v>
      </c>
      <c r="G1309" s="171" t="s">
        <v>334</v>
      </c>
      <c r="H1309" s="172">
        <v>1</v>
      </c>
      <c r="I1309" s="173">
        <v>1457</v>
      </c>
      <c r="J1309" s="173">
        <f>ROUND(I1309*H1309,2)</f>
        <v>1457</v>
      </c>
      <c r="K1309" s="170" t="s">
        <v>3</v>
      </c>
      <c r="L1309" s="34"/>
      <c r="M1309" s="174" t="s">
        <v>3</v>
      </c>
      <c r="N1309" s="175" t="s">
        <v>40</v>
      </c>
      <c r="O1309" s="176">
        <v>0.338</v>
      </c>
      <c r="P1309" s="176">
        <f>O1309*H1309</f>
        <v>0.338</v>
      </c>
      <c r="Q1309" s="176">
        <v>0</v>
      </c>
      <c r="R1309" s="176">
        <f>Q1309*H1309</f>
        <v>0</v>
      </c>
      <c r="S1309" s="176">
        <v>0</v>
      </c>
      <c r="T1309" s="177">
        <f>S1309*H1309</f>
        <v>0</v>
      </c>
      <c r="U1309" s="33"/>
      <c r="V1309" s="33"/>
      <c r="W1309" s="33"/>
      <c r="X1309" s="33"/>
      <c r="Y1309" s="33"/>
      <c r="Z1309" s="33"/>
      <c r="AA1309" s="33"/>
      <c r="AB1309" s="33"/>
      <c r="AC1309" s="33"/>
      <c r="AD1309" s="33"/>
      <c r="AE1309" s="33"/>
      <c r="AR1309" s="178" t="s">
        <v>295</v>
      </c>
      <c r="AT1309" s="178" t="s">
        <v>197</v>
      </c>
      <c r="AU1309" s="178" t="s">
        <v>78</v>
      </c>
      <c r="AY1309" s="20" t="s">
        <v>195</v>
      </c>
      <c r="BE1309" s="179">
        <f>IF(N1309="základní",J1309,0)</f>
        <v>1457</v>
      </c>
      <c r="BF1309" s="179">
        <f>IF(N1309="snížená",J1309,0)</f>
        <v>0</v>
      </c>
      <c r="BG1309" s="179">
        <f>IF(N1309="zákl. přenesená",J1309,0)</f>
        <v>0</v>
      </c>
      <c r="BH1309" s="179">
        <f>IF(N1309="sníž. přenesená",J1309,0)</f>
        <v>0</v>
      </c>
      <c r="BI1309" s="179">
        <f>IF(N1309="nulová",J1309,0)</f>
        <v>0</v>
      </c>
      <c r="BJ1309" s="20" t="s">
        <v>76</v>
      </c>
      <c r="BK1309" s="179">
        <f>ROUND(I1309*H1309,2)</f>
        <v>1457</v>
      </c>
      <c r="BL1309" s="20" t="s">
        <v>295</v>
      </c>
      <c r="BM1309" s="178" t="s">
        <v>4975</v>
      </c>
    </row>
    <row r="1310" spans="1:65" s="2" customFormat="1" ht="16.5" customHeight="1">
      <c r="A1310" s="33"/>
      <c r="B1310" s="167"/>
      <c r="C1310" s="168" t="s">
        <v>4976</v>
      </c>
      <c r="D1310" s="168" t="s">
        <v>197</v>
      </c>
      <c r="E1310" s="169" t="s">
        <v>4977</v>
      </c>
      <c r="F1310" s="170" t="s">
        <v>4978</v>
      </c>
      <c r="G1310" s="171" t="s">
        <v>334</v>
      </c>
      <c r="H1310" s="172">
        <v>2</v>
      </c>
      <c r="I1310" s="173">
        <v>3500</v>
      </c>
      <c r="J1310" s="173">
        <f>ROUND(I1310*H1310,2)</f>
        <v>7000</v>
      </c>
      <c r="K1310" s="170" t="s">
        <v>3</v>
      </c>
      <c r="L1310" s="34"/>
      <c r="M1310" s="174" t="s">
        <v>3</v>
      </c>
      <c r="N1310" s="175" t="s">
        <v>40</v>
      </c>
      <c r="O1310" s="176">
        <v>0.338</v>
      </c>
      <c r="P1310" s="176">
        <f>O1310*H1310</f>
        <v>0.676</v>
      </c>
      <c r="Q1310" s="176">
        <v>0</v>
      </c>
      <c r="R1310" s="176">
        <f>Q1310*H1310</f>
        <v>0</v>
      </c>
      <c r="S1310" s="176">
        <v>0</v>
      </c>
      <c r="T1310" s="177">
        <f>S1310*H1310</f>
        <v>0</v>
      </c>
      <c r="U1310" s="33"/>
      <c r="V1310" s="33"/>
      <c r="W1310" s="33"/>
      <c r="X1310" s="33"/>
      <c r="Y1310" s="33"/>
      <c r="Z1310" s="33"/>
      <c r="AA1310" s="33"/>
      <c r="AB1310" s="33"/>
      <c r="AC1310" s="33"/>
      <c r="AD1310" s="33"/>
      <c r="AE1310" s="33"/>
      <c r="AR1310" s="178" t="s">
        <v>295</v>
      </c>
      <c r="AT1310" s="178" t="s">
        <v>197</v>
      </c>
      <c r="AU1310" s="178" t="s">
        <v>78</v>
      </c>
      <c r="AY1310" s="20" t="s">
        <v>195</v>
      </c>
      <c r="BE1310" s="179">
        <f>IF(N1310="základní",J1310,0)</f>
        <v>7000</v>
      </c>
      <c r="BF1310" s="179">
        <f>IF(N1310="snížená",J1310,0)</f>
        <v>0</v>
      </c>
      <c r="BG1310" s="179">
        <f>IF(N1310="zákl. přenesená",J1310,0)</f>
        <v>0</v>
      </c>
      <c r="BH1310" s="179">
        <f>IF(N1310="sníž. přenesená",J1310,0)</f>
        <v>0</v>
      </c>
      <c r="BI1310" s="179">
        <f>IF(N1310="nulová",J1310,0)</f>
        <v>0</v>
      </c>
      <c r="BJ1310" s="20" t="s">
        <v>76</v>
      </c>
      <c r="BK1310" s="179">
        <f>ROUND(I1310*H1310,2)</f>
        <v>7000</v>
      </c>
      <c r="BL1310" s="20" t="s">
        <v>295</v>
      </c>
      <c r="BM1310" s="178" t="s">
        <v>4979</v>
      </c>
    </row>
    <row r="1311" spans="1:65" s="2" customFormat="1" ht="16.5" customHeight="1">
      <c r="A1311" s="33"/>
      <c r="B1311" s="167"/>
      <c r="C1311" s="168" t="s">
        <v>4980</v>
      </c>
      <c r="D1311" s="168" t="s">
        <v>197</v>
      </c>
      <c r="E1311" s="169" t="s">
        <v>4981</v>
      </c>
      <c r="F1311" s="170" t="s">
        <v>4982</v>
      </c>
      <c r="G1311" s="171" t="s">
        <v>334</v>
      </c>
      <c r="H1311" s="172">
        <v>2</v>
      </c>
      <c r="I1311" s="173">
        <v>2000</v>
      </c>
      <c r="J1311" s="173">
        <f>ROUND(I1311*H1311,2)</f>
        <v>4000</v>
      </c>
      <c r="K1311" s="170" t="s">
        <v>3</v>
      </c>
      <c r="L1311" s="34"/>
      <c r="M1311" s="174" t="s">
        <v>3</v>
      </c>
      <c r="N1311" s="175" t="s">
        <v>40</v>
      </c>
      <c r="O1311" s="176">
        <v>0.338</v>
      </c>
      <c r="P1311" s="176">
        <f>O1311*H1311</f>
        <v>0.676</v>
      </c>
      <c r="Q1311" s="176">
        <v>0</v>
      </c>
      <c r="R1311" s="176">
        <f>Q1311*H1311</f>
        <v>0</v>
      </c>
      <c r="S1311" s="176">
        <v>0</v>
      </c>
      <c r="T1311" s="177">
        <f>S1311*H1311</f>
        <v>0</v>
      </c>
      <c r="U1311" s="33"/>
      <c r="V1311" s="33"/>
      <c r="W1311" s="33"/>
      <c r="X1311" s="33"/>
      <c r="Y1311" s="33"/>
      <c r="Z1311" s="33"/>
      <c r="AA1311" s="33"/>
      <c r="AB1311" s="33"/>
      <c r="AC1311" s="33"/>
      <c r="AD1311" s="33"/>
      <c r="AE1311" s="33"/>
      <c r="AR1311" s="178" t="s">
        <v>295</v>
      </c>
      <c r="AT1311" s="178" t="s">
        <v>197</v>
      </c>
      <c r="AU1311" s="178" t="s">
        <v>78</v>
      </c>
      <c r="AY1311" s="20" t="s">
        <v>195</v>
      </c>
      <c r="BE1311" s="179">
        <f>IF(N1311="základní",J1311,0)</f>
        <v>4000</v>
      </c>
      <c r="BF1311" s="179">
        <f>IF(N1311="snížená",J1311,0)</f>
        <v>0</v>
      </c>
      <c r="BG1311" s="179">
        <f>IF(N1311="zákl. přenesená",J1311,0)</f>
        <v>0</v>
      </c>
      <c r="BH1311" s="179">
        <f>IF(N1311="sníž. přenesená",J1311,0)</f>
        <v>0</v>
      </c>
      <c r="BI1311" s="179">
        <f>IF(N1311="nulová",J1311,0)</f>
        <v>0</v>
      </c>
      <c r="BJ1311" s="20" t="s">
        <v>76</v>
      </c>
      <c r="BK1311" s="179">
        <f>ROUND(I1311*H1311,2)</f>
        <v>4000</v>
      </c>
      <c r="BL1311" s="20" t="s">
        <v>295</v>
      </c>
      <c r="BM1311" s="178" t="s">
        <v>4983</v>
      </c>
    </row>
    <row r="1312" spans="1:65" s="2" customFormat="1" ht="16.5" customHeight="1">
      <c r="A1312" s="33"/>
      <c r="B1312" s="167"/>
      <c r="C1312" s="168" t="s">
        <v>4984</v>
      </c>
      <c r="D1312" s="168" t="s">
        <v>197</v>
      </c>
      <c r="E1312" s="169" t="s">
        <v>1393</v>
      </c>
      <c r="F1312" s="170" t="s">
        <v>1394</v>
      </c>
      <c r="G1312" s="171" t="s">
        <v>212</v>
      </c>
      <c r="H1312" s="172">
        <v>80</v>
      </c>
      <c r="I1312" s="173">
        <v>144</v>
      </c>
      <c r="J1312" s="173">
        <f>ROUND(I1312*H1312,2)</f>
        <v>11520</v>
      </c>
      <c r="K1312" s="170" t="s">
        <v>201</v>
      </c>
      <c r="L1312" s="34"/>
      <c r="M1312" s="174" t="s">
        <v>3</v>
      </c>
      <c r="N1312" s="175" t="s">
        <v>40</v>
      </c>
      <c r="O1312" s="176">
        <v>0.43</v>
      </c>
      <c r="P1312" s="176">
        <f>O1312*H1312</f>
        <v>34.4</v>
      </c>
      <c r="Q1312" s="176">
        <v>0</v>
      </c>
      <c r="R1312" s="176">
        <f>Q1312*H1312</f>
        <v>0</v>
      </c>
      <c r="S1312" s="176">
        <v>0.00191</v>
      </c>
      <c r="T1312" s="177">
        <f>S1312*H1312</f>
        <v>0.1528</v>
      </c>
      <c r="U1312" s="33"/>
      <c r="V1312" s="33"/>
      <c r="W1312" s="33"/>
      <c r="X1312" s="33"/>
      <c r="Y1312" s="33"/>
      <c r="Z1312" s="33"/>
      <c r="AA1312" s="33"/>
      <c r="AB1312" s="33"/>
      <c r="AC1312" s="33"/>
      <c r="AD1312" s="33"/>
      <c r="AE1312" s="33"/>
      <c r="AR1312" s="178" t="s">
        <v>295</v>
      </c>
      <c r="AT1312" s="178" t="s">
        <v>197</v>
      </c>
      <c r="AU1312" s="178" t="s">
        <v>78</v>
      </c>
      <c r="AY1312" s="20" t="s">
        <v>195</v>
      </c>
      <c r="BE1312" s="179">
        <f>IF(N1312="základní",J1312,0)</f>
        <v>11520</v>
      </c>
      <c r="BF1312" s="179">
        <f>IF(N1312="snížená",J1312,0)</f>
        <v>0</v>
      </c>
      <c r="BG1312" s="179">
        <f>IF(N1312="zákl. přenesená",J1312,0)</f>
        <v>0</v>
      </c>
      <c r="BH1312" s="179">
        <f>IF(N1312="sníž. přenesená",J1312,0)</f>
        <v>0</v>
      </c>
      <c r="BI1312" s="179">
        <f>IF(N1312="nulová",J1312,0)</f>
        <v>0</v>
      </c>
      <c r="BJ1312" s="20" t="s">
        <v>76</v>
      </c>
      <c r="BK1312" s="179">
        <f>ROUND(I1312*H1312,2)</f>
        <v>11520</v>
      </c>
      <c r="BL1312" s="20" t="s">
        <v>295</v>
      </c>
      <c r="BM1312" s="178" t="s">
        <v>4985</v>
      </c>
    </row>
    <row r="1313" spans="1:51" s="14" customFormat="1" ht="12">
      <c r="A1313" s="14"/>
      <c r="B1313" s="187"/>
      <c r="C1313" s="14"/>
      <c r="D1313" s="181" t="s">
        <v>204</v>
      </c>
      <c r="E1313" s="188" t="s">
        <v>3</v>
      </c>
      <c r="F1313" s="189" t="s">
        <v>4986</v>
      </c>
      <c r="G1313" s="14"/>
      <c r="H1313" s="190">
        <v>80</v>
      </c>
      <c r="I1313" s="14"/>
      <c r="J1313" s="14"/>
      <c r="K1313" s="14"/>
      <c r="L1313" s="187"/>
      <c r="M1313" s="191"/>
      <c r="N1313" s="192"/>
      <c r="O1313" s="192"/>
      <c r="P1313" s="192"/>
      <c r="Q1313" s="192"/>
      <c r="R1313" s="192"/>
      <c r="S1313" s="192"/>
      <c r="T1313" s="193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188" t="s">
        <v>204</v>
      </c>
      <c r="AU1313" s="188" t="s">
        <v>78</v>
      </c>
      <c r="AV1313" s="14" t="s">
        <v>78</v>
      </c>
      <c r="AW1313" s="14" t="s">
        <v>31</v>
      </c>
      <c r="AX1313" s="14" t="s">
        <v>76</v>
      </c>
      <c r="AY1313" s="188" t="s">
        <v>195</v>
      </c>
    </row>
    <row r="1314" spans="1:65" s="2" customFormat="1" ht="16.5" customHeight="1">
      <c r="A1314" s="33"/>
      <c r="B1314" s="167"/>
      <c r="C1314" s="168" t="s">
        <v>4987</v>
      </c>
      <c r="D1314" s="168" t="s">
        <v>197</v>
      </c>
      <c r="E1314" s="169" t="s">
        <v>1397</v>
      </c>
      <c r="F1314" s="170" t="s">
        <v>1398</v>
      </c>
      <c r="G1314" s="171" t="s">
        <v>212</v>
      </c>
      <c r="H1314" s="172">
        <v>30</v>
      </c>
      <c r="I1314" s="173">
        <v>65.1</v>
      </c>
      <c r="J1314" s="173">
        <f>ROUND(I1314*H1314,2)</f>
        <v>1953</v>
      </c>
      <c r="K1314" s="170" t="s">
        <v>201</v>
      </c>
      <c r="L1314" s="34"/>
      <c r="M1314" s="174" t="s">
        <v>3</v>
      </c>
      <c r="N1314" s="175" t="s">
        <v>40</v>
      </c>
      <c r="O1314" s="176">
        <v>0.195</v>
      </c>
      <c r="P1314" s="176">
        <f>O1314*H1314</f>
        <v>5.8500000000000005</v>
      </c>
      <c r="Q1314" s="176">
        <v>0</v>
      </c>
      <c r="R1314" s="176">
        <f>Q1314*H1314</f>
        <v>0</v>
      </c>
      <c r="S1314" s="176">
        <v>0.00167</v>
      </c>
      <c r="T1314" s="177">
        <f>S1314*H1314</f>
        <v>0.0501</v>
      </c>
      <c r="U1314" s="33"/>
      <c r="V1314" s="33"/>
      <c r="W1314" s="33"/>
      <c r="X1314" s="33"/>
      <c r="Y1314" s="33"/>
      <c r="Z1314" s="33"/>
      <c r="AA1314" s="33"/>
      <c r="AB1314" s="33"/>
      <c r="AC1314" s="33"/>
      <c r="AD1314" s="33"/>
      <c r="AE1314" s="33"/>
      <c r="AR1314" s="178" t="s">
        <v>295</v>
      </c>
      <c r="AT1314" s="178" t="s">
        <v>197</v>
      </c>
      <c r="AU1314" s="178" t="s">
        <v>78</v>
      </c>
      <c r="AY1314" s="20" t="s">
        <v>195</v>
      </c>
      <c r="BE1314" s="179">
        <f>IF(N1314="základní",J1314,0)</f>
        <v>1953</v>
      </c>
      <c r="BF1314" s="179">
        <f>IF(N1314="snížená",J1314,0)</f>
        <v>0</v>
      </c>
      <c r="BG1314" s="179">
        <f>IF(N1314="zákl. přenesená",J1314,0)</f>
        <v>0</v>
      </c>
      <c r="BH1314" s="179">
        <f>IF(N1314="sníž. přenesená",J1314,0)</f>
        <v>0</v>
      </c>
      <c r="BI1314" s="179">
        <f>IF(N1314="nulová",J1314,0)</f>
        <v>0</v>
      </c>
      <c r="BJ1314" s="20" t="s">
        <v>76</v>
      </c>
      <c r="BK1314" s="179">
        <f>ROUND(I1314*H1314,2)</f>
        <v>1953</v>
      </c>
      <c r="BL1314" s="20" t="s">
        <v>295</v>
      </c>
      <c r="BM1314" s="178" t="s">
        <v>4988</v>
      </c>
    </row>
    <row r="1315" spans="1:65" s="2" customFormat="1" ht="16.5" customHeight="1">
      <c r="A1315" s="33"/>
      <c r="B1315" s="167"/>
      <c r="C1315" s="168" t="s">
        <v>4989</v>
      </c>
      <c r="D1315" s="168" t="s">
        <v>197</v>
      </c>
      <c r="E1315" s="169" t="s">
        <v>1411</v>
      </c>
      <c r="F1315" s="170" t="s">
        <v>1412</v>
      </c>
      <c r="G1315" s="171" t="s">
        <v>212</v>
      </c>
      <c r="H1315" s="172">
        <v>30</v>
      </c>
      <c r="I1315" s="173">
        <v>63.1</v>
      </c>
      <c r="J1315" s="173">
        <f>ROUND(I1315*H1315,2)</f>
        <v>1893</v>
      </c>
      <c r="K1315" s="170" t="s">
        <v>201</v>
      </c>
      <c r="L1315" s="34"/>
      <c r="M1315" s="174" t="s">
        <v>3</v>
      </c>
      <c r="N1315" s="175" t="s">
        <v>40</v>
      </c>
      <c r="O1315" s="176">
        <v>0.189</v>
      </c>
      <c r="P1315" s="176">
        <f>O1315*H1315</f>
        <v>5.67</v>
      </c>
      <c r="Q1315" s="176">
        <v>0</v>
      </c>
      <c r="R1315" s="176">
        <f>Q1315*H1315</f>
        <v>0</v>
      </c>
      <c r="S1315" s="176">
        <v>0.0026</v>
      </c>
      <c r="T1315" s="177">
        <f>S1315*H1315</f>
        <v>0.078</v>
      </c>
      <c r="U1315" s="33"/>
      <c r="V1315" s="33"/>
      <c r="W1315" s="33"/>
      <c r="X1315" s="33"/>
      <c r="Y1315" s="33"/>
      <c r="Z1315" s="33"/>
      <c r="AA1315" s="33"/>
      <c r="AB1315" s="33"/>
      <c r="AC1315" s="33"/>
      <c r="AD1315" s="33"/>
      <c r="AE1315" s="33"/>
      <c r="AR1315" s="178" t="s">
        <v>295</v>
      </c>
      <c r="AT1315" s="178" t="s">
        <v>197</v>
      </c>
      <c r="AU1315" s="178" t="s">
        <v>78</v>
      </c>
      <c r="AY1315" s="20" t="s">
        <v>195</v>
      </c>
      <c r="BE1315" s="179">
        <f>IF(N1315="základní",J1315,0)</f>
        <v>1893</v>
      </c>
      <c r="BF1315" s="179">
        <f>IF(N1315="snížená",J1315,0)</f>
        <v>0</v>
      </c>
      <c r="BG1315" s="179">
        <f>IF(N1315="zákl. přenesená",J1315,0)</f>
        <v>0</v>
      </c>
      <c r="BH1315" s="179">
        <f>IF(N1315="sníž. přenesená",J1315,0)</f>
        <v>0</v>
      </c>
      <c r="BI1315" s="179">
        <f>IF(N1315="nulová",J1315,0)</f>
        <v>0</v>
      </c>
      <c r="BJ1315" s="20" t="s">
        <v>76</v>
      </c>
      <c r="BK1315" s="179">
        <f>ROUND(I1315*H1315,2)</f>
        <v>1893</v>
      </c>
      <c r="BL1315" s="20" t="s">
        <v>295</v>
      </c>
      <c r="BM1315" s="178" t="s">
        <v>4990</v>
      </c>
    </row>
    <row r="1316" spans="1:65" s="2" customFormat="1" ht="16.5" customHeight="1">
      <c r="A1316" s="33"/>
      <c r="B1316" s="167"/>
      <c r="C1316" s="168" t="s">
        <v>4991</v>
      </c>
      <c r="D1316" s="168" t="s">
        <v>197</v>
      </c>
      <c r="E1316" s="169" t="s">
        <v>1416</v>
      </c>
      <c r="F1316" s="170" t="s">
        <v>1417</v>
      </c>
      <c r="G1316" s="171" t="s">
        <v>212</v>
      </c>
      <c r="H1316" s="172">
        <v>10</v>
      </c>
      <c r="I1316" s="173">
        <v>49.1</v>
      </c>
      <c r="J1316" s="173">
        <f>ROUND(I1316*H1316,2)</f>
        <v>491</v>
      </c>
      <c r="K1316" s="170" t="s">
        <v>201</v>
      </c>
      <c r="L1316" s="34"/>
      <c r="M1316" s="174" t="s">
        <v>3</v>
      </c>
      <c r="N1316" s="175" t="s">
        <v>40</v>
      </c>
      <c r="O1316" s="176">
        <v>0.147</v>
      </c>
      <c r="P1316" s="176">
        <f>O1316*H1316</f>
        <v>1.47</v>
      </c>
      <c r="Q1316" s="176">
        <v>0</v>
      </c>
      <c r="R1316" s="176">
        <f>Q1316*H1316</f>
        <v>0</v>
      </c>
      <c r="S1316" s="176">
        <v>0.00394</v>
      </c>
      <c r="T1316" s="177">
        <f>S1316*H1316</f>
        <v>0.0394</v>
      </c>
      <c r="U1316" s="33"/>
      <c r="V1316" s="33"/>
      <c r="W1316" s="33"/>
      <c r="X1316" s="33"/>
      <c r="Y1316" s="33"/>
      <c r="Z1316" s="33"/>
      <c r="AA1316" s="33"/>
      <c r="AB1316" s="33"/>
      <c r="AC1316" s="33"/>
      <c r="AD1316" s="33"/>
      <c r="AE1316" s="33"/>
      <c r="AR1316" s="178" t="s">
        <v>295</v>
      </c>
      <c r="AT1316" s="178" t="s">
        <v>197</v>
      </c>
      <c r="AU1316" s="178" t="s">
        <v>78</v>
      </c>
      <c r="AY1316" s="20" t="s">
        <v>195</v>
      </c>
      <c r="BE1316" s="179">
        <f>IF(N1316="základní",J1316,0)</f>
        <v>491</v>
      </c>
      <c r="BF1316" s="179">
        <f>IF(N1316="snížená",J1316,0)</f>
        <v>0</v>
      </c>
      <c r="BG1316" s="179">
        <f>IF(N1316="zákl. přenesená",J1316,0)</f>
        <v>0</v>
      </c>
      <c r="BH1316" s="179">
        <f>IF(N1316="sníž. přenesená",J1316,0)</f>
        <v>0</v>
      </c>
      <c r="BI1316" s="179">
        <f>IF(N1316="nulová",J1316,0)</f>
        <v>0</v>
      </c>
      <c r="BJ1316" s="20" t="s">
        <v>76</v>
      </c>
      <c r="BK1316" s="179">
        <f>ROUND(I1316*H1316,2)</f>
        <v>491</v>
      </c>
      <c r="BL1316" s="20" t="s">
        <v>295</v>
      </c>
      <c r="BM1316" s="178" t="s">
        <v>4992</v>
      </c>
    </row>
    <row r="1317" spans="1:65" s="2" customFormat="1" ht="16.5" customHeight="1">
      <c r="A1317" s="33"/>
      <c r="B1317" s="167"/>
      <c r="C1317" s="168" t="s">
        <v>4993</v>
      </c>
      <c r="D1317" s="168" t="s">
        <v>197</v>
      </c>
      <c r="E1317" s="169" t="s">
        <v>4994</v>
      </c>
      <c r="F1317" s="170" t="s">
        <v>4995</v>
      </c>
      <c r="G1317" s="171" t="s">
        <v>212</v>
      </c>
      <c r="H1317" s="172">
        <v>6.1</v>
      </c>
      <c r="I1317" s="173">
        <v>252</v>
      </c>
      <c r="J1317" s="173">
        <f>ROUND(I1317*H1317,2)</f>
        <v>1537.2</v>
      </c>
      <c r="K1317" s="170" t="s">
        <v>201</v>
      </c>
      <c r="L1317" s="34"/>
      <c r="M1317" s="174" t="s">
        <v>3</v>
      </c>
      <c r="N1317" s="175" t="s">
        <v>40</v>
      </c>
      <c r="O1317" s="176">
        <v>0.285</v>
      </c>
      <c r="P1317" s="176">
        <f>O1317*H1317</f>
        <v>1.7384999999999997</v>
      </c>
      <c r="Q1317" s="176">
        <v>0.00106</v>
      </c>
      <c r="R1317" s="176">
        <f>Q1317*H1317</f>
        <v>0.0064659999999999995</v>
      </c>
      <c r="S1317" s="176">
        <v>0</v>
      </c>
      <c r="T1317" s="177">
        <f>S1317*H1317</f>
        <v>0</v>
      </c>
      <c r="U1317" s="33"/>
      <c r="V1317" s="33"/>
      <c r="W1317" s="33"/>
      <c r="X1317" s="33"/>
      <c r="Y1317" s="33"/>
      <c r="Z1317" s="33"/>
      <c r="AA1317" s="33"/>
      <c r="AB1317" s="33"/>
      <c r="AC1317" s="33"/>
      <c r="AD1317" s="33"/>
      <c r="AE1317" s="33"/>
      <c r="AR1317" s="178" t="s">
        <v>295</v>
      </c>
      <c r="AT1317" s="178" t="s">
        <v>197</v>
      </c>
      <c r="AU1317" s="178" t="s">
        <v>78</v>
      </c>
      <c r="AY1317" s="20" t="s">
        <v>195</v>
      </c>
      <c r="BE1317" s="179">
        <f>IF(N1317="základní",J1317,0)</f>
        <v>1537.2</v>
      </c>
      <c r="BF1317" s="179">
        <f>IF(N1317="snížená",J1317,0)</f>
        <v>0</v>
      </c>
      <c r="BG1317" s="179">
        <f>IF(N1317="zákl. přenesená",J1317,0)</f>
        <v>0</v>
      </c>
      <c r="BH1317" s="179">
        <f>IF(N1317="sníž. přenesená",J1317,0)</f>
        <v>0</v>
      </c>
      <c r="BI1317" s="179">
        <f>IF(N1317="nulová",J1317,0)</f>
        <v>0</v>
      </c>
      <c r="BJ1317" s="20" t="s">
        <v>76</v>
      </c>
      <c r="BK1317" s="179">
        <f>ROUND(I1317*H1317,2)</f>
        <v>1537.2</v>
      </c>
      <c r="BL1317" s="20" t="s">
        <v>295</v>
      </c>
      <c r="BM1317" s="178" t="s">
        <v>4996</v>
      </c>
    </row>
    <row r="1318" spans="1:65" s="2" customFormat="1" ht="24" customHeight="1">
      <c r="A1318" s="33"/>
      <c r="B1318" s="167"/>
      <c r="C1318" s="168" t="s">
        <v>4997</v>
      </c>
      <c r="D1318" s="168" t="s">
        <v>197</v>
      </c>
      <c r="E1318" s="169" t="s">
        <v>4998</v>
      </c>
      <c r="F1318" s="170" t="s">
        <v>4999</v>
      </c>
      <c r="G1318" s="171" t="s">
        <v>200</v>
      </c>
      <c r="H1318" s="172">
        <v>74</v>
      </c>
      <c r="I1318" s="173">
        <v>1250</v>
      </c>
      <c r="J1318" s="173">
        <f>ROUND(I1318*H1318,2)</f>
        <v>92500</v>
      </c>
      <c r="K1318" s="170" t="s">
        <v>201</v>
      </c>
      <c r="L1318" s="34"/>
      <c r="M1318" s="174" t="s">
        <v>3</v>
      </c>
      <c r="N1318" s="175" t="s">
        <v>40</v>
      </c>
      <c r="O1318" s="176">
        <v>0.959</v>
      </c>
      <c r="P1318" s="176">
        <f>O1318*H1318</f>
        <v>70.966</v>
      </c>
      <c r="Q1318" s="176">
        <v>0.00724</v>
      </c>
      <c r="R1318" s="176">
        <f>Q1318*H1318</f>
        <v>0.53576</v>
      </c>
      <c r="S1318" s="176">
        <v>0</v>
      </c>
      <c r="T1318" s="177">
        <f>S1318*H1318</f>
        <v>0</v>
      </c>
      <c r="U1318" s="33"/>
      <c r="V1318" s="33"/>
      <c r="W1318" s="33"/>
      <c r="X1318" s="33"/>
      <c r="Y1318" s="33"/>
      <c r="Z1318" s="33"/>
      <c r="AA1318" s="33"/>
      <c r="AB1318" s="33"/>
      <c r="AC1318" s="33"/>
      <c r="AD1318" s="33"/>
      <c r="AE1318" s="33"/>
      <c r="AR1318" s="178" t="s">
        <v>295</v>
      </c>
      <c r="AT1318" s="178" t="s">
        <v>197</v>
      </c>
      <c r="AU1318" s="178" t="s">
        <v>78</v>
      </c>
      <c r="AY1318" s="20" t="s">
        <v>195</v>
      </c>
      <c r="BE1318" s="179">
        <f>IF(N1318="základní",J1318,0)</f>
        <v>92500</v>
      </c>
      <c r="BF1318" s="179">
        <f>IF(N1318="snížená",J1318,0)</f>
        <v>0</v>
      </c>
      <c r="BG1318" s="179">
        <f>IF(N1318="zákl. přenesená",J1318,0)</f>
        <v>0</v>
      </c>
      <c r="BH1318" s="179">
        <f>IF(N1318="sníž. přenesená",J1318,0)</f>
        <v>0</v>
      </c>
      <c r="BI1318" s="179">
        <f>IF(N1318="nulová",J1318,0)</f>
        <v>0</v>
      </c>
      <c r="BJ1318" s="20" t="s">
        <v>76</v>
      </c>
      <c r="BK1318" s="179">
        <f>ROUND(I1318*H1318,2)</f>
        <v>92500</v>
      </c>
      <c r="BL1318" s="20" t="s">
        <v>295</v>
      </c>
      <c r="BM1318" s="178" t="s">
        <v>5000</v>
      </c>
    </row>
    <row r="1319" spans="1:65" s="2" customFormat="1" ht="16.5" customHeight="1">
      <c r="A1319" s="33"/>
      <c r="B1319" s="167"/>
      <c r="C1319" s="168" t="s">
        <v>5001</v>
      </c>
      <c r="D1319" s="168" t="s">
        <v>197</v>
      </c>
      <c r="E1319" s="169" t="s">
        <v>5002</v>
      </c>
      <c r="F1319" s="170" t="s">
        <v>5003</v>
      </c>
      <c r="G1319" s="171" t="s">
        <v>212</v>
      </c>
      <c r="H1319" s="172">
        <v>45</v>
      </c>
      <c r="I1319" s="173">
        <v>196</v>
      </c>
      <c r="J1319" s="173">
        <f>ROUND(I1319*H1319,2)</f>
        <v>8820</v>
      </c>
      <c r="K1319" s="170" t="s">
        <v>201</v>
      </c>
      <c r="L1319" s="34"/>
      <c r="M1319" s="174" t="s">
        <v>3</v>
      </c>
      <c r="N1319" s="175" t="s">
        <v>40</v>
      </c>
      <c r="O1319" s="176">
        <v>0.283</v>
      </c>
      <c r="P1319" s="176">
        <f>O1319*H1319</f>
        <v>12.735</v>
      </c>
      <c r="Q1319" s="176">
        <v>0.00134</v>
      </c>
      <c r="R1319" s="176">
        <f>Q1319*H1319</f>
        <v>0.0603</v>
      </c>
      <c r="S1319" s="176">
        <v>0</v>
      </c>
      <c r="T1319" s="177">
        <f>S1319*H1319</f>
        <v>0</v>
      </c>
      <c r="U1319" s="33"/>
      <c r="V1319" s="33"/>
      <c r="W1319" s="33"/>
      <c r="X1319" s="33"/>
      <c r="Y1319" s="33"/>
      <c r="Z1319" s="33"/>
      <c r="AA1319" s="33"/>
      <c r="AB1319" s="33"/>
      <c r="AC1319" s="33"/>
      <c r="AD1319" s="33"/>
      <c r="AE1319" s="33"/>
      <c r="AR1319" s="178" t="s">
        <v>295</v>
      </c>
      <c r="AT1319" s="178" t="s">
        <v>197</v>
      </c>
      <c r="AU1319" s="178" t="s">
        <v>78</v>
      </c>
      <c r="AY1319" s="20" t="s">
        <v>195</v>
      </c>
      <c r="BE1319" s="179">
        <f>IF(N1319="základní",J1319,0)</f>
        <v>8820</v>
      </c>
      <c r="BF1319" s="179">
        <f>IF(N1319="snížená",J1319,0)</f>
        <v>0</v>
      </c>
      <c r="BG1319" s="179">
        <f>IF(N1319="zákl. přenesená",J1319,0)</f>
        <v>0</v>
      </c>
      <c r="BH1319" s="179">
        <f>IF(N1319="sníž. přenesená",J1319,0)</f>
        <v>0</v>
      </c>
      <c r="BI1319" s="179">
        <f>IF(N1319="nulová",J1319,0)</f>
        <v>0</v>
      </c>
      <c r="BJ1319" s="20" t="s">
        <v>76</v>
      </c>
      <c r="BK1319" s="179">
        <f>ROUND(I1319*H1319,2)</f>
        <v>8820</v>
      </c>
      <c r="BL1319" s="20" t="s">
        <v>295</v>
      </c>
      <c r="BM1319" s="178" t="s">
        <v>5004</v>
      </c>
    </row>
    <row r="1320" spans="1:51" s="14" customFormat="1" ht="12">
      <c r="A1320" s="14"/>
      <c r="B1320" s="187"/>
      <c r="C1320" s="14"/>
      <c r="D1320" s="181" t="s">
        <v>204</v>
      </c>
      <c r="E1320" s="188" t="s">
        <v>3</v>
      </c>
      <c r="F1320" s="189" t="s">
        <v>5005</v>
      </c>
      <c r="G1320" s="14"/>
      <c r="H1320" s="190">
        <v>45</v>
      </c>
      <c r="I1320" s="14"/>
      <c r="J1320" s="14"/>
      <c r="K1320" s="14"/>
      <c r="L1320" s="187"/>
      <c r="M1320" s="191"/>
      <c r="N1320" s="192"/>
      <c r="O1320" s="192"/>
      <c r="P1320" s="192"/>
      <c r="Q1320" s="192"/>
      <c r="R1320" s="192"/>
      <c r="S1320" s="192"/>
      <c r="T1320" s="193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188" t="s">
        <v>204</v>
      </c>
      <c r="AU1320" s="188" t="s">
        <v>78</v>
      </c>
      <c r="AV1320" s="14" t="s">
        <v>78</v>
      </c>
      <c r="AW1320" s="14" t="s">
        <v>31</v>
      </c>
      <c r="AX1320" s="14" t="s">
        <v>76</v>
      </c>
      <c r="AY1320" s="188" t="s">
        <v>195</v>
      </c>
    </row>
    <row r="1321" spans="1:65" s="2" customFormat="1" ht="16.5" customHeight="1">
      <c r="A1321" s="33"/>
      <c r="B1321" s="167"/>
      <c r="C1321" s="168" t="s">
        <v>5006</v>
      </c>
      <c r="D1321" s="168" t="s">
        <v>197</v>
      </c>
      <c r="E1321" s="169" t="s">
        <v>5007</v>
      </c>
      <c r="F1321" s="170" t="s">
        <v>5008</v>
      </c>
      <c r="G1321" s="171" t="s">
        <v>212</v>
      </c>
      <c r="H1321" s="172">
        <v>37</v>
      </c>
      <c r="I1321" s="173">
        <v>182</v>
      </c>
      <c r="J1321" s="173">
        <f>ROUND(I1321*H1321,2)</f>
        <v>6734</v>
      </c>
      <c r="K1321" s="170" t="s">
        <v>201</v>
      </c>
      <c r="L1321" s="34"/>
      <c r="M1321" s="174" t="s">
        <v>3</v>
      </c>
      <c r="N1321" s="175" t="s">
        <v>40</v>
      </c>
      <c r="O1321" s="176">
        <v>0.228</v>
      </c>
      <c r="P1321" s="176">
        <f>O1321*H1321</f>
        <v>8.436</v>
      </c>
      <c r="Q1321" s="176">
        <v>0.00139</v>
      </c>
      <c r="R1321" s="176">
        <f>Q1321*H1321</f>
        <v>0.05143</v>
      </c>
      <c r="S1321" s="176">
        <v>0</v>
      </c>
      <c r="T1321" s="177">
        <f>S1321*H1321</f>
        <v>0</v>
      </c>
      <c r="U1321" s="33"/>
      <c r="V1321" s="33"/>
      <c r="W1321" s="33"/>
      <c r="X1321" s="33"/>
      <c r="Y1321" s="33"/>
      <c r="Z1321" s="33"/>
      <c r="AA1321" s="33"/>
      <c r="AB1321" s="33"/>
      <c r="AC1321" s="33"/>
      <c r="AD1321" s="33"/>
      <c r="AE1321" s="33"/>
      <c r="AR1321" s="178" t="s">
        <v>295</v>
      </c>
      <c r="AT1321" s="178" t="s">
        <v>197</v>
      </c>
      <c r="AU1321" s="178" t="s">
        <v>78</v>
      </c>
      <c r="AY1321" s="20" t="s">
        <v>195</v>
      </c>
      <c r="BE1321" s="179">
        <f>IF(N1321="základní",J1321,0)</f>
        <v>6734</v>
      </c>
      <c r="BF1321" s="179">
        <f>IF(N1321="snížená",J1321,0)</f>
        <v>0</v>
      </c>
      <c r="BG1321" s="179">
        <f>IF(N1321="zákl. přenesená",J1321,0)</f>
        <v>0</v>
      </c>
      <c r="BH1321" s="179">
        <f>IF(N1321="sníž. přenesená",J1321,0)</f>
        <v>0</v>
      </c>
      <c r="BI1321" s="179">
        <f>IF(N1321="nulová",J1321,0)</f>
        <v>0</v>
      </c>
      <c r="BJ1321" s="20" t="s">
        <v>76</v>
      </c>
      <c r="BK1321" s="179">
        <f>ROUND(I1321*H1321,2)</f>
        <v>6734</v>
      </c>
      <c r="BL1321" s="20" t="s">
        <v>295</v>
      </c>
      <c r="BM1321" s="178" t="s">
        <v>5009</v>
      </c>
    </row>
    <row r="1322" spans="1:51" s="14" customFormat="1" ht="12">
      <c r="A1322" s="14"/>
      <c r="B1322" s="187"/>
      <c r="C1322" s="14"/>
      <c r="D1322" s="181" t="s">
        <v>204</v>
      </c>
      <c r="E1322" s="188" t="s">
        <v>3</v>
      </c>
      <c r="F1322" s="189" t="s">
        <v>5010</v>
      </c>
      <c r="G1322" s="14"/>
      <c r="H1322" s="190">
        <v>37</v>
      </c>
      <c r="I1322" s="14"/>
      <c r="J1322" s="14"/>
      <c r="K1322" s="14"/>
      <c r="L1322" s="187"/>
      <c r="M1322" s="191"/>
      <c r="N1322" s="192"/>
      <c r="O1322" s="192"/>
      <c r="P1322" s="192"/>
      <c r="Q1322" s="192"/>
      <c r="R1322" s="192"/>
      <c r="S1322" s="192"/>
      <c r="T1322" s="193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188" t="s">
        <v>204</v>
      </c>
      <c r="AU1322" s="188" t="s">
        <v>78</v>
      </c>
      <c r="AV1322" s="14" t="s">
        <v>78</v>
      </c>
      <c r="AW1322" s="14" t="s">
        <v>31</v>
      </c>
      <c r="AX1322" s="14" t="s">
        <v>76</v>
      </c>
      <c r="AY1322" s="188" t="s">
        <v>195</v>
      </c>
    </row>
    <row r="1323" spans="1:65" s="2" customFormat="1" ht="24" customHeight="1">
      <c r="A1323" s="33"/>
      <c r="B1323" s="167"/>
      <c r="C1323" s="168" t="s">
        <v>5011</v>
      </c>
      <c r="D1323" s="168" t="s">
        <v>197</v>
      </c>
      <c r="E1323" s="169" t="s">
        <v>5012</v>
      </c>
      <c r="F1323" s="170" t="s">
        <v>5013</v>
      </c>
      <c r="G1323" s="171" t="s">
        <v>212</v>
      </c>
      <c r="H1323" s="172">
        <v>5</v>
      </c>
      <c r="I1323" s="173">
        <v>622</v>
      </c>
      <c r="J1323" s="173">
        <f>ROUND(I1323*H1323,2)</f>
        <v>3110</v>
      </c>
      <c r="K1323" s="170" t="s">
        <v>201</v>
      </c>
      <c r="L1323" s="34"/>
      <c r="M1323" s="174" t="s">
        <v>3</v>
      </c>
      <c r="N1323" s="175" t="s">
        <v>40</v>
      </c>
      <c r="O1323" s="176">
        <v>0.625</v>
      </c>
      <c r="P1323" s="176">
        <f>O1323*H1323</f>
        <v>3.125</v>
      </c>
      <c r="Q1323" s="176">
        <v>0.00351</v>
      </c>
      <c r="R1323" s="176">
        <f>Q1323*H1323</f>
        <v>0.01755</v>
      </c>
      <c r="S1323" s="176">
        <v>0</v>
      </c>
      <c r="T1323" s="177">
        <f>S1323*H1323</f>
        <v>0</v>
      </c>
      <c r="U1323" s="33"/>
      <c r="V1323" s="33"/>
      <c r="W1323" s="33"/>
      <c r="X1323" s="33"/>
      <c r="Y1323" s="33"/>
      <c r="Z1323" s="33"/>
      <c r="AA1323" s="33"/>
      <c r="AB1323" s="33"/>
      <c r="AC1323" s="33"/>
      <c r="AD1323" s="33"/>
      <c r="AE1323" s="33"/>
      <c r="AR1323" s="178" t="s">
        <v>295</v>
      </c>
      <c r="AT1323" s="178" t="s">
        <v>197</v>
      </c>
      <c r="AU1323" s="178" t="s">
        <v>78</v>
      </c>
      <c r="AY1323" s="20" t="s">
        <v>195</v>
      </c>
      <c r="BE1323" s="179">
        <f>IF(N1323="základní",J1323,0)</f>
        <v>3110</v>
      </c>
      <c r="BF1323" s="179">
        <f>IF(N1323="snížená",J1323,0)</f>
        <v>0</v>
      </c>
      <c r="BG1323" s="179">
        <f>IF(N1323="zákl. přenesená",J1323,0)</f>
        <v>0</v>
      </c>
      <c r="BH1323" s="179">
        <f>IF(N1323="sníž. přenesená",J1323,0)</f>
        <v>0</v>
      </c>
      <c r="BI1323" s="179">
        <f>IF(N1323="nulová",J1323,0)</f>
        <v>0</v>
      </c>
      <c r="BJ1323" s="20" t="s">
        <v>76</v>
      </c>
      <c r="BK1323" s="179">
        <f>ROUND(I1323*H1323,2)</f>
        <v>3110</v>
      </c>
      <c r="BL1323" s="20" t="s">
        <v>295</v>
      </c>
      <c r="BM1323" s="178" t="s">
        <v>5014</v>
      </c>
    </row>
    <row r="1324" spans="1:51" s="14" customFormat="1" ht="12">
      <c r="A1324" s="14"/>
      <c r="B1324" s="187"/>
      <c r="C1324" s="14"/>
      <c r="D1324" s="181" t="s">
        <v>204</v>
      </c>
      <c r="E1324" s="188" t="s">
        <v>3</v>
      </c>
      <c r="F1324" s="189" t="s">
        <v>5015</v>
      </c>
      <c r="G1324" s="14"/>
      <c r="H1324" s="190">
        <v>5</v>
      </c>
      <c r="I1324" s="14"/>
      <c r="J1324" s="14"/>
      <c r="K1324" s="14"/>
      <c r="L1324" s="187"/>
      <c r="M1324" s="191"/>
      <c r="N1324" s="192"/>
      <c r="O1324" s="192"/>
      <c r="P1324" s="192"/>
      <c r="Q1324" s="192"/>
      <c r="R1324" s="192"/>
      <c r="S1324" s="192"/>
      <c r="T1324" s="193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188" t="s">
        <v>204</v>
      </c>
      <c r="AU1324" s="188" t="s">
        <v>78</v>
      </c>
      <c r="AV1324" s="14" t="s">
        <v>78</v>
      </c>
      <c r="AW1324" s="14" t="s">
        <v>31</v>
      </c>
      <c r="AX1324" s="14" t="s">
        <v>76</v>
      </c>
      <c r="AY1324" s="188" t="s">
        <v>195</v>
      </c>
    </row>
    <row r="1325" spans="1:65" s="2" customFormat="1" ht="24" customHeight="1">
      <c r="A1325" s="33"/>
      <c r="B1325" s="167"/>
      <c r="C1325" s="168" t="s">
        <v>5016</v>
      </c>
      <c r="D1325" s="168" t="s">
        <v>197</v>
      </c>
      <c r="E1325" s="169" t="s">
        <v>5017</v>
      </c>
      <c r="F1325" s="170" t="s">
        <v>5018</v>
      </c>
      <c r="G1325" s="171" t="s">
        <v>212</v>
      </c>
      <c r="H1325" s="172">
        <v>25</v>
      </c>
      <c r="I1325" s="173">
        <v>913</v>
      </c>
      <c r="J1325" s="173">
        <f>ROUND(I1325*H1325,2)</f>
        <v>22825</v>
      </c>
      <c r="K1325" s="170" t="s">
        <v>201</v>
      </c>
      <c r="L1325" s="34"/>
      <c r="M1325" s="174" t="s">
        <v>3</v>
      </c>
      <c r="N1325" s="175" t="s">
        <v>40</v>
      </c>
      <c r="O1325" s="176">
        <v>0.775</v>
      </c>
      <c r="P1325" s="176">
        <f>O1325*H1325</f>
        <v>19.375</v>
      </c>
      <c r="Q1325" s="176">
        <v>0.00565</v>
      </c>
      <c r="R1325" s="176">
        <f>Q1325*H1325</f>
        <v>0.14125</v>
      </c>
      <c r="S1325" s="176">
        <v>0</v>
      </c>
      <c r="T1325" s="177">
        <f>S1325*H1325</f>
        <v>0</v>
      </c>
      <c r="U1325" s="33"/>
      <c r="V1325" s="33"/>
      <c r="W1325" s="33"/>
      <c r="X1325" s="33"/>
      <c r="Y1325" s="33"/>
      <c r="Z1325" s="33"/>
      <c r="AA1325" s="33"/>
      <c r="AB1325" s="33"/>
      <c r="AC1325" s="33"/>
      <c r="AD1325" s="33"/>
      <c r="AE1325" s="33"/>
      <c r="AR1325" s="178" t="s">
        <v>295</v>
      </c>
      <c r="AT1325" s="178" t="s">
        <v>197</v>
      </c>
      <c r="AU1325" s="178" t="s">
        <v>78</v>
      </c>
      <c r="AY1325" s="20" t="s">
        <v>195</v>
      </c>
      <c r="BE1325" s="179">
        <f>IF(N1325="základní",J1325,0)</f>
        <v>22825</v>
      </c>
      <c r="BF1325" s="179">
        <f>IF(N1325="snížená",J1325,0)</f>
        <v>0</v>
      </c>
      <c r="BG1325" s="179">
        <f>IF(N1325="zákl. přenesená",J1325,0)</f>
        <v>0</v>
      </c>
      <c r="BH1325" s="179">
        <f>IF(N1325="sníž. přenesená",J1325,0)</f>
        <v>0</v>
      </c>
      <c r="BI1325" s="179">
        <f>IF(N1325="nulová",J1325,0)</f>
        <v>0</v>
      </c>
      <c r="BJ1325" s="20" t="s">
        <v>76</v>
      </c>
      <c r="BK1325" s="179">
        <f>ROUND(I1325*H1325,2)</f>
        <v>22825</v>
      </c>
      <c r="BL1325" s="20" t="s">
        <v>295</v>
      </c>
      <c r="BM1325" s="178" t="s">
        <v>5019</v>
      </c>
    </row>
    <row r="1326" spans="1:51" s="14" customFormat="1" ht="12">
      <c r="A1326" s="14"/>
      <c r="B1326" s="187"/>
      <c r="C1326" s="14"/>
      <c r="D1326" s="181" t="s">
        <v>204</v>
      </c>
      <c r="E1326" s="188" t="s">
        <v>3</v>
      </c>
      <c r="F1326" s="189" t="s">
        <v>5020</v>
      </c>
      <c r="G1326" s="14"/>
      <c r="H1326" s="190">
        <v>25</v>
      </c>
      <c r="I1326" s="14"/>
      <c r="J1326" s="14"/>
      <c r="K1326" s="14"/>
      <c r="L1326" s="187"/>
      <c r="M1326" s="191"/>
      <c r="N1326" s="192"/>
      <c r="O1326" s="192"/>
      <c r="P1326" s="192"/>
      <c r="Q1326" s="192"/>
      <c r="R1326" s="192"/>
      <c r="S1326" s="192"/>
      <c r="T1326" s="193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188" t="s">
        <v>204</v>
      </c>
      <c r="AU1326" s="188" t="s">
        <v>78</v>
      </c>
      <c r="AV1326" s="14" t="s">
        <v>78</v>
      </c>
      <c r="AW1326" s="14" t="s">
        <v>31</v>
      </c>
      <c r="AX1326" s="14" t="s">
        <v>76</v>
      </c>
      <c r="AY1326" s="188" t="s">
        <v>195</v>
      </c>
    </row>
    <row r="1327" spans="1:65" s="2" customFormat="1" ht="24" customHeight="1">
      <c r="A1327" s="33"/>
      <c r="B1327" s="167"/>
      <c r="C1327" s="168" t="s">
        <v>5021</v>
      </c>
      <c r="D1327" s="168" t="s">
        <v>197</v>
      </c>
      <c r="E1327" s="169" t="s">
        <v>1420</v>
      </c>
      <c r="F1327" s="170" t="s">
        <v>1421</v>
      </c>
      <c r="G1327" s="171" t="s">
        <v>212</v>
      </c>
      <c r="H1327" s="172">
        <v>50</v>
      </c>
      <c r="I1327" s="173">
        <v>1050</v>
      </c>
      <c r="J1327" s="173">
        <f>ROUND(I1327*H1327,2)</f>
        <v>52500</v>
      </c>
      <c r="K1327" s="170" t="s">
        <v>201</v>
      </c>
      <c r="L1327" s="34"/>
      <c r="M1327" s="174" t="s">
        <v>3</v>
      </c>
      <c r="N1327" s="175" t="s">
        <v>40</v>
      </c>
      <c r="O1327" s="176">
        <v>0.845</v>
      </c>
      <c r="P1327" s="176">
        <f>O1327*H1327</f>
        <v>42.25</v>
      </c>
      <c r="Q1327" s="176">
        <v>0.00712</v>
      </c>
      <c r="R1327" s="176">
        <f>Q1327*H1327</f>
        <v>0.356</v>
      </c>
      <c r="S1327" s="176">
        <v>0</v>
      </c>
      <c r="T1327" s="177">
        <f>S1327*H1327</f>
        <v>0</v>
      </c>
      <c r="U1327" s="33"/>
      <c r="V1327" s="33"/>
      <c r="W1327" s="33"/>
      <c r="X1327" s="33"/>
      <c r="Y1327" s="33"/>
      <c r="Z1327" s="33"/>
      <c r="AA1327" s="33"/>
      <c r="AB1327" s="33"/>
      <c r="AC1327" s="33"/>
      <c r="AD1327" s="33"/>
      <c r="AE1327" s="33"/>
      <c r="AR1327" s="178" t="s">
        <v>295</v>
      </c>
      <c r="AT1327" s="178" t="s">
        <v>197</v>
      </c>
      <c r="AU1327" s="178" t="s">
        <v>78</v>
      </c>
      <c r="AY1327" s="20" t="s">
        <v>195</v>
      </c>
      <c r="BE1327" s="179">
        <f>IF(N1327="základní",J1327,0)</f>
        <v>52500</v>
      </c>
      <c r="BF1327" s="179">
        <f>IF(N1327="snížená",J1327,0)</f>
        <v>0</v>
      </c>
      <c r="BG1327" s="179">
        <f>IF(N1327="zákl. přenesená",J1327,0)</f>
        <v>0</v>
      </c>
      <c r="BH1327" s="179">
        <f>IF(N1327="sníž. přenesená",J1327,0)</f>
        <v>0</v>
      </c>
      <c r="BI1327" s="179">
        <f>IF(N1327="nulová",J1327,0)</f>
        <v>0</v>
      </c>
      <c r="BJ1327" s="20" t="s">
        <v>76</v>
      </c>
      <c r="BK1327" s="179">
        <f>ROUND(I1327*H1327,2)</f>
        <v>52500</v>
      </c>
      <c r="BL1327" s="20" t="s">
        <v>295</v>
      </c>
      <c r="BM1327" s="178" t="s">
        <v>5022</v>
      </c>
    </row>
    <row r="1328" spans="1:51" s="14" customFormat="1" ht="12">
      <c r="A1328" s="14"/>
      <c r="B1328" s="187"/>
      <c r="C1328" s="14"/>
      <c r="D1328" s="181" t="s">
        <v>204</v>
      </c>
      <c r="E1328" s="188" t="s">
        <v>3</v>
      </c>
      <c r="F1328" s="189" t="s">
        <v>5023</v>
      </c>
      <c r="G1328" s="14"/>
      <c r="H1328" s="190">
        <v>50</v>
      </c>
      <c r="I1328" s="14"/>
      <c r="J1328" s="14"/>
      <c r="K1328" s="14"/>
      <c r="L1328" s="187"/>
      <c r="M1328" s="191"/>
      <c r="N1328" s="192"/>
      <c r="O1328" s="192"/>
      <c r="P1328" s="192"/>
      <c r="Q1328" s="192"/>
      <c r="R1328" s="192"/>
      <c r="S1328" s="192"/>
      <c r="T1328" s="193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188" t="s">
        <v>204</v>
      </c>
      <c r="AU1328" s="188" t="s">
        <v>78</v>
      </c>
      <c r="AV1328" s="14" t="s">
        <v>78</v>
      </c>
      <c r="AW1328" s="14" t="s">
        <v>31</v>
      </c>
      <c r="AX1328" s="14" t="s">
        <v>76</v>
      </c>
      <c r="AY1328" s="188" t="s">
        <v>195</v>
      </c>
    </row>
    <row r="1329" spans="1:65" s="2" customFormat="1" ht="24" customHeight="1">
      <c r="A1329" s="33"/>
      <c r="B1329" s="167"/>
      <c r="C1329" s="168" t="s">
        <v>5024</v>
      </c>
      <c r="D1329" s="168" t="s">
        <v>197</v>
      </c>
      <c r="E1329" s="169" t="s">
        <v>1428</v>
      </c>
      <c r="F1329" s="170" t="s">
        <v>1429</v>
      </c>
      <c r="G1329" s="171" t="s">
        <v>212</v>
      </c>
      <c r="H1329" s="172">
        <v>32</v>
      </c>
      <c r="I1329" s="173">
        <v>566</v>
      </c>
      <c r="J1329" s="173">
        <f>ROUND(I1329*H1329,2)</f>
        <v>18112</v>
      </c>
      <c r="K1329" s="170" t="s">
        <v>201</v>
      </c>
      <c r="L1329" s="34"/>
      <c r="M1329" s="174" t="s">
        <v>3</v>
      </c>
      <c r="N1329" s="175" t="s">
        <v>40</v>
      </c>
      <c r="O1329" s="176">
        <v>0.363</v>
      </c>
      <c r="P1329" s="176">
        <f>O1329*H1329</f>
        <v>11.616</v>
      </c>
      <c r="Q1329" s="176">
        <v>0.00429</v>
      </c>
      <c r="R1329" s="176">
        <f>Q1329*H1329</f>
        <v>0.13728</v>
      </c>
      <c r="S1329" s="176">
        <v>0</v>
      </c>
      <c r="T1329" s="177">
        <f>S1329*H1329</f>
        <v>0</v>
      </c>
      <c r="U1329" s="33"/>
      <c r="V1329" s="33"/>
      <c r="W1329" s="33"/>
      <c r="X1329" s="33"/>
      <c r="Y1329" s="33"/>
      <c r="Z1329" s="33"/>
      <c r="AA1329" s="33"/>
      <c r="AB1329" s="33"/>
      <c r="AC1329" s="33"/>
      <c r="AD1329" s="33"/>
      <c r="AE1329" s="33"/>
      <c r="AR1329" s="178" t="s">
        <v>295</v>
      </c>
      <c r="AT1329" s="178" t="s">
        <v>197</v>
      </c>
      <c r="AU1329" s="178" t="s">
        <v>78</v>
      </c>
      <c r="AY1329" s="20" t="s">
        <v>195</v>
      </c>
      <c r="BE1329" s="179">
        <f>IF(N1329="základní",J1329,0)</f>
        <v>18112</v>
      </c>
      <c r="BF1329" s="179">
        <f>IF(N1329="snížená",J1329,0)</f>
        <v>0</v>
      </c>
      <c r="BG1329" s="179">
        <f>IF(N1329="zákl. přenesená",J1329,0)</f>
        <v>0</v>
      </c>
      <c r="BH1329" s="179">
        <f>IF(N1329="sníž. přenesená",J1329,0)</f>
        <v>0</v>
      </c>
      <c r="BI1329" s="179">
        <f>IF(N1329="nulová",J1329,0)</f>
        <v>0</v>
      </c>
      <c r="BJ1329" s="20" t="s">
        <v>76</v>
      </c>
      <c r="BK1329" s="179">
        <f>ROUND(I1329*H1329,2)</f>
        <v>18112</v>
      </c>
      <c r="BL1329" s="20" t="s">
        <v>295</v>
      </c>
      <c r="BM1329" s="178" t="s">
        <v>5025</v>
      </c>
    </row>
    <row r="1330" spans="1:51" s="14" customFormat="1" ht="12">
      <c r="A1330" s="14"/>
      <c r="B1330" s="187"/>
      <c r="C1330" s="14"/>
      <c r="D1330" s="181" t="s">
        <v>204</v>
      </c>
      <c r="E1330" s="188" t="s">
        <v>3</v>
      </c>
      <c r="F1330" s="189" t="s">
        <v>5026</v>
      </c>
      <c r="G1330" s="14"/>
      <c r="H1330" s="190">
        <v>32</v>
      </c>
      <c r="I1330" s="14"/>
      <c r="J1330" s="14"/>
      <c r="K1330" s="14"/>
      <c r="L1330" s="187"/>
      <c r="M1330" s="191"/>
      <c r="N1330" s="192"/>
      <c r="O1330" s="192"/>
      <c r="P1330" s="192"/>
      <c r="Q1330" s="192"/>
      <c r="R1330" s="192"/>
      <c r="S1330" s="192"/>
      <c r="T1330" s="193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188" t="s">
        <v>204</v>
      </c>
      <c r="AU1330" s="188" t="s">
        <v>78</v>
      </c>
      <c r="AV1330" s="14" t="s">
        <v>78</v>
      </c>
      <c r="AW1330" s="14" t="s">
        <v>31</v>
      </c>
      <c r="AX1330" s="14" t="s">
        <v>76</v>
      </c>
      <c r="AY1330" s="188" t="s">
        <v>195</v>
      </c>
    </row>
    <row r="1331" spans="1:65" s="2" customFormat="1" ht="24" customHeight="1">
      <c r="A1331" s="33"/>
      <c r="B1331" s="167"/>
      <c r="C1331" s="168" t="s">
        <v>5027</v>
      </c>
      <c r="D1331" s="168" t="s">
        <v>197</v>
      </c>
      <c r="E1331" s="169" t="s">
        <v>5028</v>
      </c>
      <c r="F1331" s="170" t="s">
        <v>5029</v>
      </c>
      <c r="G1331" s="171" t="s">
        <v>212</v>
      </c>
      <c r="H1331" s="172">
        <v>6.1</v>
      </c>
      <c r="I1331" s="173">
        <v>390</v>
      </c>
      <c r="J1331" s="173">
        <f>ROUND(I1331*H1331,2)</f>
        <v>2379</v>
      </c>
      <c r="K1331" s="170" t="s">
        <v>201</v>
      </c>
      <c r="L1331" s="34"/>
      <c r="M1331" s="174" t="s">
        <v>3</v>
      </c>
      <c r="N1331" s="175" t="s">
        <v>40</v>
      </c>
      <c r="O1331" s="176">
        <v>0.248</v>
      </c>
      <c r="P1331" s="176">
        <f>O1331*H1331</f>
        <v>1.5128</v>
      </c>
      <c r="Q1331" s="176">
        <v>0.0035</v>
      </c>
      <c r="R1331" s="176">
        <f>Q1331*H1331</f>
        <v>0.02135</v>
      </c>
      <c r="S1331" s="176">
        <v>0</v>
      </c>
      <c r="T1331" s="177">
        <f>S1331*H1331</f>
        <v>0</v>
      </c>
      <c r="U1331" s="33"/>
      <c r="V1331" s="33"/>
      <c r="W1331" s="33"/>
      <c r="X1331" s="33"/>
      <c r="Y1331" s="33"/>
      <c r="Z1331" s="33"/>
      <c r="AA1331" s="33"/>
      <c r="AB1331" s="33"/>
      <c r="AC1331" s="33"/>
      <c r="AD1331" s="33"/>
      <c r="AE1331" s="33"/>
      <c r="AR1331" s="178" t="s">
        <v>295</v>
      </c>
      <c r="AT1331" s="178" t="s">
        <v>197</v>
      </c>
      <c r="AU1331" s="178" t="s">
        <v>78</v>
      </c>
      <c r="AY1331" s="20" t="s">
        <v>195</v>
      </c>
      <c r="BE1331" s="179">
        <f>IF(N1331="základní",J1331,0)</f>
        <v>2379</v>
      </c>
      <c r="BF1331" s="179">
        <f>IF(N1331="snížená",J1331,0)</f>
        <v>0</v>
      </c>
      <c r="BG1331" s="179">
        <f>IF(N1331="zákl. přenesená",J1331,0)</f>
        <v>0</v>
      </c>
      <c r="BH1331" s="179">
        <f>IF(N1331="sníž. přenesená",J1331,0)</f>
        <v>0</v>
      </c>
      <c r="BI1331" s="179">
        <f>IF(N1331="nulová",J1331,0)</f>
        <v>0</v>
      </c>
      <c r="BJ1331" s="20" t="s">
        <v>76</v>
      </c>
      <c r="BK1331" s="179">
        <f>ROUND(I1331*H1331,2)</f>
        <v>2379</v>
      </c>
      <c r="BL1331" s="20" t="s">
        <v>295</v>
      </c>
      <c r="BM1331" s="178" t="s">
        <v>5030</v>
      </c>
    </row>
    <row r="1332" spans="1:65" s="2" customFormat="1" ht="16.5" customHeight="1">
      <c r="A1332" s="33"/>
      <c r="B1332" s="167"/>
      <c r="C1332" s="168" t="s">
        <v>5031</v>
      </c>
      <c r="D1332" s="168" t="s">
        <v>197</v>
      </c>
      <c r="E1332" s="169" t="s">
        <v>1433</v>
      </c>
      <c r="F1332" s="170" t="s">
        <v>1434</v>
      </c>
      <c r="G1332" s="171" t="s">
        <v>212</v>
      </c>
      <c r="H1332" s="172">
        <v>48</v>
      </c>
      <c r="I1332" s="173">
        <v>528</v>
      </c>
      <c r="J1332" s="173">
        <f>ROUND(I1332*H1332,2)</f>
        <v>25344</v>
      </c>
      <c r="K1332" s="170" t="s">
        <v>201</v>
      </c>
      <c r="L1332" s="34"/>
      <c r="M1332" s="174" t="s">
        <v>3</v>
      </c>
      <c r="N1332" s="175" t="s">
        <v>40</v>
      </c>
      <c r="O1332" s="176">
        <v>0.204</v>
      </c>
      <c r="P1332" s="176">
        <f>O1332*H1332</f>
        <v>9.792</v>
      </c>
      <c r="Q1332" s="176">
        <v>0.00174</v>
      </c>
      <c r="R1332" s="176">
        <f>Q1332*H1332</f>
        <v>0.08352</v>
      </c>
      <c r="S1332" s="176">
        <v>0</v>
      </c>
      <c r="T1332" s="177">
        <f>S1332*H1332</f>
        <v>0</v>
      </c>
      <c r="U1332" s="33"/>
      <c r="V1332" s="33"/>
      <c r="W1332" s="33"/>
      <c r="X1332" s="33"/>
      <c r="Y1332" s="33"/>
      <c r="Z1332" s="33"/>
      <c r="AA1332" s="33"/>
      <c r="AB1332" s="33"/>
      <c r="AC1332" s="33"/>
      <c r="AD1332" s="33"/>
      <c r="AE1332" s="33"/>
      <c r="AR1332" s="178" t="s">
        <v>295</v>
      </c>
      <c r="AT1332" s="178" t="s">
        <v>197</v>
      </c>
      <c r="AU1332" s="178" t="s">
        <v>78</v>
      </c>
      <c r="AY1332" s="20" t="s">
        <v>195</v>
      </c>
      <c r="BE1332" s="179">
        <f>IF(N1332="základní",J1332,0)</f>
        <v>25344</v>
      </c>
      <c r="BF1332" s="179">
        <f>IF(N1332="snížená",J1332,0)</f>
        <v>0</v>
      </c>
      <c r="BG1332" s="179">
        <f>IF(N1332="zákl. přenesená",J1332,0)</f>
        <v>0</v>
      </c>
      <c r="BH1332" s="179">
        <f>IF(N1332="sníž. přenesená",J1332,0)</f>
        <v>0</v>
      </c>
      <c r="BI1332" s="179">
        <f>IF(N1332="nulová",J1332,0)</f>
        <v>0</v>
      </c>
      <c r="BJ1332" s="20" t="s">
        <v>76</v>
      </c>
      <c r="BK1332" s="179">
        <f>ROUND(I1332*H1332,2)</f>
        <v>25344</v>
      </c>
      <c r="BL1332" s="20" t="s">
        <v>295</v>
      </c>
      <c r="BM1332" s="178" t="s">
        <v>5032</v>
      </c>
    </row>
    <row r="1333" spans="1:51" s="14" customFormat="1" ht="12">
      <c r="A1333" s="14"/>
      <c r="B1333" s="187"/>
      <c r="C1333" s="14"/>
      <c r="D1333" s="181" t="s">
        <v>204</v>
      </c>
      <c r="E1333" s="188" t="s">
        <v>3</v>
      </c>
      <c r="F1333" s="189" t="s">
        <v>5033</v>
      </c>
      <c r="G1333" s="14"/>
      <c r="H1333" s="190">
        <v>48</v>
      </c>
      <c r="I1333" s="14"/>
      <c r="J1333" s="14"/>
      <c r="K1333" s="14"/>
      <c r="L1333" s="187"/>
      <c r="M1333" s="191"/>
      <c r="N1333" s="192"/>
      <c r="O1333" s="192"/>
      <c r="P1333" s="192"/>
      <c r="Q1333" s="192"/>
      <c r="R1333" s="192"/>
      <c r="S1333" s="192"/>
      <c r="T1333" s="193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188" t="s">
        <v>204</v>
      </c>
      <c r="AU1333" s="188" t="s">
        <v>78</v>
      </c>
      <c r="AV1333" s="14" t="s">
        <v>78</v>
      </c>
      <c r="AW1333" s="14" t="s">
        <v>31</v>
      </c>
      <c r="AX1333" s="14" t="s">
        <v>76</v>
      </c>
      <c r="AY1333" s="188" t="s">
        <v>195</v>
      </c>
    </row>
    <row r="1334" spans="1:65" s="2" customFormat="1" ht="24" customHeight="1">
      <c r="A1334" s="33"/>
      <c r="B1334" s="167"/>
      <c r="C1334" s="168" t="s">
        <v>5034</v>
      </c>
      <c r="D1334" s="168" t="s">
        <v>197</v>
      </c>
      <c r="E1334" s="169" t="s">
        <v>5035</v>
      </c>
      <c r="F1334" s="170" t="s">
        <v>5036</v>
      </c>
      <c r="G1334" s="171" t="s">
        <v>334</v>
      </c>
      <c r="H1334" s="172">
        <v>3</v>
      </c>
      <c r="I1334" s="173">
        <v>492</v>
      </c>
      <c r="J1334" s="173">
        <f>ROUND(I1334*H1334,2)</f>
        <v>1476</v>
      </c>
      <c r="K1334" s="170" t="s">
        <v>201</v>
      </c>
      <c r="L1334" s="34"/>
      <c r="M1334" s="174" t="s">
        <v>3</v>
      </c>
      <c r="N1334" s="175" t="s">
        <v>40</v>
      </c>
      <c r="O1334" s="176">
        <v>0.4</v>
      </c>
      <c r="P1334" s="176">
        <f>O1334*H1334</f>
        <v>1.2000000000000002</v>
      </c>
      <c r="Q1334" s="176">
        <v>0.00025</v>
      </c>
      <c r="R1334" s="176">
        <f>Q1334*H1334</f>
        <v>0.00075</v>
      </c>
      <c r="S1334" s="176">
        <v>0</v>
      </c>
      <c r="T1334" s="177">
        <f>S1334*H1334</f>
        <v>0</v>
      </c>
      <c r="U1334" s="33"/>
      <c r="V1334" s="33"/>
      <c r="W1334" s="33"/>
      <c r="X1334" s="33"/>
      <c r="Y1334" s="33"/>
      <c r="Z1334" s="33"/>
      <c r="AA1334" s="33"/>
      <c r="AB1334" s="33"/>
      <c r="AC1334" s="33"/>
      <c r="AD1334" s="33"/>
      <c r="AE1334" s="33"/>
      <c r="AR1334" s="178" t="s">
        <v>295</v>
      </c>
      <c r="AT1334" s="178" t="s">
        <v>197</v>
      </c>
      <c r="AU1334" s="178" t="s">
        <v>78</v>
      </c>
      <c r="AY1334" s="20" t="s">
        <v>195</v>
      </c>
      <c r="BE1334" s="179">
        <f>IF(N1334="základní",J1334,0)</f>
        <v>1476</v>
      </c>
      <c r="BF1334" s="179">
        <f>IF(N1334="snížená",J1334,0)</f>
        <v>0</v>
      </c>
      <c r="BG1334" s="179">
        <f>IF(N1334="zákl. přenesená",J1334,0)</f>
        <v>0</v>
      </c>
      <c r="BH1334" s="179">
        <f>IF(N1334="sníž. přenesená",J1334,0)</f>
        <v>0</v>
      </c>
      <c r="BI1334" s="179">
        <f>IF(N1334="nulová",J1334,0)</f>
        <v>0</v>
      </c>
      <c r="BJ1334" s="20" t="s">
        <v>76</v>
      </c>
      <c r="BK1334" s="179">
        <f>ROUND(I1334*H1334,2)</f>
        <v>1476</v>
      </c>
      <c r="BL1334" s="20" t="s">
        <v>295</v>
      </c>
      <c r="BM1334" s="178" t="s">
        <v>5037</v>
      </c>
    </row>
    <row r="1335" spans="1:65" s="2" customFormat="1" ht="24" customHeight="1">
      <c r="A1335" s="33"/>
      <c r="B1335" s="167"/>
      <c r="C1335" s="168" t="s">
        <v>5038</v>
      </c>
      <c r="D1335" s="168" t="s">
        <v>197</v>
      </c>
      <c r="E1335" s="169" t="s">
        <v>1441</v>
      </c>
      <c r="F1335" s="170" t="s">
        <v>1442</v>
      </c>
      <c r="G1335" s="171" t="s">
        <v>212</v>
      </c>
      <c r="H1335" s="172">
        <v>14</v>
      </c>
      <c r="I1335" s="173">
        <v>1030</v>
      </c>
      <c r="J1335" s="173">
        <f>ROUND(I1335*H1335,2)</f>
        <v>14420</v>
      </c>
      <c r="K1335" s="170" t="s">
        <v>201</v>
      </c>
      <c r="L1335" s="34"/>
      <c r="M1335" s="174" t="s">
        <v>3</v>
      </c>
      <c r="N1335" s="175" t="s">
        <v>40</v>
      </c>
      <c r="O1335" s="176">
        <v>0.351</v>
      </c>
      <c r="P1335" s="176">
        <f>O1335*H1335</f>
        <v>4.914</v>
      </c>
      <c r="Q1335" s="176">
        <v>0.00286</v>
      </c>
      <c r="R1335" s="176">
        <f>Q1335*H1335</f>
        <v>0.04004</v>
      </c>
      <c r="S1335" s="176">
        <v>0</v>
      </c>
      <c r="T1335" s="177">
        <f>S1335*H1335</f>
        <v>0</v>
      </c>
      <c r="U1335" s="33"/>
      <c r="V1335" s="33"/>
      <c r="W1335" s="33"/>
      <c r="X1335" s="33"/>
      <c r="Y1335" s="33"/>
      <c r="Z1335" s="33"/>
      <c r="AA1335" s="33"/>
      <c r="AB1335" s="33"/>
      <c r="AC1335" s="33"/>
      <c r="AD1335" s="33"/>
      <c r="AE1335" s="33"/>
      <c r="AR1335" s="178" t="s">
        <v>295</v>
      </c>
      <c r="AT1335" s="178" t="s">
        <v>197</v>
      </c>
      <c r="AU1335" s="178" t="s">
        <v>78</v>
      </c>
      <c r="AY1335" s="20" t="s">
        <v>195</v>
      </c>
      <c r="BE1335" s="179">
        <f>IF(N1335="základní",J1335,0)</f>
        <v>14420</v>
      </c>
      <c r="BF1335" s="179">
        <f>IF(N1335="snížená",J1335,0)</f>
        <v>0</v>
      </c>
      <c r="BG1335" s="179">
        <f>IF(N1335="zákl. přenesená",J1335,0)</f>
        <v>0</v>
      </c>
      <c r="BH1335" s="179">
        <f>IF(N1335="sníž. přenesená",J1335,0)</f>
        <v>0</v>
      </c>
      <c r="BI1335" s="179">
        <f>IF(N1335="nulová",J1335,0)</f>
        <v>0</v>
      </c>
      <c r="BJ1335" s="20" t="s">
        <v>76</v>
      </c>
      <c r="BK1335" s="179">
        <f>ROUND(I1335*H1335,2)</f>
        <v>14420</v>
      </c>
      <c r="BL1335" s="20" t="s">
        <v>295</v>
      </c>
      <c r="BM1335" s="178" t="s">
        <v>5039</v>
      </c>
    </row>
    <row r="1336" spans="1:51" s="14" customFormat="1" ht="12">
      <c r="A1336" s="14"/>
      <c r="B1336" s="187"/>
      <c r="C1336" s="14"/>
      <c r="D1336" s="181" t="s">
        <v>204</v>
      </c>
      <c r="E1336" s="188" t="s">
        <v>3</v>
      </c>
      <c r="F1336" s="189" t="s">
        <v>5040</v>
      </c>
      <c r="G1336" s="14"/>
      <c r="H1336" s="190">
        <v>14</v>
      </c>
      <c r="I1336" s="14"/>
      <c r="J1336" s="14"/>
      <c r="K1336" s="14"/>
      <c r="L1336" s="187"/>
      <c r="M1336" s="191"/>
      <c r="N1336" s="192"/>
      <c r="O1336" s="192"/>
      <c r="P1336" s="192"/>
      <c r="Q1336" s="192"/>
      <c r="R1336" s="192"/>
      <c r="S1336" s="192"/>
      <c r="T1336" s="193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188" t="s">
        <v>204</v>
      </c>
      <c r="AU1336" s="188" t="s">
        <v>78</v>
      </c>
      <c r="AV1336" s="14" t="s">
        <v>78</v>
      </c>
      <c r="AW1336" s="14" t="s">
        <v>31</v>
      </c>
      <c r="AX1336" s="14" t="s">
        <v>76</v>
      </c>
      <c r="AY1336" s="188" t="s">
        <v>195</v>
      </c>
    </row>
    <row r="1337" spans="1:65" s="2" customFormat="1" ht="16.5" customHeight="1">
      <c r="A1337" s="33"/>
      <c r="B1337" s="167"/>
      <c r="C1337" s="168" t="s">
        <v>5041</v>
      </c>
      <c r="D1337" s="168" t="s">
        <v>197</v>
      </c>
      <c r="E1337" s="169" t="s">
        <v>5042</v>
      </c>
      <c r="F1337" s="170" t="s">
        <v>5043</v>
      </c>
      <c r="G1337" s="171" t="s">
        <v>212</v>
      </c>
      <c r="H1337" s="172">
        <v>23.5</v>
      </c>
      <c r="I1337" s="173">
        <v>629.15</v>
      </c>
      <c r="J1337" s="173">
        <f>ROUND(I1337*H1337,2)</f>
        <v>14785.03</v>
      </c>
      <c r="K1337" s="170" t="s">
        <v>3</v>
      </c>
      <c r="L1337" s="34"/>
      <c r="M1337" s="174" t="s">
        <v>3</v>
      </c>
      <c r="N1337" s="175" t="s">
        <v>40</v>
      </c>
      <c r="O1337" s="176">
        <v>0.351</v>
      </c>
      <c r="P1337" s="176">
        <f>O1337*H1337</f>
        <v>8.2485</v>
      </c>
      <c r="Q1337" s="176">
        <v>0.00286</v>
      </c>
      <c r="R1337" s="176">
        <f>Q1337*H1337</f>
        <v>0.06721</v>
      </c>
      <c r="S1337" s="176">
        <v>0</v>
      </c>
      <c r="T1337" s="177">
        <f>S1337*H1337</f>
        <v>0</v>
      </c>
      <c r="U1337" s="33"/>
      <c r="V1337" s="33"/>
      <c r="W1337" s="33"/>
      <c r="X1337" s="33"/>
      <c r="Y1337" s="33"/>
      <c r="Z1337" s="33"/>
      <c r="AA1337" s="33"/>
      <c r="AB1337" s="33"/>
      <c r="AC1337" s="33"/>
      <c r="AD1337" s="33"/>
      <c r="AE1337" s="33"/>
      <c r="AR1337" s="178" t="s">
        <v>295</v>
      </c>
      <c r="AT1337" s="178" t="s">
        <v>197</v>
      </c>
      <c r="AU1337" s="178" t="s">
        <v>78</v>
      </c>
      <c r="AY1337" s="20" t="s">
        <v>195</v>
      </c>
      <c r="BE1337" s="179">
        <f>IF(N1337="základní",J1337,0)</f>
        <v>14785.03</v>
      </c>
      <c r="BF1337" s="179">
        <f>IF(N1337="snížená",J1337,0)</f>
        <v>0</v>
      </c>
      <c r="BG1337" s="179">
        <f>IF(N1337="zákl. přenesená",J1337,0)</f>
        <v>0</v>
      </c>
      <c r="BH1337" s="179">
        <f>IF(N1337="sníž. přenesená",J1337,0)</f>
        <v>0</v>
      </c>
      <c r="BI1337" s="179">
        <f>IF(N1337="nulová",J1337,0)</f>
        <v>0</v>
      </c>
      <c r="BJ1337" s="20" t="s">
        <v>76</v>
      </c>
      <c r="BK1337" s="179">
        <f>ROUND(I1337*H1337,2)</f>
        <v>14785.03</v>
      </c>
      <c r="BL1337" s="20" t="s">
        <v>295</v>
      </c>
      <c r="BM1337" s="178" t="s">
        <v>5044</v>
      </c>
    </row>
    <row r="1338" spans="1:65" s="2" customFormat="1" ht="16.5" customHeight="1">
      <c r="A1338" s="33"/>
      <c r="B1338" s="167"/>
      <c r="C1338" s="168" t="s">
        <v>5045</v>
      </c>
      <c r="D1338" s="168" t="s">
        <v>197</v>
      </c>
      <c r="E1338" s="169" t="s">
        <v>5046</v>
      </c>
      <c r="F1338" s="170" t="s">
        <v>5047</v>
      </c>
      <c r="G1338" s="171" t="s">
        <v>212</v>
      </c>
      <c r="H1338" s="172">
        <v>12</v>
      </c>
      <c r="I1338" s="173">
        <v>434.78</v>
      </c>
      <c r="J1338" s="173">
        <f>ROUND(I1338*H1338,2)</f>
        <v>5217.36</v>
      </c>
      <c r="K1338" s="170" t="s">
        <v>3</v>
      </c>
      <c r="L1338" s="34"/>
      <c r="M1338" s="174" t="s">
        <v>3</v>
      </c>
      <c r="N1338" s="175" t="s">
        <v>40</v>
      </c>
      <c r="O1338" s="176">
        <v>0.351</v>
      </c>
      <c r="P1338" s="176">
        <f>O1338*H1338</f>
        <v>4.212</v>
      </c>
      <c r="Q1338" s="176">
        <v>0.00286</v>
      </c>
      <c r="R1338" s="176">
        <f>Q1338*H1338</f>
        <v>0.03432</v>
      </c>
      <c r="S1338" s="176">
        <v>0</v>
      </c>
      <c r="T1338" s="177">
        <f>S1338*H1338</f>
        <v>0</v>
      </c>
      <c r="U1338" s="33"/>
      <c r="V1338" s="33"/>
      <c r="W1338" s="33"/>
      <c r="X1338" s="33"/>
      <c r="Y1338" s="33"/>
      <c r="Z1338" s="33"/>
      <c r="AA1338" s="33"/>
      <c r="AB1338" s="33"/>
      <c r="AC1338" s="33"/>
      <c r="AD1338" s="33"/>
      <c r="AE1338" s="33"/>
      <c r="AR1338" s="178" t="s">
        <v>295</v>
      </c>
      <c r="AT1338" s="178" t="s">
        <v>197</v>
      </c>
      <c r="AU1338" s="178" t="s">
        <v>78</v>
      </c>
      <c r="AY1338" s="20" t="s">
        <v>195</v>
      </c>
      <c r="BE1338" s="179">
        <f>IF(N1338="základní",J1338,0)</f>
        <v>5217.36</v>
      </c>
      <c r="BF1338" s="179">
        <f>IF(N1338="snížená",J1338,0)</f>
        <v>0</v>
      </c>
      <c r="BG1338" s="179">
        <f>IF(N1338="zákl. přenesená",J1338,0)</f>
        <v>0</v>
      </c>
      <c r="BH1338" s="179">
        <f>IF(N1338="sníž. přenesená",J1338,0)</f>
        <v>0</v>
      </c>
      <c r="BI1338" s="179">
        <f>IF(N1338="nulová",J1338,0)</f>
        <v>0</v>
      </c>
      <c r="BJ1338" s="20" t="s">
        <v>76</v>
      </c>
      <c r="BK1338" s="179">
        <f>ROUND(I1338*H1338,2)</f>
        <v>5217.36</v>
      </c>
      <c r="BL1338" s="20" t="s">
        <v>295</v>
      </c>
      <c r="BM1338" s="178" t="s">
        <v>5048</v>
      </c>
    </row>
    <row r="1339" spans="1:65" s="2" customFormat="1" ht="16.5" customHeight="1">
      <c r="A1339" s="33"/>
      <c r="B1339" s="167"/>
      <c r="C1339" s="168" t="s">
        <v>5049</v>
      </c>
      <c r="D1339" s="168" t="s">
        <v>197</v>
      </c>
      <c r="E1339" s="169" t="s">
        <v>5050</v>
      </c>
      <c r="F1339" s="170" t="s">
        <v>5051</v>
      </c>
      <c r="G1339" s="171" t="s">
        <v>212</v>
      </c>
      <c r="H1339" s="172">
        <v>22</v>
      </c>
      <c r="I1339" s="173">
        <v>112.53</v>
      </c>
      <c r="J1339" s="173">
        <f>ROUND(I1339*H1339,2)</f>
        <v>2475.66</v>
      </c>
      <c r="K1339" s="170" t="s">
        <v>3</v>
      </c>
      <c r="L1339" s="34"/>
      <c r="M1339" s="174" t="s">
        <v>3</v>
      </c>
      <c r="N1339" s="175" t="s">
        <v>40</v>
      </c>
      <c r="O1339" s="176">
        <v>0.351</v>
      </c>
      <c r="P1339" s="176">
        <f>O1339*H1339</f>
        <v>7.7219999999999995</v>
      </c>
      <c r="Q1339" s="176">
        <v>0.00286</v>
      </c>
      <c r="R1339" s="176">
        <f>Q1339*H1339</f>
        <v>0.06292</v>
      </c>
      <c r="S1339" s="176">
        <v>0</v>
      </c>
      <c r="T1339" s="177">
        <f>S1339*H1339</f>
        <v>0</v>
      </c>
      <c r="U1339" s="33"/>
      <c r="V1339" s="33"/>
      <c r="W1339" s="33"/>
      <c r="X1339" s="33"/>
      <c r="Y1339" s="33"/>
      <c r="Z1339" s="33"/>
      <c r="AA1339" s="33"/>
      <c r="AB1339" s="33"/>
      <c r="AC1339" s="33"/>
      <c r="AD1339" s="33"/>
      <c r="AE1339" s="33"/>
      <c r="AR1339" s="178" t="s">
        <v>295</v>
      </c>
      <c r="AT1339" s="178" t="s">
        <v>197</v>
      </c>
      <c r="AU1339" s="178" t="s">
        <v>78</v>
      </c>
      <c r="AY1339" s="20" t="s">
        <v>195</v>
      </c>
      <c r="BE1339" s="179">
        <f>IF(N1339="základní",J1339,0)</f>
        <v>2475.66</v>
      </c>
      <c r="BF1339" s="179">
        <f>IF(N1339="snížená",J1339,0)</f>
        <v>0</v>
      </c>
      <c r="BG1339" s="179">
        <f>IF(N1339="zákl. přenesená",J1339,0)</f>
        <v>0</v>
      </c>
      <c r="BH1339" s="179">
        <f>IF(N1339="sníž. přenesená",J1339,0)</f>
        <v>0</v>
      </c>
      <c r="BI1339" s="179">
        <f>IF(N1339="nulová",J1339,0)</f>
        <v>0</v>
      </c>
      <c r="BJ1339" s="20" t="s">
        <v>76</v>
      </c>
      <c r="BK1339" s="179">
        <f>ROUND(I1339*H1339,2)</f>
        <v>2475.66</v>
      </c>
      <c r="BL1339" s="20" t="s">
        <v>295</v>
      </c>
      <c r="BM1339" s="178" t="s">
        <v>5052</v>
      </c>
    </row>
    <row r="1340" spans="1:65" s="2" customFormat="1" ht="16.5" customHeight="1">
      <c r="A1340" s="33"/>
      <c r="B1340" s="167"/>
      <c r="C1340" s="168" t="s">
        <v>5053</v>
      </c>
      <c r="D1340" s="168" t="s">
        <v>197</v>
      </c>
      <c r="E1340" s="169" t="s">
        <v>5054</v>
      </c>
      <c r="F1340" s="170" t="s">
        <v>5055</v>
      </c>
      <c r="G1340" s="171" t="s">
        <v>212</v>
      </c>
      <c r="H1340" s="172">
        <v>23.5</v>
      </c>
      <c r="I1340" s="173">
        <v>333.5</v>
      </c>
      <c r="J1340" s="173">
        <f>ROUND(I1340*H1340,2)</f>
        <v>7837.25</v>
      </c>
      <c r="K1340" s="170" t="s">
        <v>3</v>
      </c>
      <c r="L1340" s="34"/>
      <c r="M1340" s="174" t="s">
        <v>3</v>
      </c>
      <c r="N1340" s="175" t="s">
        <v>40</v>
      </c>
      <c r="O1340" s="176">
        <v>0.351</v>
      </c>
      <c r="P1340" s="176">
        <f>O1340*H1340</f>
        <v>8.2485</v>
      </c>
      <c r="Q1340" s="176">
        <v>0.00286</v>
      </c>
      <c r="R1340" s="176">
        <f>Q1340*H1340</f>
        <v>0.06721</v>
      </c>
      <c r="S1340" s="176">
        <v>0</v>
      </c>
      <c r="T1340" s="177">
        <f>S1340*H1340</f>
        <v>0</v>
      </c>
      <c r="U1340" s="33"/>
      <c r="V1340" s="33"/>
      <c r="W1340" s="33"/>
      <c r="X1340" s="33"/>
      <c r="Y1340" s="33"/>
      <c r="Z1340" s="33"/>
      <c r="AA1340" s="33"/>
      <c r="AB1340" s="33"/>
      <c r="AC1340" s="33"/>
      <c r="AD1340" s="33"/>
      <c r="AE1340" s="33"/>
      <c r="AR1340" s="178" t="s">
        <v>295</v>
      </c>
      <c r="AT1340" s="178" t="s">
        <v>197</v>
      </c>
      <c r="AU1340" s="178" t="s">
        <v>78</v>
      </c>
      <c r="AY1340" s="20" t="s">
        <v>195</v>
      </c>
      <c r="BE1340" s="179">
        <f>IF(N1340="základní",J1340,0)</f>
        <v>7837.25</v>
      </c>
      <c r="BF1340" s="179">
        <f>IF(N1340="snížená",J1340,0)</f>
        <v>0</v>
      </c>
      <c r="BG1340" s="179">
        <f>IF(N1340="zákl. přenesená",J1340,0)</f>
        <v>0</v>
      </c>
      <c r="BH1340" s="179">
        <f>IF(N1340="sníž. přenesená",J1340,0)</f>
        <v>0</v>
      </c>
      <c r="BI1340" s="179">
        <f>IF(N1340="nulová",J1340,0)</f>
        <v>0</v>
      </c>
      <c r="BJ1340" s="20" t="s">
        <v>76</v>
      </c>
      <c r="BK1340" s="179">
        <f>ROUND(I1340*H1340,2)</f>
        <v>7837.25</v>
      </c>
      <c r="BL1340" s="20" t="s">
        <v>295</v>
      </c>
      <c r="BM1340" s="178" t="s">
        <v>5056</v>
      </c>
    </row>
    <row r="1341" spans="1:65" s="2" customFormat="1" ht="24" customHeight="1">
      <c r="A1341" s="33"/>
      <c r="B1341" s="167"/>
      <c r="C1341" s="168" t="s">
        <v>5057</v>
      </c>
      <c r="D1341" s="168" t="s">
        <v>197</v>
      </c>
      <c r="E1341" s="169" t="s">
        <v>1445</v>
      </c>
      <c r="F1341" s="170" t="s">
        <v>1446</v>
      </c>
      <c r="G1341" s="171" t="s">
        <v>826</v>
      </c>
      <c r="H1341" s="172">
        <v>1.683</v>
      </c>
      <c r="I1341" s="173">
        <v>1700</v>
      </c>
      <c r="J1341" s="173">
        <f>ROUND(I1341*H1341,2)</f>
        <v>2861.1</v>
      </c>
      <c r="K1341" s="170" t="s">
        <v>201</v>
      </c>
      <c r="L1341" s="34"/>
      <c r="M1341" s="174" t="s">
        <v>3</v>
      </c>
      <c r="N1341" s="175" t="s">
        <v>40</v>
      </c>
      <c r="O1341" s="176">
        <v>4.82</v>
      </c>
      <c r="P1341" s="176">
        <f>O1341*H1341</f>
        <v>8.112060000000001</v>
      </c>
      <c r="Q1341" s="176">
        <v>0</v>
      </c>
      <c r="R1341" s="176">
        <f>Q1341*H1341</f>
        <v>0</v>
      </c>
      <c r="S1341" s="176">
        <v>0</v>
      </c>
      <c r="T1341" s="177">
        <f>S1341*H1341</f>
        <v>0</v>
      </c>
      <c r="U1341" s="33"/>
      <c r="V1341" s="33"/>
      <c r="W1341" s="33"/>
      <c r="X1341" s="33"/>
      <c r="Y1341" s="33"/>
      <c r="Z1341" s="33"/>
      <c r="AA1341" s="33"/>
      <c r="AB1341" s="33"/>
      <c r="AC1341" s="33"/>
      <c r="AD1341" s="33"/>
      <c r="AE1341" s="33"/>
      <c r="AR1341" s="178" t="s">
        <v>295</v>
      </c>
      <c r="AT1341" s="178" t="s">
        <v>197</v>
      </c>
      <c r="AU1341" s="178" t="s">
        <v>78</v>
      </c>
      <c r="AY1341" s="20" t="s">
        <v>195</v>
      </c>
      <c r="BE1341" s="179">
        <f>IF(N1341="základní",J1341,0)</f>
        <v>2861.1</v>
      </c>
      <c r="BF1341" s="179">
        <f>IF(N1341="snížená",J1341,0)</f>
        <v>0</v>
      </c>
      <c r="BG1341" s="179">
        <f>IF(N1341="zákl. přenesená",J1341,0)</f>
        <v>0</v>
      </c>
      <c r="BH1341" s="179">
        <f>IF(N1341="sníž. přenesená",J1341,0)</f>
        <v>0</v>
      </c>
      <c r="BI1341" s="179">
        <f>IF(N1341="nulová",J1341,0)</f>
        <v>0</v>
      </c>
      <c r="BJ1341" s="20" t="s">
        <v>76</v>
      </c>
      <c r="BK1341" s="179">
        <f>ROUND(I1341*H1341,2)</f>
        <v>2861.1</v>
      </c>
      <c r="BL1341" s="20" t="s">
        <v>295</v>
      </c>
      <c r="BM1341" s="178" t="s">
        <v>5058</v>
      </c>
    </row>
    <row r="1342" spans="1:63" s="12" customFormat="1" ht="22.8" customHeight="1">
      <c r="A1342" s="12"/>
      <c r="B1342" s="155"/>
      <c r="C1342" s="12"/>
      <c r="D1342" s="156" t="s">
        <v>68</v>
      </c>
      <c r="E1342" s="165" t="s">
        <v>5059</v>
      </c>
      <c r="F1342" s="165" t="s">
        <v>5060</v>
      </c>
      <c r="G1342" s="12"/>
      <c r="H1342" s="12"/>
      <c r="I1342" s="12"/>
      <c r="J1342" s="166">
        <f>BK1342</f>
        <v>25662.319999999996</v>
      </c>
      <c r="K1342" s="12"/>
      <c r="L1342" s="155"/>
      <c r="M1342" s="159"/>
      <c r="N1342" s="160"/>
      <c r="O1342" s="160"/>
      <c r="P1342" s="161">
        <f>SUM(P1343:P1354)</f>
        <v>13.681783000000001</v>
      </c>
      <c r="Q1342" s="160"/>
      <c r="R1342" s="161">
        <f>SUM(R1343:R1354)</f>
        <v>0.0465368</v>
      </c>
      <c r="S1342" s="160"/>
      <c r="T1342" s="162">
        <f>SUM(T1343:T1354)</f>
        <v>0</v>
      </c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R1342" s="156" t="s">
        <v>78</v>
      </c>
      <c r="AT1342" s="163" t="s">
        <v>68</v>
      </c>
      <c r="AU1342" s="163" t="s">
        <v>76</v>
      </c>
      <c r="AY1342" s="156" t="s">
        <v>195</v>
      </c>
      <c r="BK1342" s="164">
        <f>SUM(BK1343:BK1354)</f>
        <v>25662.319999999996</v>
      </c>
    </row>
    <row r="1343" spans="1:65" s="2" customFormat="1" ht="16.5" customHeight="1">
      <c r="A1343" s="33"/>
      <c r="B1343" s="167"/>
      <c r="C1343" s="168" t="s">
        <v>5061</v>
      </c>
      <c r="D1343" s="168" t="s">
        <v>197</v>
      </c>
      <c r="E1343" s="169" t="s">
        <v>5062</v>
      </c>
      <c r="F1343" s="170" t="s">
        <v>5063</v>
      </c>
      <c r="G1343" s="171" t="s">
        <v>212</v>
      </c>
      <c r="H1343" s="172">
        <v>24.32</v>
      </c>
      <c r="I1343" s="173">
        <v>63.8</v>
      </c>
      <c r="J1343" s="173">
        <f>ROUND(I1343*H1343,2)</f>
        <v>1551.62</v>
      </c>
      <c r="K1343" s="170" t="s">
        <v>201</v>
      </c>
      <c r="L1343" s="34"/>
      <c r="M1343" s="174" t="s">
        <v>3</v>
      </c>
      <c r="N1343" s="175" t="s">
        <v>40</v>
      </c>
      <c r="O1343" s="176">
        <v>0.126</v>
      </c>
      <c r="P1343" s="176">
        <f>O1343*H1343</f>
        <v>3.06432</v>
      </c>
      <c r="Q1343" s="176">
        <v>2E-05</v>
      </c>
      <c r="R1343" s="176">
        <f>Q1343*H1343</f>
        <v>0.00048640000000000006</v>
      </c>
      <c r="S1343" s="176">
        <v>0</v>
      </c>
      <c r="T1343" s="177">
        <f>S1343*H1343</f>
        <v>0</v>
      </c>
      <c r="U1343" s="33"/>
      <c r="V1343" s="33"/>
      <c r="W1343" s="33"/>
      <c r="X1343" s="33"/>
      <c r="Y1343" s="33"/>
      <c r="Z1343" s="33"/>
      <c r="AA1343" s="33"/>
      <c r="AB1343" s="33"/>
      <c r="AC1343" s="33"/>
      <c r="AD1343" s="33"/>
      <c r="AE1343" s="33"/>
      <c r="AR1343" s="178" t="s">
        <v>295</v>
      </c>
      <c r="AT1343" s="178" t="s">
        <v>197</v>
      </c>
      <c r="AU1343" s="178" t="s">
        <v>78</v>
      </c>
      <c r="AY1343" s="20" t="s">
        <v>195</v>
      </c>
      <c r="BE1343" s="179">
        <f>IF(N1343="základní",J1343,0)</f>
        <v>1551.62</v>
      </c>
      <c r="BF1343" s="179">
        <f>IF(N1343="snížená",J1343,0)</f>
        <v>0</v>
      </c>
      <c r="BG1343" s="179">
        <f>IF(N1343="zákl. přenesená",J1343,0)</f>
        <v>0</v>
      </c>
      <c r="BH1343" s="179">
        <f>IF(N1343="sníž. přenesená",J1343,0)</f>
        <v>0</v>
      </c>
      <c r="BI1343" s="179">
        <f>IF(N1343="nulová",J1343,0)</f>
        <v>0</v>
      </c>
      <c r="BJ1343" s="20" t="s">
        <v>76</v>
      </c>
      <c r="BK1343" s="179">
        <f>ROUND(I1343*H1343,2)</f>
        <v>1551.62</v>
      </c>
      <c r="BL1343" s="20" t="s">
        <v>295</v>
      </c>
      <c r="BM1343" s="178" t="s">
        <v>5064</v>
      </c>
    </row>
    <row r="1344" spans="1:51" s="13" customFormat="1" ht="12">
      <c r="A1344" s="13"/>
      <c r="B1344" s="180"/>
      <c r="C1344" s="13"/>
      <c r="D1344" s="181" t="s">
        <v>204</v>
      </c>
      <c r="E1344" s="182" t="s">
        <v>3</v>
      </c>
      <c r="F1344" s="183" t="s">
        <v>5065</v>
      </c>
      <c r="G1344" s="13"/>
      <c r="H1344" s="182" t="s">
        <v>3</v>
      </c>
      <c r="I1344" s="13"/>
      <c r="J1344" s="13"/>
      <c r="K1344" s="13"/>
      <c r="L1344" s="180"/>
      <c r="M1344" s="184"/>
      <c r="N1344" s="185"/>
      <c r="O1344" s="185"/>
      <c r="P1344" s="185"/>
      <c r="Q1344" s="185"/>
      <c r="R1344" s="185"/>
      <c r="S1344" s="185"/>
      <c r="T1344" s="186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182" t="s">
        <v>204</v>
      </c>
      <c r="AU1344" s="182" t="s">
        <v>78</v>
      </c>
      <c r="AV1344" s="13" t="s">
        <v>76</v>
      </c>
      <c r="AW1344" s="13" t="s">
        <v>31</v>
      </c>
      <c r="AX1344" s="13" t="s">
        <v>69</v>
      </c>
      <c r="AY1344" s="182" t="s">
        <v>195</v>
      </c>
    </row>
    <row r="1345" spans="1:51" s="14" customFormat="1" ht="12">
      <c r="A1345" s="14"/>
      <c r="B1345" s="187"/>
      <c r="C1345" s="14"/>
      <c r="D1345" s="181" t="s">
        <v>204</v>
      </c>
      <c r="E1345" s="188" t="s">
        <v>3</v>
      </c>
      <c r="F1345" s="189" t="s">
        <v>5066</v>
      </c>
      <c r="G1345" s="14"/>
      <c r="H1345" s="190">
        <v>24.32</v>
      </c>
      <c r="I1345" s="14"/>
      <c r="J1345" s="14"/>
      <c r="K1345" s="14"/>
      <c r="L1345" s="187"/>
      <c r="M1345" s="191"/>
      <c r="N1345" s="192"/>
      <c r="O1345" s="192"/>
      <c r="P1345" s="192"/>
      <c r="Q1345" s="192"/>
      <c r="R1345" s="192"/>
      <c r="S1345" s="192"/>
      <c r="T1345" s="193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188" t="s">
        <v>204</v>
      </c>
      <c r="AU1345" s="188" t="s">
        <v>78</v>
      </c>
      <c r="AV1345" s="14" t="s">
        <v>78</v>
      </c>
      <c r="AW1345" s="14" t="s">
        <v>31</v>
      </c>
      <c r="AX1345" s="14" t="s">
        <v>76</v>
      </c>
      <c r="AY1345" s="188" t="s">
        <v>195</v>
      </c>
    </row>
    <row r="1346" spans="1:65" s="2" customFormat="1" ht="16.5" customHeight="1">
      <c r="A1346" s="33"/>
      <c r="B1346" s="167"/>
      <c r="C1346" s="208" t="s">
        <v>5067</v>
      </c>
      <c r="D1346" s="208" t="s">
        <v>263</v>
      </c>
      <c r="E1346" s="209" t="s">
        <v>5068</v>
      </c>
      <c r="F1346" s="210" t="s">
        <v>5069</v>
      </c>
      <c r="G1346" s="211" t="s">
        <v>212</v>
      </c>
      <c r="H1346" s="212">
        <v>26.752</v>
      </c>
      <c r="I1346" s="213">
        <v>59.9</v>
      </c>
      <c r="J1346" s="213">
        <f>ROUND(I1346*H1346,2)</f>
        <v>1602.44</v>
      </c>
      <c r="K1346" s="210" t="s">
        <v>201</v>
      </c>
      <c r="L1346" s="214"/>
      <c r="M1346" s="215" t="s">
        <v>3</v>
      </c>
      <c r="N1346" s="216" t="s">
        <v>40</v>
      </c>
      <c r="O1346" s="176">
        <v>0</v>
      </c>
      <c r="P1346" s="176">
        <f>O1346*H1346</f>
        <v>0</v>
      </c>
      <c r="Q1346" s="176">
        <v>0.0002</v>
      </c>
      <c r="R1346" s="176">
        <f>Q1346*H1346</f>
        <v>0.0053504</v>
      </c>
      <c r="S1346" s="176">
        <v>0</v>
      </c>
      <c r="T1346" s="177">
        <f>S1346*H1346</f>
        <v>0</v>
      </c>
      <c r="U1346" s="33"/>
      <c r="V1346" s="33"/>
      <c r="W1346" s="33"/>
      <c r="X1346" s="33"/>
      <c r="Y1346" s="33"/>
      <c r="Z1346" s="33"/>
      <c r="AA1346" s="33"/>
      <c r="AB1346" s="33"/>
      <c r="AC1346" s="33"/>
      <c r="AD1346" s="33"/>
      <c r="AE1346" s="33"/>
      <c r="AR1346" s="178" t="s">
        <v>417</v>
      </c>
      <c r="AT1346" s="178" t="s">
        <v>263</v>
      </c>
      <c r="AU1346" s="178" t="s">
        <v>78</v>
      </c>
      <c r="AY1346" s="20" t="s">
        <v>195</v>
      </c>
      <c r="BE1346" s="179">
        <f>IF(N1346="základní",J1346,0)</f>
        <v>1602.44</v>
      </c>
      <c r="BF1346" s="179">
        <f>IF(N1346="snížená",J1346,0)</f>
        <v>0</v>
      </c>
      <c r="BG1346" s="179">
        <f>IF(N1346="zákl. přenesená",J1346,0)</f>
        <v>0</v>
      </c>
      <c r="BH1346" s="179">
        <f>IF(N1346="sníž. přenesená",J1346,0)</f>
        <v>0</v>
      </c>
      <c r="BI1346" s="179">
        <f>IF(N1346="nulová",J1346,0)</f>
        <v>0</v>
      </c>
      <c r="BJ1346" s="20" t="s">
        <v>76</v>
      </c>
      <c r="BK1346" s="179">
        <f>ROUND(I1346*H1346,2)</f>
        <v>1602.44</v>
      </c>
      <c r="BL1346" s="20" t="s">
        <v>295</v>
      </c>
      <c r="BM1346" s="178" t="s">
        <v>5070</v>
      </c>
    </row>
    <row r="1347" spans="1:51" s="14" customFormat="1" ht="12">
      <c r="A1347" s="14"/>
      <c r="B1347" s="187"/>
      <c r="C1347" s="14"/>
      <c r="D1347" s="181" t="s">
        <v>204</v>
      </c>
      <c r="E1347" s="14"/>
      <c r="F1347" s="189" t="s">
        <v>5071</v>
      </c>
      <c r="G1347" s="14"/>
      <c r="H1347" s="190">
        <v>26.752</v>
      </c>
      <c r="I1347" s="14"/>
      <c r="J1347" s="14"/>
      <c r="K1347" s="14"/>
      <c r="L1347" s="187"/>
      <c r="M1347" s="191"/>
      <c r="N1347" s="192"/>
      <c r="O1347" s="192"/>
      <c r="P1347" s="192"/>
      <c r="Q1347" s="192"/>
      <c r="R1347" s="192"/>
      <c r="S1347" s="192"/>
      <c r="T1347" s="193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188" t="s">
        <v>204</v>
      </c>
      <c r="AU1347" s="188" t="s">
        <v>78</v>
      </c>
      <c r="AV1347" s="14" t="s">
        <v>78</v>
      </c>
      <c r="AW1347" s="14" t="s">
        <v>4</v>
      </c>
      <c r="AX1347" s="14" t="s">
        <v>76</v>
      </c>
      <c r="AY1347" s="188" t="s">
        <v>195</v>
      </c>
    </row>
    <row r="1348" spans="1:65" s="2" customFormat="1" ht="16.5" customHeight="1">
      <c r="A1348" s="33"/>
      <c r="B1348" s="167"/>
      <c r="C1348" s="168" t="s">
        <v>5072</v>
      </c>
      <c r="D1348" s="168" t="s">
        <v>197</v>
      </c>
      <c r="E1348" s="169" t="s">
        <v>5073</v>
      </c>
      <c r="F1348" s="170" t="s">
        <v>5074</v>
      </c>
      <c r="G1348" s="171" t="s">
        <v>200</v>
      </c>
      <c r="H1348" s="172">
        <v>74</v>
      </c>
      <c r="I1348" s="173">
        <v>42.9</v>
      </c>
      <c r="J1348" s="173">
        <f>ROUND(I1348*H1348,2)</f>
        <v>3174.6</v>
      </c>
      <c r="K1348" s="170" t="s">
        <v>201</v>
      </c>
      <c r="L1348" s="34"/>
      <c r="M1348" s="174" t="s">
        <v>3</v>
      </c>
      <c r="N1348" s="175" t="s">
        <v>40</v>
      </c>
      <c r="O1348" s="176">
        <v>0.093</v>
      </c>
      <c r="P1348" s="176">
        <f>O1348*H1348</f>
        <v>6.882</v>
      </c>
      <c r="Q1348" s="176">
        <v>0</v>
      </c>
      <c r="R1348" s="176">
        <f>Q1348*H1348</f>
        <v>0</v>
      </c>
      <c r="S1348" s="176">
        <v>0</v>
      </c>
      <c r="T1348" s="177">
        <f>S1348*H1348</f>
        <v>0</v>
      </c>
      <c r="U1348" s="33"/>
      <c r="V1348" s="33"/>
      <c r="W1348" s="33"/>
      <c r="X1348" s="33"/>
      <c r="Y1348" s="33"/>
      <c r="Z1348" s="33"/>
      <c r="AA1348" s="33"/>
      <c r="AB1348" s="33"/>
      <c r="AC1348" s="33"/>
      <c r="AD1348" s="33"/>
      <c r="AE1348" s="33"/>
      <c r="AR1348" s="178" t="s">
        <v>295</v>
      </c>
      <c r="AT1348" s="178" t="s">
        <v>197</v>
      </c>
      <c r="AU1348" s="178" t="s">
        <v>78</v>
      </c>
      <c r="AY1348" s="20" t="s">
        <v>195</v>
      </c>
      <c r="BE1348" s="179">
        <f>IF(N1348="základní",J1348,0)</f>
        <v>3174.6</v>
      </c>
      <c r="BF1348" s="179">
        <f>IF(N1348="snížená",J1348,0)</f>
        <v>0</v>
      </c>
      <c r="BG1348" s="179">
        <f>IF(N1348="zákl. přenesená",J1348,0)</f>
        <v>0</v>
      </c>
      <c r="BH1348" s="179">
        <f>IF(N1348="sníž. přenesená",J1348,0)</f>
        <v>0</v>
      </c>
      <c r="BI1348" s="179">
        <f>IF(N1348="nulová",J1348,0)</f>
        <v>0</v>
      </c>
      <c r="BJ1348" s="20" t="s">
        <v>76</v>
      </c>
      <c r="BK1348" s="179">
        <f>ROUND(I1348*H1348,2)</f>
        <v>3174.6</v>
      </c>
      <c r="BL1348" s="20" t="s">
        <v>295</v>
      </c>
      <c r="BM1348" s="178" t="s">
        <v>5075</v>
      </c>
    </row>
    <row r="1349" spans="1:65" s="2" customFormat="1" ht="16.5" customHeight="1">
      <c r="A1349" s="33"/>
      <c r="B1349" s="167"/>
      <c r="C1349" s="208" t="s">
        <v>5076</v>
      </c>
      <c r="D1349" s="208" t="s">
        <v>263</v>
      </c>
      <c r="E1349" s="209" t="s">
        <v>5077</v>
      </c>
      <c r="F1349" s="210" t="s">
        <v>5078</v>
      </c>
      <c r="G1349" s="211" t="s">
        <v>200</v>
      </c>
      <c r="H1349" s="212">
        <v>81.4</v>
      </c>
      <c r="I1349" s="213">
        <v>39.4</v>
      </c>
      <c r="J1349" s="213">
        <f>ROUND(I1349*H1349,2)</f>
        <v>3207.16</v>
      </c>
      <c r="K1349" s="210" t="s">
        <v>201</v>
      </c>
      <c r="L1349" s="214"/>
      <c r="M1349" s="215" t="s">
        <v>3</v>
      </c>
      <c r="N1349" s="216" t="s">
        <v>40</v>
      </c>
      <c r="O1349" s="176">
        <v>0</v>
      </c>
      <c r="P1349" s="176">
        <f>O1349*H1349</f>
        <v>0</v>
      </c>
      <c r="Q1349" s="176">
        <v>0.00012</v>
      </c>
      <c r="R1349" s="176">
        <f>Q1349*H1349</f>
        <v>0.009768</v>
      </c>
      <c r="S1349" s="176">
        <v>0</v>
      </c>
      <c r="T1349" s="177">
        <f>S1349*H1349</f>
        <v>0</v>
      </c>
      <c r="U1349" s="33"/>
      <c r="V1349" s="33"/>
      <c r="W1349" s="33"/>
      <c r="X1349" s="33"/>
      <c r="Y1349" s="33"/>
      <c r="Z1349" s="33"/>
      <c r="AA1349" s="33"/>
      <c r="AB1349" s="33"/>
      <c r="AC1349" s="33"/>
      <c r="AD1349" s="33"/>
      <c r="AE1349" s="33"/>
      <c r="AR1349" s="178" t="s">
        <v>417</v>
      </c>
      <c r="AT1349" s="178" t="s">
        <v>263</v>
      </c>
      <c r="AU1349" s="178" t="s">
        <v>78</v>
      </c>
      <c r="AY1349" s="20" t="s">
        <v>195</v>
      </c>
      <c r="BE1349" s="179">
        <f>IF(N1349="základní",J1349,0)</f>
        <v>3207.16</v>
      </c>
      <c r="BF1349" s="179">
        <f>IF(N1349="snížená",J1349,0)</f>
        <v>0</v>
      </c>
      <c r="BG1349" s="179">
        <f>IF(N1349="zákl. přenesená",J1349,0)</f>
        <v>0</v>
      </c>
      <c r="BH1349" s="179">
        <f>IF(N1349="sníž. přenesená",J1349,0)</f>
        <v>0</v>
      </c>
      <c r="BI1349" s="179">
        <f>IF(N1349="nulová",J1349,0)</f>
        <v>0</v>
      </c>
      <c r="BJ1349" s="20" t="s">
        <v>76</v>
      </c>
      <c r="BK1349" s="179">
        <f>ROUND(I1349*H1349,2)</f>
        <v>3207.16</v>
      </c>
      <c r="BL1349" s="20" t="s">
        <v>295</v>
      </c>
      <c r="BM1349" s="178" t="s">
        <v>5079</v>
      </c>
    </row>
    <row r="1350" spans="1:51" s="14" customFormat="1" ht="12">
      <c r="A1350" s="14"/>
      <c r="B1350" s="187"/>
      <c r="C1350" s="14"/>
      <c r="D1350" s="181" t="s">
        <v>204</v>
      </c>
      <c r="E1350" s="14"/>
      <c r="F1350" s="189" t="s">
        <v>5080</v>
      </c>
      <c r="G1350" s="14"/>
      <c r="H1350" s="190">
        <v>81.4</v>
      </c>
      <c r="I1350" s="14"/>
      <c r="J1350" s="14"/>
      <c r="K1350" s="14"/>
      <c r="L1350" s="187"/>
      <c r="M1350" s="191"/>
      <c r="N1350" s="192"/>
      <c r="O1350" s="192"/>
      <c r="P1350" s="192"/>
      <c r="Q1350" s="192"/>
      <c r="R1350" s="192"/>
      <c r="S1350" s="192"/>
      <c r="T1350" s="193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188" t="s">
        <v>204</v>
      </c>
      <c r="AU1350" s="188" t="s">
        <v>78</v>
      </c>
      <c r="AV1350" s="14" t="s">
        <v>78</v>
      </c>
      <c r="AW1350" s="14" t="s">
        <v>4</v>
      </c>
      <c r="AX1350" s="14" t="s">
        <v>76</v>
      </c>
      <c r="AY1350" s="188" t="s">
        <v>195</v>
      </c>
    </row>
    <row r="1351" spans="1:65" s="2" customFormat="1" ht="16.5" customHeight="1">
      <c r="A1351" s="33"/>
      <c r="B1351" s="167"/>
      <c r="C1351" s="168" t="s">
        <v>5081</v>
      </c>
      <c r="D1351" s="168" t="s">
        <v>197</v>
      </c>
      <c r="E1351" s="169" t="s">
        <v>5082</v>
      </c>
      <c r="F1351" s="170" t="s">
        <v>5083</v>
      </c>
      <c r="G1351" s="171" t="s">
        <v>200</v>
      </c>
      <c r="H1351" s="172">
        <v>74</v>
      </c>
      <c r="I1351" s="173">
        <v>22.6</v>
      </c>
      <c r="J1351" s="173">
        <f>ROUND(I1351*H1351,2)</f>
        <v>1672.4</v>
      </c>
      <c r="K1351" s="170" t="s">
        <v>201</v>
      </c>
      <c r="L1351" s="34"/>
      <c r="M1351" s="174" t="s">
        <v>3</v>
      </c>
      <c r="N1351" s="175" t="s">
        <v>40</v>
      </c>
      <c r="O1351" s="176">
        <v>0.049</v>
      </c>
      <c r="P1351" s="176">
        <f>O1351*H1351</f>
        <v>3.6260000000000003</v>
      </c>
      <c r="Q1351" s="176">
        <v>0</v>
      </c>
      <c r="R1351" s="176">
        <f>Q1351*H1351</f>
        <v>0</v>
      </c>
      <c r="S1351" s="176">
        <v>0</v>
      </c>
      <c r="T1351" s="177">
        <f>S1351*H1351</f>
        <v>0</v>
      </c>
      <c r="U1351" s="33"/>
      <c r="V1351" s="33"/>
      <c r="W1351" s="33"/>
      <c r="X1351" s="33"/>
      <c r="Y1351" s="33"/>
      <c r="Z1351" s="33"/>
      <c r="AA1351" s="33"/>
      <c r="AB1351" s="33"/>
      <c r="AC1351" s="33"/>
      <c r="AD1351" s="33"/>
      <c r="AE1351" s="33"/>
      <c r="AR1351" s="178" t="s">
        <v>295</v>
      </c>
      <c r="AT1351" s="178" t="s">
        <v>197</v>
      </c>
      <c r="AU1351" s="178" t="s">
        <v>78</v>
      </c>
      <c r="AY1351" s="20" t="s">
        <v>195</v>
      </c>
      <c r="BE1351" s="179">
        <f>IF(N1351="základní",J1351,0)</f>
        <v>1672.4</v>
      </c>
      <c r="BF1351" s="179">
        <f>IF(N1351="snížená",J1351,0)</f>
        <v>0</v>
      </c>
      <c r="BG1351" s="179">
        <f>IF(N1351="zákl. přenesená",J1351,0)</f>
        <v>0</v>
      </c>
      <c r="BH1351" s="179">
        <f>IF(N1351="sníž. přenesená",J1351,0)</f>
        <v>0</v>
      </c>
      <c r="BI1351" s="179">
        <f>IF(N1351="nulová",J1351,0)</f>
        <v>0</v>
      </c>
      <c r="BJ1351" s="20" t="s">
        <v>76</v>
      </c>
      <c r="BK1351" s="179">
        <f>ROUND(I1351*H1351,2)</f>
        <v>1672.4</v>
      </c>
      <c r="BL1351" s="20" t="s">
        <v>295</v>
      </c>
      <c r="BM1351" s="178" t="s">
        <v>5084</v>
      </c>
    </row>
    <row r="1352" spans="1:65" s="2" customFormat="1" ht="16.5" customHeight="1">
      <c r="A1352" s="33"/>
      <c r="B1352" s="167"/>
      <c r="C1352" s="208" t="s">
        <v>5085</v>
      </c>
      <c r="D1352" s="208" t="s">
        <v>263</v>
      </c>
      <c r="E1352" s="209" t="s">
        <v>5086</v>
      </c>
      <c r="F1352" s="210" t="s">
        <v>5087</v>
      </c>
      <c r="G1352" s="211" t="s">
        <v>200</v>
      </c>
      <c r="H1352" s="212">
        <v>81.4</v>
      </c>
      <c r="I1352" s="213">
        <v>177</v>
      </c>
      <c r="J1352" s="213">
        <f>ROUND(I1352*H1352,2)</f>
        <v>14407.8</v>
      </c>
      <c r="K1352" s="210" t="s">
        <v>201</v>
      </c>
      <c r="L1352" s="214"/>
      <c r="M1352" s="215" t="s">
        <v>3</v>
      </c>
      <c r="N1352" s="216" t="s">
        <v>40</v>
      </c>
      <c r="O1352" s="176">
        <v>0</v>
      </c>
      <c r="P1352" s="176">
        <f>O1352*H1352</f>
        <v>0</v>
      </c>
      <c r="Q1352" s="176">
        <v>0.00038</v>
      </c>
      <c r="R1352" s="176">
        <f>Q1352*H1352</f>
        <v>0.030932000000000005</v>
      </c>
      <c r="S1352" s="176">
        <v>0</v>
      </c>
      <c r="T1352" s="177">
        <f>S1352*H1352</f>
        <v>0</v>
      </c>
      <c r="U1352" s="33"/>
      <c r="V1352" s="33"/>
      <c r="W1352" s="33"/>
      <c r="X1352" s="33"/>
      <c r="Y1352" s="33"/>
      <c r="Z1352" s="33"/>
      <c r="AA1352" s="33"/>
      <c r="AB1352" s="33"/>
      <c r="AC1352" s="33"/>
      <c r="AD1352" s="33"/>
      <c r="AE1352" s="33"/>
      <c r="AR1352" s="178" t="s">
        <v>417</v>
      </c>
      <c r="AT1352" s="178" t="s">
        <v>263</v>
      </c>
      <c r="AU1352" s="178" t="s">
        <v>78</v>
      </c>
      <c r="AY1352" s="20" t="s">
        <v>195</v>
      </c>
      <c r="BE1352" s="179">
        <f>IF(N1352="základní",J1352,0)</f>
        <v>14407.8</v>
      </c>
      <c r="BF1352" s="179">
        <f>IF(N1352="snížená",J1352,0)</f>
        <v>0</v>
      </c>
      <c r="BG1352" s="179">
        <f>IF(N1352="zákl. přenesená",J1352,0)</f>
        <v>0</v>
      </c>
      <c r="BH1352" s="179">
        <f>IF(N1352="sníž. přenesená",J1352,0)</f>
        <v>0</v>
      </c>
      <c r="BI1352" s="179">
        <f>IF(N1352="nulová",J1352,0)</f>
        <v>0</v>
      </c>
      <c r="BJ1352" s="20" t="s">
        <v>76</v>
      </c>
      <c r="BK1352" s="179">
        <f>ROUND(I1352*H1352,2)</f>
        <v>14407.8</v>
      </c>
      <c r="BL1352" s="20" t="s">
        <v>295</v>
      </c>
      <c r="BM1352" s="178" t="s">
        <v>5088</v>
      </c>
    </row>
    <row r="1353" spans="1:51" s="14" customFormat="1" ht="12">
      <c r="A1353" s="14"/>
      <c r="B1353" s="187"/>
      <c r="C1353" s="14"/>
      <c r="D1353" s="181" t="s">
        <v>204</v>
      </c>
      <c r="E1353" s="14"/>
      <c r="F1353" s="189" t="s">
        <v>5080</v>
      </c>
      <c r="G1353" s="14"/>
      <c r="H1353" s="190">
        <v>81.4</v>
      </c>
      <c r="I1353" s="14"/>
      <c r="J1353" s="14"/>
      <c r="K1353" s="14"/>
      <c r="L1353" s="187"/>
      <c r="M1353" s="191"/>
      <c r="N1353" s="192"/>
      <c r="O1353" s="192"/>
      <c r="P1353" s="192"/>
      <c r="Q1353" s="192"/>
      <c r="R1353" s="192"/>
      <c r="S1353" s="192"/>
      <c r="T1353" s="193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188" t="s">
        <v>204</v>
      </c>
      <c r="AU1353" s="188" t="s">
        <v>78</v>
      </c>
      <c r="AV1353" s="14" t="s">
        <v>78</v>
      </c>
      <c r="AW1353" s="14" t="s">
        <v>4</v>
      </c>
      <c r="AX1353" s="14" t="s">
        <v>76</v>
      </c>
      <c r="AY1353" s="188" t="s">
        <v>195</v>
      </c>
    </row>
    <row r="1354" spans="1:65" s="2" customFormat="1" ht="24" customHeight="1">
      <c r="A1354" s="33"/>
      <c r="B1354" s="167"/>
      <c r="C1354" s="168" t="s">
        <v>5089</v>
      </c>
      <c r="D1354" s="168" t="s">
        <v>197</v>
      </c>
      <c r="E1354" s="169" t="s">
        <v>5090</v>
      </c>
      <c r="F1354" s="170" t="s">
        <v>5091</v>
      </c>
      <c r="G1354" s="171" t="s">
        <v>826</v>
      </c>
      <c r="H1354" s="172">
        <v>0.047</v>
      </c>
      <c r="I1354" s="173">
        <v>985</v>
      </c>
      <c r="J1354" s="173">
        <f>ROUND(I1354*H1354,2)</f>
        <v>46.3</v>
      </c>
      <c r="K1354" s="170" t="s">
        <v>201</v>
      </c>
      <c r="L1354" s="34"/>
      <c r="M1354" s="174" t="s">
        <v>3</v>
      </c>
      <c r="N1354" s="175" t="s">
        <v>40</v>
      </c>
      <c r="O1354" s="176">
        <v>2.329</v>
      </c>
      <c r="P1354" s="176">
        <f>O1354*H1354</f>
        <v>0.109463</v>
      </c>
      <c r="Q1354" s="176">
        <v>0</v>
      </c>
      <c r="R1354" s="176">
        <f>Q1354*H1354</f>
        <v>0</v>
      </c>
      <c r="S1354" s="176">
        <v>0</v>
      </c>
      <c r="T1354" s="177">
        <f>S1354*H1354</f>
        <v>0</v>
      </c>
      <c r="U1354" s="33"/>
      <c r="V1354" s="33"/>
      <c r="W1354" s="33"/>
      <c r="X1354" s="33"/>
      <c r="Y1354" s="33"/>
      <c r="Z1354" s="33"/>
      <c r="AA1354" s="33"/>
      <c r="AB1354" s="33"/>
      <c r="AC1354" s="33"/>
      <c r="AD1354" s="33"/>
      <c r="AE1354" s="33"/>
      <c r="AR1354" s="178" t="s">
        <v>295</v>
      </c>
      <c r="AT1354" s="178" t="s">
        <v>197</v>
      </c>
      <c r="AU1354" s="178" t="s">
        <v>78</v>
      </c>
      <c r="AY1354" s="20" t="s">
        <v>195</v>
      </c>
      <c r="BE1354" s="179">
        <f>IF(N1354="základní",J1354,0)</f>
        <v>46.3</v>
      </c>
      <c r="BF1354" s="179">
        <f>IF(N1354="snížená",J1354,0)</f>
        <v>0</v>
      </c>
      <c r="BG1354" s="179">
        <f>IF(N1354="zákl. přenesená",J1354,0)</f>
        <v>0</v>
      </c>
      <c r="BH1354" s="179">
        <f>IF(N1354="sníž. přenesená",J1354,0)</f>
        <v>0</v>
      </c>
      <c r="BI1354" s="179">
        <f>IF(N1354="nulová",J1354,0)</f>
        <v>0</v>
      </c>
      <c r="BJ1354" s="20" t="s">
        <v>76</v>
      </c>
      <c r="BK1354" s="179">
        <f>ROUND(I1354*H1354,2)</f>
        <v>46.3</v>
      </c>
      <c r="BL1354" s="20" t="s">
        <v>295</v>
      </c>
      <c r="BM1354" s="178" t="s">
        <v>5092</v>
      </c>
    </row>
    <row r="1355" spans="1:63" s="12" customFormat="1" ht="22.8" customHeight="1">
      <c r="A1355" s="12"/>
      <c r="B1355" s="155"/>
      <c r="C1355" s="12"/>
      <c r="D1355" s="156" t="s">
        <v>68</v>
      </c>
      <c r="E1355" s="165" t="s">
        <v>1448</v>
      </c>
      <c r="F1355" s="165" t="s">
        <v>1449</v>
      </c>
      <c r="G1355" s="12"/>
      <c r="H1355" s="12"/>
      <c r="I1355" s="12"/>
      <c r="J1355" s="166">
        <f>BK1355</f>
        <v>612888.25</v>
      </c>
      <c r="K1355" s="12"/>
      <c r="L1355" s="155"/>
      <c r="M1355" s="159"/>
      <c r="N1355" s="160"/>
      <c r="O1355" s="160"/>
      <c r="P1355" s="161">
        <f>SUM(P1356:P1436)</f>
        <v>215.31416700000003</v>
      </c>
      <c r="Q1355" s="160"/>
      <c r="R1355" s="161">
        <f>SUM(R1356:R1436)</f>
        <v>2.50509386</v>
      </c>
      <c r="S1355" s="160"/>
      <c r="T1355" s="162">
        <f>SUM(T1356:T1436)</f>
        <v>0</v>
      </c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R1355" s="156" t="s">
        <v>78</v>
      </c>
      <c r="AT1355" s="163" t="s">
        <v>68</v>
      </c>
      <c r="AU1355" s="163" t="s">
        <v>76</v>
      </c>
      <c r="AY1355" s="156" t="s">
        <v>195</v>
      </c>
      <c r="BK1355" s="164">
        <f>SUM(BK1356:BK1436)</f>
        <v>612888.25</v>
      </c>
    </row>
    <row r="1356" spans="1:65" s="2" customFormat="1" ht="24" customHeight="1">
      <c r="A1356" s="33"/>
      <c r="B1356" s="167"/>
      <c r="C1356" s="168" t="s">
        <v>5093</v>
      </c>
      <c r="D1356" s="168" t="s">
        <v>197</v>
      </c>
      <c r="E1356" s="169" t="s">
        <v>1481</v>
      </c>
      <c r="F1356" s="170" t="s">
        <v>1482</v>
      </c>
      <c r="G1356" s="171" t="s">
        <v>200</v>
      </c>
      <c r="H1356" s="172">
        <v>13.968</v>
      </c>
      <c r="I1356" s="173">
        <v>587</v>
      </c>
      <c r="J1356" s="173">
        <f>ROUND(I1356*H1356,2)</f>
        <v>8199.22</v>
      </c>
      <c r="K1356" s="170" t="s">
        <v>201</v>
      </c>
      <c r="L1356" s="34"/>
      <c r="M1356" s="174" t="s">
        <v>3</v>
      </c>
      <c r="N1356" s="175" t="s">
        <v>40</v>
      </c>
      <c r="O1356" s="176">
        <v>1.559</v>
      </c>
      <c r="P1356" s="176">
        <f>O1356*H1356</f>
        <v>21.776111999999998</v>
      </c>
      <c r="Q1356" s="176">
        <v>0.00027</v>
      </c>
      <c r="R1356" s="176">
        <f>Q1356*H1356</f>
        <v>0.00377136</v>
      </c>
      <c r="S1356" s="176">
        <v>0</v>
      </c>
      <c r="T1356" s="177">
        <f>S1356*H1356</f>
        <v>0</v>
      </c>
      <c r="U1356" s="33"/>
      <c r="V1356" s="33"/>
      <c r="W1356" s="33"/>
      <c r="X1356" s="33"/>
      <c r="Y1356" s="33"/>
      <c r="Z1356" s="33"/>
      <c r="AA1356" s="33"/>
      <c r="AB1356" s="33"/>
      <c r="AC1356" s="33"/>
      <c r="AD1356" s="33"/>
      <c r="AE1356" s="33"/>
      <c r="AR1356" s="178" t="s">
        <v>295</v>
      </c>
      <c r="AT1356" s="178" t="s">
        <v>197</v>
      </c>
      <c r="AU1356" s="178" t="s">
        <v>78</v>
      </c>
      <c r="AY1356" s="20" t="s">
        <v>195</v>
      </c>
      <c r="BE1356" s="179">
        <f>IF(N1356="základní",J1356,0)</f>
        <v>8199.22</v>
      </c>
      <c r="BF1356" s="179">
        <f>IF(N1356="snížená",J1356,0)</f>
        <v>0</v>
      </c>
      <c r="BG1356" s="179">
        <f>IF(N1356="zákl. přenesená",J1356,0)</f>
        <v>0</v>
      </c>
      <c r="BH1356" s="179">
        <f>IF(N1356="sníž. přenesená",J1356,0)</f>
        <v>0</v>
      </c>
      <c r="BI1356" s="179">
        <f>IF(N1356="nulová",J1356,0)</f>
        <v>0</v>
      </c>
      <c r="BJ1356" s="20" t="s">
        <v>76</v>
      </c>
      <c r="BK1356" s="179">
        <f>ROUND(I1356*H1356,2)</f>
        <v>8199.22</v>
      </c>
      <c r="BL1356" s="20" t="s">
        <v>295</v>
      </c>
      <c r="BM1356" s="178" t="s">
        <v>5094</v>
      </c>
    </row>
    <row r="1357" spans="1:51" s="13" customFormat="1" ht="12">
      <c r="A1357" s="13"/>
      <c r="B1357" s="180"/>
      <c r="C1357" s="13"/>
      <c r="D1357" s="181" t="s">
        <v>204</v>
      </c>
      <c r="E1357" s="182" t="s">
        <v>3</v>
      </c>
      <c r="F1357" s="183" t="s">
        <v>719</v>
      </c>
      <c r="G1357" s="13"/>
      <c r="H1357" s="182" t="s">
        <v>3</v>
      </c>
      <c r="I1357" s="13"/>
      <c r="J1357" s="13"/>
      <c r="K1357" s="13"/>
      <c r="L1357" s="180"/>
      <c r="M1357" s="184"/>
      <c r="N1357" s="185"/>
      <c r="O1357" s="185"/>
      <c r="P1357" s="185"/>
      <c r="Q1357" s="185"/>
      <c r="R1357" s="185"/>
      <c r="S1357" s="185"/>
      <c r="T1357" s="186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182" t="s">
        <v>204</v>
      </c>
      <c r="AU1357" s="182" t="s">
        <v>78</v>
      </c>
      <c r="AV1357" s="13" t="s">
        <v>76</v>
      </c>
      <c r="AW1357" s="13" t="s">
        <v>31</v>
      </c>
      <c r="AX1357" s="13" t="s">
        <v>69</v>
      </c>
      <c r="AY1357" s="182" t="s">
        <v>195</v>
      </c>
    </row>
    <row r="1358" spans="1:51" s="14" customFormat="1" ht="12">
      <c r="A1358" s="14"/>
      <c r="B1358" s="187"/>
      <c r="C1358" s="14"/>
      <c r="D1358" s="181" t="s">
        <v>204</v>
      </c>
      <c r="E1358" s="188" t="s">
        <v>3</v>
      </c>
      <c r="F1358" s="189" t="s">
        <v>3977</v>
      </c>
      <c r="G1358" s="14"/>
      <c r="H1358" s="190">
        <v>1.908</v>
      </c>
      <c r="I1358" s="14"/>
      <c r="J1358" s="14"/>
      <c r="K1358" s="14"/>
      <c r="L1358" s="187"/>
      <c r="M1358" s="191"/>
      <c r="N1358" s="192"/>
      <c r="O1358" s="192"/>
      <c r="P1358" s="192"/>
      <c r="Q1358" s="192"/>
      <c r="R1358" s="192"/>
      <c r="S1358" s="192"/>
      <c r="T1358" s="193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188" t="s">
        <v>204</v>
      </c>
      <c r="AU1358" s="188" t="s">
        <v>78</v>
      </c>
      <c r="AV1358" s="14" t="s">
        <v>78</v>
      </c>
      <c r="AW1358" s="14" t="s">
        <v>31</v>
      </c>
      <c r="AX1358" s="14" t="s">
        <v>69</v>
      </c>
      <c r="AY1358" s="188" t="s">
        <v>195</v>
      </c>
    </row>
    <row r="1359" spans="1:51" s="13" customFormat="1" ht="12">
      <c r="A1359" s="13"/>
      <c r="B1359" s="180"/>
      <c r="C1359" s="13"/>
      <c r="D1359" s="181" t="s">
        <v>204</v>
      </c>
      <c r="E1359" s="182" t="s">
        <v>3</v>
      </c>
      <c r="F1359" s="183" t="s">
        <v>724</v>
      </c>
      <c r="G1359" s="13"/>
      <c r="H1359" s="182" t="s">
        <v>3</v>
      </c>
      <c r="I1359" s="13"/>
      <c r="J1359" s="13"/>
      <c r="K1359" s="13"/>
      <c r="L1359" s="180"/>
      <c r="M1359" s="184"/>
      <c r="N1359" s="185"/>
      <c r="O1359" s="185"/>
      <c r="P1359" s="185"/>
      <c r="Q1359" s="185"/>
      <c r="R1359" s="185"/>
      <c r="S1359" s="185"/>
      <c r="T1359" s="186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182" t="s">
        <v>204</v>
      </c>
      <c r="AU1359" s="182" t="s">
        <v>78</v>
      </c>
      <c r="AV1359" s="13" t="s">
        <v>76</v>
      </c>
      <c r="AW1359" s="13" t="s">
        <v>31</v>
      </c>
      <c r="AX1359" s="13" t="s">
        <v>69</v>
      </c>
      <c r="AY1359" s="182" t="s">
        <v>195</v>
      </c>
    </row>
    <row r="1360" spans="1:51" s="14" customFormat="1" ht="12">
      <c r="A1360" s="14"/>
      <c r="B1360" s="187"/>
      <c r="C1360" s="14"/>
      <c r="D1360" s="181" t="s">
        <v>204</v>
      </c>
      <c r="E1360" s="188" t="s">
        <v>3</v>
      </c>
      <c r="F1360" s="189" t="s">
        <v>5095</v>
      </c>
      <c r="G1360" s="14"/>
      <c r="H1360" s="190">
        <v>1.08</v>
      </c>
      <c r="I1360" s="14"/>
      <c r="J1360" s="14"/>
      <c r="K1360" s="14"/>
      <c r="L1360" s="187"/>
      <c r="M1360" s="191"/>
      <c r="N1360" s="192"/>
      <c r="O1360" s="192"/>
      <c r="P1360" s="192"/>
      <c r="Q1360" s="192"/>
      <c r="R1360" s="192"/>
      <c r="S1360" s="192"/>
      <c r="T1360" s="193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188" t="s">
        <v>204</v>
      </c>
      <c r="AU1360" s="188" t="s">
        <v>78</v>
      </c>
      <c r="AV1360" s="14" t="s">
        <v>78</v>
      </c>
      <c r="AW1360" s="14" t="s">
        <v>31</v>
      </c>
      <c r="AX1360" s="14" t="s">
        <v>69</v>
      </c>
      <c r="AY1360" s="188" t="s">
        <v>195</v>
      </c>
    </row>
    <row r="1361" spans="1:51" s="13" customFormat="1" ht="12">
      <c r="A1361" s="13"/>
      <c r="B1361" s="180"/>
      <c r="C1361" s="13"/>
      <c r="D1361" s="181" t="s">
        <v>204</v>
      </c>
      <c r="E1361" s="182" t="s">
        <v>3</v>
      </c>
      <c r="F1361" s="183" t="s">
        <v>729</v>
      </c>
      <c r="G1361" s="13"/>
      <c r="H1361" s="182" t="s">
        <v>3</v>
      </c>
      <c r="I1361" s="13"/>
      <c r="J1361" s="13"/>
      <c r="K1361" s="13"/>
      <c r="L1361" s="180"/>
      <c r="M1361" s="184"/>
      <c r="N1361" s="185"/>
      <c r="O1361" s="185"/>
      <c r="P1361" s="185"/>
      <c r="Q1361" s="185"/>
      <c r="R1361" s="185"/>
      <c r="S1361" s="185"/>
      <c r="T1361" s="186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182" t="s">
        <v>204</v>
      </c>
      <c r="AU1361" s="182" t="s">
        <v>78</v>
      </c>
      <c r="AV1361" s="13" t="s">
        <v>76</v>
      </c>
      <c r="AW1361" s="13" t="s">
        <v>31</v>
      </c>
      <c r="AX1361" s="13" t="s">
        <v>69</v>
      </c>
      <c r="AY1361" s="182" t="s">
        <v>195</v>
      </c>
    </row>
    <row r="1362" spans="1:51" s="14" customFormat="1" ht="12">
      <c r="A1362" s="14"/>
      <c r="B1362" s="187"/>
      <c r="C1362" s="14"/>
      <c r="D1362" s="181" t="s">
        <v>204</v>
      </c>
      <c r="E1362" s="188" t="s">
        <v>3</v>
      </c>
      <c r="F1362" s="189" t="s">
        <v>3979</v>
      </c>
      <c r="G1362" s="14"/>
      <c r="H1362" s="190">
        <v>2.88</v>
      </c>
      <c r="I1362" s="14"/>
      <c r="J1362" s="14"/>
      <c r="K1362" s="14"/>
      <c r="L1362" s="187"/>
      <c r="M1362" s="191"/>
      <c r="N1362" s="192"/>
      <c r="O1362" s="192"/>
      <c r="P1362" s="192"/>
      <c r="Q1362" s="192"/>
      <c r="R1362" s="192"/>
      <c r="S1362" s="192"/>
      <c r="T1362" s="193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188" t="s">
        <v>204</v>
      </c>
      <c r="AU1362" s="188" t="s">
        <v>78</v>
      </c>
      <c r="AV1362" s="14" t="s">
        <v>78</v>
      </c>
      <c r="AW1362" s="14" t="s">
        <v>31</v>
      </c>
      <c r="AX1362" s="14" t="s">
        <v>69</v>
      </c>
      <c r="AY1362" s="188" t="s">
        <v>195</v>
      </c>
    </row>
    <row r="1363" spans="1:51" s="13" customFormat="1" ht="12">
      <c r="A1363" s="13"/>
      <c r="B1363" s="180"/>
      <c r="C1363" s="13"/>
      <c r="D1363" s="181" t="s">
        <v>204</v>
      </c>
      <c r="E1363" s="182" t="s">
        <v>3</v>
      </c>
      <c r="F1363" s="183" t="s">
        <v>735</v>
      </c>
      <c r="G1363" s="13"/>
      <c r="H1363" s="182" t="s">
        <v>3</v>
      </c>
      <c r="I1363" s="13"/>
      <c r="J1363" s="13"/>
      <c r="K1363" s="13"/>
      <c r="L1363" s="180"/>
      <c r="M1363" s="184"/>
      <c r="N1363" s="185"/>
      <c r="O1363" s="185"/>
      <c r="P1363" s="185"/>
      <c r="Q1363" s="185"/>
      <c r="R1363" s="185"/>
      <c r="S1363" s="185"/>
      <c r="T1363" s="186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182" t="s">
        <v>204</v>
      </c>
      <c r="AU1363" s="182" t="s">
        <v>78</v>
      </c>
      <c r="AV1363" s="13" t="s">
        <v>76</v>
      </c>
      <c r="AW1363" s="13" t="s">
        <v>31</v>
      </c>
      <c r="AX1363" s="13" t="s">
        <v>69</v>
      </c>
      <c r="AY1363" s="182" t="s">
        <v>195</v>
      </c>
    </row>
    <row r="1364" spans="1:51" s="14" customFormat="1" ht="12">
      <c r="A1364" s="14"/>
      <c r="B1364" s="187"/>
      <c r="C1364" s="14"/>
      <c r="D1364" s="181" t="s">
        <v>204</v>
      </c>
      <c r="E1364" s="188" t="s">
        <v>3</v>
      </c>
      <c r="F1364" s="189" t="s">
        <v>3980</v>
      </c>
      <c r="G1364" s="14"/>
      <c r="H1364" s="190">
        <v>3.6</v>
      </c>
      <c r="I1364" s="14"/>
      <c r="J1364" s="14"/>
      <c r="K1364" s="14"/>
      <c r="L1364" s="187"/>
      <c r="M1364" s="191"/>
      <c r="N1364" s="192"/>
      <c r="O1364" s="192"/>
      <c r="P1364" s="192"/>
      <c r="Q1364" s="192"/>
      <c r="R1364" s="192"/>
      <c r="S1364" s="192"/>
      <c r="T1364" s="193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188" t="s">
        <v>204</v>
      </c>
      <c r="AU1364" s="188" t="s">
        <v>78</v>
      </c>
      <c r="AV1364" s="14" t="s">
        <v>78</v>
      </c>
      <c r="AW1364" s="14" t="s">
        <v>31</v>
      </c>
      <c r="AX1364" s="14" t="s">
        <v>69</v>
      </c>
      <c r="AY1364" s="188" t="s">
        <v>195</v>
      </c>
    </row>
    <row r="1365" spans="1:51" s="13" customFormat="1" ht="12">
      <c r="A1365" s="13"/>
      <c r="B1365" s="180"/>
      <c r="C1365" s="13"/>
      <c r="D1365" s="181" t="s">
        <v>204</v>
      </c>
      <c r="E1365" s="182" t="s">
        <v>3</v>
      </c>
      <c r="F1365" s="183" t="s">
        <v>736</v>
      </c>
      <c r="G1365" s="13"/>
      <c r="H1365" s="182" t="s">
        <v>3</v>
      </c>
      <c r="I1365" s="13"/>
      <c r="J1365" s="13"/>
      <c r="K1365" s="13"/>
      <c r="L1365" s="180"/>
      <c r="M1365" s="184"/>
      <c r="N1365" s="185"/>
      <c r="O1365" s="185"/>
      <c r="P1365" s="185"/>
      <c r="Q1365" s="185"/>
      <c r="R1365" s="185"/>
      <c r="S1365" s="185"/>
      <c r="T1365" s="186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182" t="s">
        <v>204</v>
      </c>
      <c r="AU1365" s="182" t="s">
        <v>78</v>
      </c>
      <c r="AV1365" s="13" t="s">
        <v>76</v>
      </c>
      <c r="AW1365" s="13" t="s">
        <v>31</v>
      </c>
      <c r="AX1365" s="13" t="s">
        <v>69</v>
      </c>
      <c r="AY1365" s="182" t="s">
        <v>195</v>
      </c>
    </row>
    <row r="1366" spans="1:51" s="14" customFormat="1" ht="12">
      <c r="A1366" s="14"/>
      <c r="B1366" s="187"/>
      <c r="C1366" s="14"/>
      <c r="D1366" s="181" t="s">
        <v>204</v>
      </c>
      <c r="E1366" s="188" t="s">
        <v>3</v>
      </c>
      <c r="F1366" s="189" t="s">
        <v>1005</v>
      </c>
      <c r="G1366" s="14"/>
      <c r="H1366" s="190">
        <v>4.5</v>
      </c>
      <c r="I1366" s="14"/>
      <c r="J1366" s="14"/>
      <c r="K1366" s="14"/>
      <c r="L1366" s="187"/>
      <c r="M1366" s="191"/>
      <c r="N1366" s="192"/>
      <c r="O1366" s="192"/>
      <c r="P1366" s="192"/>
      <c r="Q1366" s="192"/>
      <c r="R1366" s="192"/>
      <c r="S1366" s="192"/>
      <c r="T1366" s="193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188" t="s">
        <v>204</v>
      </c>
      <c r="AU1366" s="188" t="s">
        <v>78</v>
      </c>
      <c r="AV1366" s="14" t="s">
        <v>78</v>
      </c>
      <c r="AW1366" s="14" t="s">
        <v>31</v>
      </c>
      <c r="AX1366" s="14" t="s">
        <v>69</v>
      </c>
      <c r="AY1366" s="188" t="s">
        <v>195</v>
      </c>
    </row>
    <row r="1367" spans="1:51" s="15" customFormat="1" ht="12">
      <c r="A1367" s="15"/>
      <c r="B1367" s="194"/>
      <c r="C1367" s="15"/>
      <c r="D1367" s="181" t="s">
        <v>204</v>
      </c>
      <c r="E1367" s="195" t="s">
        <v>3</v>
      </c>
      <c r="F1367" s="196" t="s">
        <v>209</v>
      </c>
      <c r="G1367" s="15"/>
      <c r="H1367" s="197">
        <v>13.968</v>
      </c>
      <c r="I1367" s="15"/>
      <c r="J1367" s="15"/>
      <c r="K1367" s="15"/>
      <c r="L1367" s="194"/>
      <c r="M1367" s="198"/>
      <c r="N1367" s="199"/>
      <c r="O1367" s="199"/>
      <c r="P1367" s="199"/>
      <c r="Q1367" s="199"/>
      <c r="R1367" s="199"/>
      <c r="S1367" s="199"/>
      <c r="T1367" s="200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T1367" s="195" t="s">
        <v>204</v>
      </c>
      <c r="AU1367" s="195" t="s">
        <v>78</v>
      </c>
      <c r="AV1367" s="15" t="s">
        <v>202</v>
      </c>
      <c r="AW1367" s="15" t="s">
        <v>31</v>
      </c>
      <c r="AX1367" s="15" t="s">
        <v>76</v>
      </c>
      <c r="AY1367" s="195" t="s">
        <v>195</v>
      </c>
    </row>
    <row r="1368" spans="1:65" s="2" customFormat="1" ht="16.5" customHeight="1">
      <c r="A1368" s="33"/>
      <c r="B1368" s="167"/>
      <c r="C1368" s="208" t="s">
        <v>5096</v>
      </c>
      <c r="D1368" s="208" t="s">
        <v>263</v>
      </c>
      <c r="E1368" s="209" t="s">
        <v>5097</v>
      </c>
      <c r="F1368" s="210" t="s">
        <v>5098</v>
      </c>
      <c r="G1368" s="211" t="s">
        <v>334</v>
      </c>
      <c r="H1368" s="212">
        <v>2</v>
      </c>
      <c r="I1368" s="213">
        <v>4306.83</v>
      </c>
      <c r="J1368" s="213">
        <f>ROUND(I1368*H1368,2)</f>
        <v>8613.66</v>
      </c>
      <c r="K1368" s="210" t="s">
        <v>3</v>
      </c>
      <c r="L1368" s="214"/>
      <c r="M1368" s="215" t="s">
        <v>3</v>
      </c>
      <c r="N1368" s="216" t="s">
        <v>40</v>
      </c>
      <c r="O1368" s="176">
        <v>0</v>
      </c>
      <c r="P1368" s="176">
        <f>O1368*H1368</f>
        <v>0</v>
      </c>
      <c r="Q1368" s="176">
        <v>0.011</v>
      </c>
      <c r="R1368" s="176">
        <f>Q1368*H1368</f>
        <v>0.022</v>
      </c>
      <c r="S1368" s="176">
        <v>0</v>
      </c>
      <c r="T1368" s="177">
        <f>S1368*H1368</f>
        <v>0</v>
      </c>
      <c r="U1368" s="33"/>
      <c r="V1368" s="33"/>
      <c r="W1368" s="33"/>
      <c r="X1368" s="33"/>
      <c r="Y1368" s="33"/>
      <c r="Z1368" s="33"/>
      <c r="AA1368" s="33"/>
      <c r="AB1368" s="33"/>
      <c r="AC1368" s="33"/>
      <c r="AD1368" s="33"/>
      <c r="AE1368" s="33"/>
      <c r="AR1368" s="178" t="s">
        <v>417</v>
      </c>
      <c r="AT1368" s="178" t="s">
        <v>263</v>
      </c>
      <c r="AU1368" s="178" t="s">
        <v>78</v>
      </c>
      <c r="AY1368" s="20" t="s">
        <v>195</v>
      </c>
      <c r="BE1368" s="179">
        <f>IF(N1368="základní",J1368,0)</f>
        <v>8613.66</v>
      </c>
      <c r="BF1368" s="179">
        <f>IF(N1368="snížená",J1368,0)</f>
        <v>0</v>
      </c>
      <c r="BG1368" s="179">
        <f>IF(N1368="zákl. přenesená",J1368,0)</f>
        <v>0</v>
      </c>
      <c r="BH1368" s="179">
        <f>IF(N1368="sníž. přenesená",J1368,0)</f>
        <v>0</v>
      </c>
      <c r="BI1368" s="179">
        <f>IF(N1368="nulová",J1368,0)</f>
        <v>0</v>
      </c>
      <c r="BJ1368" s="20" t="s">
        <v>76</v>
      </c>
      <c r="BK1368" s="179">
        <f>ROUND(I1368*H1368,2)</f>
        <v>8613.66</v>
      </c>
      <c r="BL1368" s="20" t="s">
        <v>295</v>
      </c>
      <c r="BM1368" s="178" t="s">
        <v>5099</v>
      </c>
    </row>
    <row r="1369" spans="1:65" s="2" customFormat="1" ht="16.5" customHeight="1">
      <c r="A1369" s="33"/>
      <c r="B1369" s="167"/>
      <c r="C1369" s="208" t="s">
        <v>5100</v>
      </c>
      <c r="D1369" s="208" t="s">
        <v>263</v>
      </c>
      <c r="E1369" s="209" t="s">
        <v>5101</v>
      </c>
      <c r="F1369" s="210" t="s">
        <v>5102</v>
      </c>
      <c r="G1369" s="211" t="s">
        <v>334</v>
      </c>
      <c r="H1369" s="212">
        <v>1</v>
      </c>
      <c r="I1369" s="213">
        <v>4787.64</v>
      </c>
      <c r="J1369" s="213">
        <f>ROUND(I1369*H1369,2)</f>
        <v>4787.64</v>
      </c>
      <c r="K1369" s="210" t="s">
        <v>3</v>
      </c>
      <c r="L1369" s="214"/>
      <c r="M1369" s="215" t="s">
        <v>3</v>
      </c>
      <c r="N1369" s="216" t="s">
        <v>40</v>
      </c>
      <c r="O1369" s="176">
        <v>0</v>
      </c>
      <c r="P1369" s="176">
        <f>O1369*H1369</f>
        <v>0</v>
      </c>
      <c r="Q1369" s="176">
        <v>0.0187</v>
      </c>
      <c r="R1369" s="176">
        <f>Q1369*H1369</f>
        <v>0.0187</v>
      </c>
      <c r="S1369" s="176">
        <v>0</v>
      </c>
      <c r="T1369" s="177">
        <f>S1369*H1369</f>
        <v>0</v>
      </c>
      <c r="U1369" s="33"/>
      <c r="V1369" s="33"/>
      <c r="W1369" s="33"/>
      <c r="X1369" s="33"/>
      <c r="Y1369" s="33"/>
      <c r="Z1369" s="33"/>
      <c r="AA1369" s="33"/>
      <c r="AB1369" s="33"/>
      <c r="AC1369" s="33"/>
      <c r="AD1369" s="33"/>
      <c r="AE1369" s="33"/>
      <c r="AR1369" s="178" t="s">
        <v>417</v>
      </c>
      <c r="AT1369" s="178" t="s">
        <v>263</v>
      </c>
      <c r="AU1369" s="178" t="s">
        <v>78</v>
      </c>
      <c r="AY1369" s="20" t="s">
        <v>195</v>
      </c>
      <c r="BE1369" s="179">
        <f>IF(N1369="základní",J1369,0)</f>
        <v>4787.64</v>
      </c>
      <c r="BF1369" s="179">
        <f>IF(N1369="snížená",J1369,0)</f>
        <v>0</v>
      </c>
      <c r="BG1369" s="179">
        <f>IF(N1369="zákl. přenesená",J1369,0)</f>
        <v>0</v>
      </c>
      <c r="BH1369" s="179">
        <f>IF(N1369="sníž. přenesená",J1369,0)</f>
        <v>0</v>
      </c>
      <c r="BI1369" s="179">
        <f>IF(N1369="nulová",J1369,0)</f>
        <v>0</v>
      </c>
      <c r="BJ1369" s="20" t="s">
        <v>76</v>
      </c>
      <c r="BK1369" s="179">
        <f>ROUND(I1369*H1369,2)</f>
        <v>4787.64</v>
      </c>
      <c r="BL1369" s="20" t="s">
        <v>295</v>
      </c>
      <c r="BM1369" s="178" t="s">
        <v>5103</v>
      </c>
    </row>
    <row r="1370" spans="1:65" s="2" customFormat="1" ht="16.5" customHeight="1">
      <c r="A1370" s="33"/>
      <c r="B1370" s="167"/>
      <c r="C1370" s="208" t="s">
        <v>5104</v>
      </c>
      <c r="D1370" s="208" t="s">
        <v>263</v>
      </c>
      <c r="E1370" s="209" t="s">
        <v>5105</v>
      </c>
      <c r="F1370" s="210" t="s">
        <v>5106</v>
      </c>
      <c r="G1370" s="211" t="s">
        <v>334</v>
      </c>
      <c r="H1370" s="212">
        <v>2</v>
      </c>
      <c r="I1370" s="213">
        <v>6403.98</v>
      </c>
      <c r="J1370" s="213">
        <f>ROUND(I1370*H1370,2)</f>
        <v>12807.96</v>
      </c>
      <c r="K1370" s="210" t="s">
        <v>3</v>
      </c>
      <c r="L1370" s="214"/>
      <c r="M1370" s="215" t="s">
        <v>3</v>
      </c>
      <c r="N1370" s="216" t="s">
        <v>40</v>
      </c>
      <c r="O1370" s="176">
        <v>0</v>
      </c>
      <c r="P1370" s="176">
        <f>O1370*H1370</f>
        <v>0</v>
      </c>
      <c r="Q1370" s="176">
        <v>0.0249</v>
      </c>
      <c r="R1370" s="176">
        <f>Q1370*H1370</f>
        <v>0.0498</v>
      </c>
      <c r="S1370" s="176">
        <v>0</v>
      </c>
      <c r="T1370" s="177">
        <f>S1370*H1370</f>
        <v>0</v>
      </c>
      <c r="U1370" s="33"/>
      <c r="V1370" s="33"/>
      <c r="W1370" s="33"/>
      <c r="X1370" s="33"/>
      <c r="Y1370" s="33"/>
      <c r="Z1370" s="33"/>
      <c r="AA1370" s="33"/>
      <c r="AB1370" s="33"/>
      <c r="AC1370" s="33"/>
      <c r="AD1370" s="33"/>
      <c r="AE1370" s="33"/>
      <c r="AR1370" s="178" t="s">
        <v>417</v>
      </c>
      <c r="AT1370" s="178" t="s">
        <v>263</v>
      </c>
      <c r="AU1370" s="178" t="s">
        <v>78</v>
      </c>
      <c r="AY1370" s="20" t="s">
        <v>195</v>
      </c>
      <c r="BE1370" s="179">
        <f>IF(N1370="základní",J1370,0)</f>
        <v>12807.96</v>
      </c>
      <c r="BF1370" s="179">
        <f>IF(N1370="snížená",J1370,0)</f>
        <v>0</v>
      </c>
      <c r="BG1370" s="179">
        <f>IF(N1370="zákl. přenesená",J1370,0)</f>
        <v>0</v>
      </c>
      <c r="BH1370" s="179">
        <f>IF(N1370="sníž. přenesená",J1370,0)</f>
        <v>0</v>
      </c>
      <c r="BI1370" s="179">
        <f>IF(N1370="nulová",J1370,0)</f>
        <v>0</v>
      </c>
      <c r="BJ1370" s="20" t="s">
        <v>76</v>
      </c>
      <c r="BK1370" s="179">
        <f>ROUND(I1370*H1370,2)</f>
        <v>12807.96</v>
      </c>
      <c r="BL1370" s="20" t="s">
        <v>295</v>
      </c>
      <c r="BM1370" s="178" t="s">
        <v>5107</v>
      </c>
    </row>
    <row r="1371" spans="1:65" s="2" customFormat="1" ht="16.5" customHeight="1">
      <c r="A1371" s="33"/>
      <c r="B1371" s="167"/>
      <c r="C1371" s="208" t="s">
        <v>5108</v>
      </c>
      <c r="D1371" s="208" t="s">
        <v>263</v>
      </c>
      <c r="E1371" s="209" t="s">
        <v>5109</v>
      </c>
      <c r="F1371" s="210" t="s">
        <v>5110</v>
      </c>
      <c r="G1371" s="211" t="s">
        <v>334</v>
      </c>
      <c r="H1371" s="212">
        <v>2</v>
      </c>
      <c r="I1371" s="213">
        <v>8163.54</v>
      </c>
      <c r="J1371" s="213">
        <f>ROUND(I1371*H1371,2)</f>
        <v>16327.08</v>
      </c>
      <c r="K1371" s="210" t="s">
        <v>3</v>
      </c>
      <c r="L1371" s="214"/>
      <c r="M1371" s="215" t="s">
        <v>3</v>
      </c>
      <c r="N1371" s="216" t="s">
        <v>40</v>
      </c>
      <c r="O1371" s="176">
        <v>0</v>
      </c>
      <c r="P1371" s="176">
        <f>O1371*H1371</f>
        <v>0</v>
      </c>
      <c r="Q1371" s="176">
        <v>0.0311</v>
      </c>
      <c r="R1371" s="176">
        <f>Q1371*H1371</f>
        <v>0.0622</v>
      </c>
      <c r="S1371" s="176">
        <v>0</v>
      </c>
      <c r="T1371" s="177">
        <f>S1371*H1371</f>
        <v>0</v>
      </c>
      <c r="U1371" s="33"/>
      <c r="V1371" s="33"/>
      <c r="W1371" s="33"/>
      <c r="X1371" s="33"/>
      <c r="Y1371" s="33"/>
      <c r="Z1371" s="33"/>
      <c r="AA1371" s="33"/>
      <c r="AB1371" s="33"/>
      <c r="AC1371" s="33"/>
      <c r="AD1371" s="33"/>
      <c r="AE1371" s="33"/>
      <c r="AR1371" s="178" t="s">
        <v>417</v>
      </c>
      <c r="AT1371" s="178" t="s">
        <v>263</v>
      </c>
      <c r="AU1371" s="178" t="s">
        <v>78</v>
      </c>
      <c r="AY1371" s="20" t="s">
        <v>195</v>
      </c>
      <c r="BE1371" s="179">
        <f>IF(N1371="základní",J1371,0)</f>
        <v>16327.08</v>
      </c>
      <c r="BF1371" s="179">
        <f>IF(N1371="snížená",J1371,0)</f>
        <v>0</v>
      </c>
      <c r="BG1371" s="179">
        <f>IF(N1371="zákl. přenesená",J1371,0)</f>
        <v>0</v>
      </c>
      <c r="BH1371" s="179">
        <f>IF(N1371="sníž. přenesená",J1371,0)</f>
        <v>0</v>
      </c>
      <c r="BI1371" s="179">
        <f>IF(N1371="nulová",J1371,0)</f>
        <v>0</v>
      </c>
      <c r="BJ1371" s="20" t="s">
        <v>76</v>
      </c>
      <c r="BK1371" s="179">
        <f>ROUND(I1371*H1371,2)</f>
        <v>16327.08</v>
      </c>
      <c r="BL1371" s="20" t="s">
        <v>295</v>
      </c>
      <c r="BM1371" s="178" t="s">
        <v>5111</v>
      </c>
    </row>
    <row r="1372" spans="1:65" s="2" customFormat="1" ht="16.5" customHeight="1">
      <c r="A1372" s="33"/>
      <c r="B1372" s="167"/>
      <c r="C1372" s="208" t="s">
        <v>5112</v>
      </c>
      <c r="D1372" s="208" t="s">
        <v>263</v>
      </c>
      <c r="E1372" s="209" t="s">
        <v>5113</v>
      </c>
      <c r="F1372" s="210" t="s">
        <v>5114</v>
      </c>
      <c r="G1372" s="211" t="s">
        <v>334</v>
      </c>
      <c r="H1372" s="212">
        <v>2</v>
      </c>
      <c r="I1372" s="213">
        <v>10373.22</v>
      </c>
      <c r="J1372" s="213">
        <f>ROUND(I1372*H1372,2)</f>
        <v>20746.44</v>
      </c>
      <c r="K1372" s="210" t="s">
        <v>3</v>
      </c>
      <c r="L1372" s="214"/>
      <c r="M1372" s="215" t="s">
        <v>3</v>
      </c>
      <c r="N1372" s="216" t="s">
        <v>40</v>
      </c>
      <c r="O1372" s="176">
        <v>0</v>
      </c>
      <c r="P1372" s="176">
        <f>O1372*H1372</f>
        <v>0</v>
      </c>
      <c r="Q1372" s="176">
        <v>0.0389</v>
      </c>
      <c r="R1372" s="176">
        <f>Q1372*H1372</f>
        <v>0.0778</v>
      </c>
      <c r="S1372" s="176">
        <v>0</v>
      </c>
      <c r="T1372" s="177">
        <f>S1372*H1372</f>
        <v>0</v>
      </c>
      <c r="U1372" s="33"/>
      <c r="V1372" s="33"/>
      <c r="W1372" s="33"/>
      <c r="X1372" s="33"/>
      <c r="Y1372" s="33"/>
      <c r="Z1372" s="33"/>
      <c r="AA1372" s="33"/>
      <c r="AB1372" s="33"/>
      <c r="AC1372" s="33"/>
      <c r="AD1372" s="33"/>
      <c r="AE1372" s="33"/>
      <c r="AR1372" s="178" t="s">
        <v>417</v>
      </c>
      <c r="AT1372" s="178" t="s">
        <v>263</v>
      </c>
      <c r="AU1372" s="178" t="s">
        <v>78</v>
      </c>
      <c r="AY1372" s="20" t="s">
        <v>195</v>
      </c>
      <c r="BE1372" s="179">
        <f>IF(N1372="základní",J1372,0)</f>
        <v>20746.44</v>
      </c>
      <c r="BF1372" s="179">
        <f>IF(N1372="snížená",J1372,0)</f>
        <v>0</v>
      </c>
      <c r="BG1372" s="179">
        <f>IF(N1372="zákl. přenesená",J1372,0)</f>
        <v>0</v>
      </c>
      <c r="BH1372" s="179">
        <f>IF(N1372="sníž. přenesená",J1372,0)</f>
        <v>0</v>
      </c>
      <c r="BI1372" s="179">
        <f>IF(N1372="nulová",J1372,0)</f>
        <v>0</v>
      </c>
      <c r="BJ1372" s="20" t="s">
        <v>76</v>
      </c>
      <c r="BK1372" s="179">
        <f>ROUND(I1372*H1372,2)</f>
        <v>20746.44</v>
      </c>
      <c r="BL1372" s="20" t="s">
        <v>295</v>
      </c>
      <c r="BM1372" s="178" t="s">
        <v>5115</v>
      </c>
    </row>
    <row r="1373" spans="1:65" s="2" customFormat="1" ht="24" customHeight="1">
      <c r="A1373" s="33"/>
      <c r="B1373" s="167"/>
      <c r="C1373" s="168" t="s">
        <v>5116</v>
      </c>
      <c r="D1373" s="168" t="s">
        <v>197</v>
      </c>
      <c r="E1373" s="169" t="s">
        <v>1489</v>
      </c>
      <c r="F1373" s="170" t="s">
        <v>1490</v>
      </c>
      <c r="G1373" s="171" t="s">
        <v>200</v>
      </c>
      <c r="H1373" s="172">
        <v>15</v>
      </c>
      <c r="I1373" s="173">
        <v>595</v>
      </c>
      <c r="J1373" s="173">
        <f>ROUND(I1373*H1373,2)</f>
        <v>8925</v>
      </c>
      <c r="K1373" s="170" t="s">
        <v>201</v>
      </c>
      <c r="L1373" s="34"/>
      <c r="M1373" s="174" t="s">
        <v>3</v>
      </c>
      <c r="N1373" s="175" t="s">
        <v>40</v>
      </c>
      <c r="O1373" s="176">
        <v>1.585</v>
      </c>
      <c r="P1373" s="176">
        <f>O1373*H1373</f>
        <v>23.775</v>
      </c>
      <c r="Q1373" s="176">
        <v>0.00026</v>
      </c>
      <c r="R1373" s="176">
        <f>Q1373*H1373</f>
        <v>0.0039</v>
      </c>
      <c r="S1373" s="176">
        <v>0</v>
      </c>
      <c r="T1373" s="177">
        <f>S1373*H1373</f>
        <v>0</v>
      </c>
      <c r="U1373" s="33"/>
      <c r="V1373" s="33"/>
      <c r="W1373" s="33"/>
      <c r="X1373" s="33"/>
      <c r="Y1373" s="33"/>
      <c r="Z1373" s="33"/>
      <c r="AA1373" s="33"/>
      <c r="AB1373" s="33"/>
      <c r="AC1373" s="33"/>
      <c r="AD1373" s="33"/>
      <c r="AE1373" s="33"/>
      <c r="AR1373" s="178" t="s">
        <v>295</v>
      </c>
      <c r="AT1373" s="178" t="s">
        <v>197</v>
      </c>
      <c r="AU1373" s="178" t="s">
        <v>78</v>
      </c>
      <c r="AY1373" s="20" t="s">
        <v>195</v>
      </c>
      <c r="BE1373" s="179">
        <f>IF(N1373="základní",J1373,0)</f>
        <v>8925</v>
      </c>
      <c r="BF1373" s="179">
        <f>IF(N1373="snížená",J1373,0)</f>
        <v>0</v>
      </c>
      <c r="BG1373" s="179">
        <f>IF(N1373="zákl. přenesená",J1373,0)</f>
        <v>0</v>
      </c>
      <c r="BH1373" s="179">
        <f>IF(N1373="sníž. přenesená",J1373,0)</f>
        <v>0</v>
      </c>
      <c r="BI1373" s="179">
        <f>IF(N1373="nulová",J1373,0)</f>
        <v>0</v>
      </c>
      <c r="BJ1373" s="20" t="s">
        <v>76</v>
      </c>
      <c r="BK1373" s="179">
        <f>ROUND(I1373*H1373,2)</f>
        <v>8925</v>
      </c>
      <c r="BL1373" s="20" t="s">
        <v>295</v>
      </c>
      <c r="BM1373" s="178" t="s">
        <v>5117</v>
      </c>
    </row>
    <row r="1374" spans="1:51" s="14" customFormat="1" ht="12">
      <c r="A1374" s="14"/>
      <c r="B1374" s="187"/>
      <c r="C1374" s="14"/>
      <c r="D1374" s="181" t="s">
        <v>204</v>
      </c>
      <c r="E1374" s="188" t="s">
        <v>3</v>
      </c>
      <c r="F1374" s="189" t="s">
        <v>5118</v>
      </c>
      <c r="G1374" s="14"/>
      <c r="H1374" s="190">
        <v>15</v>
      </c>
      <c r="I1374" s="14"/>
      <c r="J1374" s="14"/>
      <c r="K1374" s="14"/>
      <c r="L1374" s="187"/>
      <c r="M1374" s="191"/>
      <c r="N1374" s="192"/>
      <c r="O1374" s="192"/>
      <c r="P1374" s="192"/>
      <c r="Q1374" s="192"/>
      <c r="R1374" s="192"/>
      <c r="S1374" s="192"/>
      <c r="T1374" s="193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188" t="s">
        <v>204</v>
      </c>
      <c r="AU1374" s="188" t="s">
        <v>78</v>
      </c>
      <c r="AV1374" s="14" t="s">
        <v>78</v>
      </c>
      <c r="AW1374" s="14" t="s">
        <v>31</v>
      </c>
      <c r="AX1374" s="14" t="s">
        <v>76</v>
      </c>
      <c r="AY1374" s="188" t="s">
        <v>195</v>
      </c>
    </row>
    <row r="1375" spans="1:65" s="2" customFormat="1" ht="16.5" customHeight="1">
      <c r="A1375" s="33"/>
      <c r="B1375" s="167"/>
      <c r="C1375" s="208" t="s">
        <v>5119</v>
      </c>
      <c r="D1375" s="208" t="s">
        <v>263</v>
      </c>
      <c r="E1375" s="209" t="s">
        <v>5120</v>
      </c>
      <c r="F1375" s="210" t="s">
        <v>5121</v>
      </c>
      <c r="G1375" s="211" t="s">
        <v>334</v>
      </c>
      <c r="H1375" s="212">
        <v>15</v>
      </c>
      <c r="I1375" s="213">
        <v>17902.5</v>
      </c>
      <c r="J1375" s="213">
        <f>ROUND(I1375*H1375,2)</f>
        <v>268537.5</v>
      </c>
      <c r="K1375" s="210" t="s">
        <v>3</v>
      </c>
      <c r="L1375" s="214"/>
      <c r="M1375" s="215" t="s">
        <v>3</v>
      </c>
      <c r="N1375" s="216" t="s">
        <v>40</v>
      </c>
      <c r="O1375" s="176">
        <v>0</v>
      </c>
      <c r="P1375" s="176">
        <f>O1375*H1375</f>
        <v>0</v>
      </c>
      <c r="Q1375" s="176">
        <v>0.0622</v>
      </c>
      <c r="R1375" s="176">
        <f>Q1375*H1375</f>
        <v>0.9329999999999999</v>
      </c>
      <c r="S1375" s="176">
        <v>0</v>
      </c>
      <c r="T1375" s="177">
        <f>S1375*H1375</f>
        <v>0</v>
      </c>
      <c r="U1375" s="33"/>
      <c r="V1375" s="33"/>
      <c r="W1375" s="33"/>
      <c r="X1375" s="33"/>
      <c r="Y1375" s="33"/>
      <c r="Z1375" s="33"/>
      <c r="AA1375" s="33"/>
      <c r="AB1375" s="33"/>
      <c r="AC1375" s="33"/>
      <c r="AD1375" s="33"/>
      <c r="AE1375" s="33"/>
      <c r="AR1375" s="178" t="s">
        <v>417</v>
      </c>
      <c r="AT1375" s="178" t="s">
        <v>263</v>
      </c>
      <c r="AU1375" s="178" t="s">
        <v>78</v>
      </c>
      <c r="AY1375" s="20" t="s">
        <v>195</v>
      </c>
      <c r="BE1375" s="179">
        <f>IF(N1375="základní",J1375,0)</f>
        <v>268537.5</v>
      </c>
      <c r="BF1375" s="179">
        <f>IF(N1375="snížená",J1375,0)</f>
        <v>0</v>
      </c>
      <c r="BG1375" s="179">
        <f>IF(N1375="zákl. přenesená",J1375,0)</f>
        <v>0</v>
      </c>
      <c r="BH1375" s="179">
        <f>IF(N1375="sníž. přenesená",J1375,0)</f>
        <v>0</v>
      </c>
      <c r="BI1375" s="179">
        <f>IF(N1375="nulová",J1375,0)</f>
        <v>0</v>
      </c>
      <c r="BJ1375" s="20" t="s">
        <v>76</v>
      </c>
      <c r="BK1375" s="179">
        <f>ROUND(I1375*H1375,2)</f>
        <v>268537.5</v>
      </c>
      <c r="BL1375" s="20" t="s">
        <v>295</v>
      </c>
      <c r="BM1375" s="178" t="s">
        <v>5122</v>
      </c>
    </row>
    <row r="1376" spans="1:65" s="2" customFormat="1" ht="24" customHeight="1">
      <c r="A1376" s="33"/>
      <c r="B1376" s="167"/>
      <c r="C1376" s="168" t="s">
        <v>5123</v>
      </c>
      <c r="D1376" s="168" t="s">
        <v>197</v>
      </c>
      <c r="E1376" s="169" t="s">
        <v>1505</v>
      </c>
      <c r="F1376" s="170" t="s">
        <v>1506</v>
      </c>
      <c r="G1376" s="171" t="s">
        <v>212</v>
      </c>
      <c r="H1376" s="172">
        <v>211.15</v>
      </c>
      <c r="I1376" s="173">
        <v>131</v>
      </c>
      <c r="J1376" s="173">
        <f>ROUND(I1376*H1376,2)</f>
        <v>27660.65</v>
      </c>
      <c r="K1376" s="170" t="s">
        <v>201</v>
      </c>
      <c r="L1376" s="34"/>
      <c r="M1376" s="174" t="s">
        <v>3</v>
      </c>
      <c r="N1376" s="175" t="s">
        <v>40</v>
      </c>
      <c r="O1376" s="176">
        <v>0.223</v>
      </c>
      <c r="P1376" s="176">
        <f>O1376*H1376</f>
        <v>47.08645</v>
      </c>
      <c r="Q1376" s="176">
        <v>0.00015</v>
      </c>
      <c r="R1376" s="176">
        <f>Q1376*H1376</f>
        <v>0.0316725</v>
      </c>
      <c r="S1376" s="176">
        <v>0</v>
      </c>
      <c r="T1376" s="177">
        <f>S1376*H1376</f>
        <v>0</v>
      </c>
      <c r="U1376" s="33"/>
      <c r="V1376" s="33"/>
      <c r="W1376" s="33"/>
      <c r="X1376" s="33"/>
      <c r="Y1376" s="33"/>
      <c r="Z1376" s="33"/>
      <c r="AA1376" s="33"/>
      <c r="AB1376" s="33"/>
      <c r="AC1376" s="33"/>
      <c r="AD1376" s="33"/>
      <c r="AE1376" s="33"/>
      <c r="AR1376" s="178" t="s">
        <v>295</v>
      </c>
      <c r="AT1376" s="178" t="s">
        <v>197</v>
      </c>
      <c r="AU1376" s="178" t="s">
        <v>78</v>
      </c>
      <c r="AY1376" s="20" t="s">
        <v>195</v>
      </c>
      <c r="BE1376" s="179">
        <f>IF(N1376="základní",J1376,0)</f>
        <v>27660.65</v>
      </c>
      <c r="BF1376" s="179">
        <f>IF(N1376="snížená",J1376,0)</f>
        <v>0</v>
      </c>
      <c r="BG1376" s="179">
        <f>IF(N1376="zákl. přenesená",J1376,0)</f>
        <v>0</v>
      </c>
      <c r="BH1376" s="179">
        <f>IF(N1376="sníž. přenesená",J1376,0)</f>
        <v>0</v>
      </c>
      <c r="BI1376" s="179">
        <f>IF(N1376="nulová",J1376,0)</f>
        <v>0</v>
      </c>
      <c r="BJ1376" s="20" t="s">
        <v>76</v>
      </c>
      <c r="BK1376" s="179">
        <f>ROUND(I1376*H1376,2)</f>
        <v>27660.65</v>
      </c>
      <c r="BL1376" s="20" t="s">
        <v>295</v>
      </c>
      <c r="BM1376" s="178" t="s">
        <v>5124</v>
      </c>
    </row>
    <row r="1377" spans="1:51" s="13" customFormat="1" ht="12">
      <c r="A1377" s="13"/>
      <c r="B1377" s="180"/>
      <c r="C1377" s="13"/>
      <c r="D1377" s="181" t="s">
        <v>204</v>
      </c>
      <c r="E1377" s="182" t="s">
        <v>3</v>
      </c>
      <c r="F1377" s="183" t="s">
        <v>1508</v>
      </c>
      <c r="G1377" s="13"/>
      <c r="H1377" s="182" t="s">
        <v>3</v>
      </c>
      <c r="I1377" s="13"/>
      <c r="J1377" s="13"/>
      <c r="K1377" s="13"/>
      <c r="L1377" s="180"/>
      <c r="M1377" s="184"/>
      <c r="N1377" s="185"/>
      <c r="O1377" s="185"/>
      <c r="P1377" s="185"/>
      <c r="Q1377" s="185"/>
      <c r="R1377" s="185"/>
      <c r="S1377" s="185"/>
      <c r="T1377" s="186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182" t="s">
        <v>204</v>
      </c>
      <c r="AU1377" s="182" t="s">
        <v>78</v>
      </c>
      <c r="AV1377" s="13" t="s">
        <v>76</v>
      </c>
      <c r="AW1377" s="13" t="s">
        <v>31</v>
      </c>
      <c r="AX1377" s="13" t="s">
        <v>69</v>
      </c>
      <c r="AY1377" s="182" t="s">
        <v>195</v>
      </c>
    </row>
    <row r="1378" spans="1:51" s="13" customFormat="1" ht="12">
      <c r="A1378" s="13"/>
      <c r="B1378" s="180"/>
      <c r="C1378" s="13"/>
      <c r="D1378" s="181" t="s">
        <v>204</v>
      </c>
      <c r="E1378" s="182" t="s">
        <v>3</v>
      </c>
      <c r="F1378" s="183" t="s">
        <v>5125</v>
      </c>
      <c r="G1378" s="13"/>
      <c r="H1378" s="182" t="s">
        <v>3</v>
      </c>
      <c r="I1378" s="13"/>
      <c r="J1378" s="13"/>
      <c r="K1378" s="13"/>
      <c r="L1378" s="180"/>
      <c r="M1378" s="184"/>
      <c r="N1378" s="185"/>
      <c r="O1378" s="185"/>
      <c r="P1378" s="185"/>
      <c r="Q1378" s="185"/>
      <c r="R1378" s="185"/>
      <c r="S1378" s="185"/>
      <c r="T1378" s="186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182" t="s">
        <v>204</v>
      </c>
      <c r="AU1378" s="182" t="s">
        <v>78</v>
      </c>
      <c r="AV1378" s="13" t="s">
        <v>76</v>
      </c>
      <c r="AW1378" s="13" t="s">
        <v>31</v>
      </c>
      <c r="AX1378" s="13" t="s">
        <v>69</v>
      </c>
      <c r="AY1378" s="182" t="s">
        <v>195</v>
      </c>
    </row>
    <row r="1379" spans="1:51" s="14" customFormat="1" ht="12">
      <c r="A1379" s="14"/>
      <c r="B1379" s="187"/>
      <c r="C1379" s="14"/>
      <c r="D1379" s="181" t="s">
        <v>204</v>
      </c>
      <c r="E1379" s="188" t="s">
        <v>3</v>
      </c>
      <c r="F1379" s="189" t="s">
        <v>5126</v>
      </c>
      <c r="G1379" s="14"/>
      <c r="H1379" s="190">
        <v>7.84</v>
      </c>
      <c r="I1379" s="14"/>
      <c r="J1379" s="14"/>
      <c r="K1379" s="14"/>
      <c r="L1379" s="187"/>
      <c r="M1379" s="191"/>
      <c r="N1379" s="192"/>
      <c r="O1379" s="192"/>
      <c r="P1379" s="192"/>
      <c r="Q1379" s="192"/>
      <c r="R1379" s="192"/>
      <c r="S1379" s="192"/>
      <c r="T1379" s="193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188" t="s">
        <v>204</v>
      </c>
      <c r="AU1379" s="188" t="s">
        <v>78</v>
      </c>
      <c r="AV1379" s="14" t="s">
        <v>78</v>
      </c>
      <c r="AW1379" s="14" t="s">
        <v>31</v>
      </c>
      <c r="AX1379" s="14" t="s">
        <v>69</v>
      </c>
      <c r="AY1379" s="188" t="s">
        <v>195</v>
      </c>
    </row>
    <row r="1380" spans="1:51" s="14" customFormat="1" ht="12">
      <c r="A1380" s="14"/>
      <c r="B1380" s="187"/>
      <c r="C1380" s="14"/>
      <c r="D1380" s="181" t="s">
        <v>204</v>
      </c>
      <c r="E1380" s="188" t="s">
        <v>3</v>
      </c>
      <c r="F1380" s="189" t="s">
        <v>5127</v>
      </c>
      <c r="G1380" s="14"/>
      <c r="H1380" s="190">
        <v>4.2</v>
      </c>
      <c r="I1380" s="14"/>
      <c r="J1380" s="14"/>
      <c r="K1380" s="14"/>
      <c r="L1380" s="187"/>
      <c r="M1380" s="191"/>
      <c r="N1380" s="192"/>
      <c r="O1380" s="192"/>
      <c r="P1380" s="192"/>
      <c r="Q1380" s="192"/>
      <c r="R1380" s="192"/>
      <c r="S1380" s="192"/>
      <c r="T1380" s="193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188" t="s">
        <v>204</v>
      </c>
      <c r="AU1380" s="188" t="s">
        <v>78</v>
      </c>
      <c r="AV1380" s="14" t="s">
        <v>78</v>
      </c>
      <c r="AW1380" s="14" t="s">
        <v>31</v>
      </c>
      <c r="AX1380" s="14" t="s">
        <v>69</v>
      </c>
      <c r="AY1380" s="188" t="s">
        <v>195</v>
      </c>
    </row>
    <row r="1381" spans="1:51" s="14" customFormat="1" ht="12">
      <c r="A1381" s="14"/>
      <c r="B1381" s="187"/>
      <c r="C1381" s="14"/>
      <c r="D1381" s="181" t="s">
        <v>204</v>
      </c>
      <c r="E1381" s="188" t="s">
        <v>3</v>
      </c>
      <c r="F1381" s="189" t="s">
        <v>5128</v>
      </c>
      <c r="G1381" s="14"/>
      <c r="H1381" s="190">
        <v>9.6</v>
      </c>
      <c r="I1381" s="14"/>
      <c r="J1381" s="14"/>
      <c r="K1381" s="14"/>
      <c r="L1381" s="187"/>
      <c r="M1381" s="191"/>
      <c r="N1381" s="192"/>
      <c r="O1381" s="192"/>
      <c r="P1381" s="192"/>
      <c r="Q1381" s="192"/>
      <c r="R1381" s="192"/>
      <c r="S1381" s="192"/>
      <c r="T1381" s="193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188" t="s">
        <v>204</v>
      </c>
      <c r="AU1381" s="188" t="s">
        <v>78</v>
      </c>
      <c r="AV1381" s="14" t="s">
        <v>78</v>
      </c>
      <c r="AW1381" s="14" t="s">
        <v>31</v>
      </c>
      <c r="AX1381" s="14" t="s">
        <v>69</v>
      </c>
      <c r="AY1381" s="188" t="s">
        <v>195</v>
      </c>
    </row>
    <row r="1382" spans="1:51" s="14" customFormat="1" ht="12">
      <c r="A1382" s="14"/>
      <c r="B1382" s="187"/>
      <c r="C1382" s="14"/>
      <c r="D1382" s="181" t="s">
        <v>204</v>
      </c>
      <c r="E1382" s="188" t="s">
        <v>3</v>
      </c>
      <c r="F1382" s="189" t="s">
        <v>5129</v>
      </c>
      <c r="G1382" s="14"/>
      <c r="H1382" s="190">
        <v>10.8</v>
      </c>
      <c r="I1382" s="14"/>
      <c r="J1382" s="14"/>
      <c r="K1382" s="14"/>
      <c r="L1382" s="187"/>
      <c r="M1382" s="191"/>
      <c r="N1382" s="192"/>
      <c r="O1382" s="192"/>
      <c r="P1382" s="192"/>
      <c r="Q1382" s="192"/>
      <c r="R1382" s="192"/>
      <c r="S1382" s="192"/>
      <c r="T1382" s="193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188" t="s">
        <v>204</v>
      </c>
      <c r="AU1382" s="188" t="s">
        <v>78</v>
      </c>
      <c r="AV1382" s="14" t="s">
        <v>78</v>
      </c>
      <c r="AW1382" s="14" t="s">
        <v>31</v>
      </c>
      <c r="AX1382" s="14" t="s">
        <v>69</v>
      </c>
      <c r="AY1382" s="188" t="s">
        <v>195</v>
      </c>
    </row>
    <row r="1383" spans="1:51" s="14" customFormat="1" ht="12">
      <c r="A1383" s="14"/>
      <c r="B1383" s="187"/>
      <c r="C1383" s="14"/>
      <c r="D1383" s="181" t="s">
        <v>204</v>
      </c>
      <c r="E1383" s="188" t="s">
        <v>3</v>
      </c>
      <c r="F1383" s="189" t="s">
        <v>5130</v>
      </c>
      <c r="G1383" s="14"/>
      <c r="H1383" s="190">
        <v>12</v>
      </c>
      <c r="I1383" s="14"/>
      <c r="J1383" s="14"/>
      <c r="K1383" s="14"/>
      <c r="L1383" s="187"/>
      <c r="M1383" s="191"/>
      <c r="N1383" s="192"/>
      <c r="O1383" s="192"/>
      <c r="P1383" s="192"/>
      <c r="Q1383" s="192"/>
      <c r="R1383" s="192"/>
      <c r="S1383" s="192"/>
      <c r="T1383" s="193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T1383" s="188" t="s">
        <v>204</v>
      </c>
      <c r="AU1383" s="188" t="s">
        <v>78</v>
      </c>
      <c r="AV1383" s="14" t="s">
        <v>78</v>
      </c>
      <c r="AW1383" s="14" t="s">
        <v>31</v>
      </c>
      <c r="AX1383" s="14" t="s">
        <v>69</v>
      </c>
      <c r="AY1383" s="188" t="s">
        <v>195</v>
      </c>
    </row>
    <row r="1384" spans="1:51" s="14" customFormat="1" ht="12">
      <c r="A1384" s="14"/>
      <c r="B1384" s="187"/>
      <c r="C1384" s="14"/>
      <c r="D1384" s="181" t="s">
        <v>204</v>
      </c>
      <c r="E1384" s="188" t="s">
        <v>3</v>
      </c>
      <c r="F1384" s="189" t="s">
        <v>5131</v>
      </c>
      <c r="G1384" s="14"/>
      <c r="H1384" s="190">
        <v>122.4</v>
      </c>
      <c r="I1384" s="14"/>
      <c r="J1384" s="14"/>
      <c r="K1384" s="14"/>
      <c r="L1384" s="187"/>
      <c r="M1384" s="191"/>
      <c r="N1384" s="192"/>
      <c r="O1384" s="192"/>
      <c r="P1384" s="192"/>
      <c r="Q1384" s="192"/>
      <c r="R1384" s="192"/>
      <c r="S1384" s="192"/>
      <c r="T1384" s="193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188" t="s">
        <v>204</v>
      </c>
      <c r="AU1384" s="188" t="s">
        <v>78</v>
      </c>
      <c r="AV1384" s="14" t="s">
        <v>78</v>
      </c>
      <c r="AW1384" s="14" t="s">
        <v>31</v>
      </c>
      <c r="AX1384" s="14" t="s">
        <v>69</v>
      </c>
      <c r="AY1384" s="188" t="s">
        <v>195</v>
      </c>
    </row>
    <row r="1385" spans="1:51" s="13" customFormat="1" ht="12">
      <c r="A1385" s="13"/>
      <c r="B1385" s="180"/>
      <c r="C1385" s="13"/>
      <c r="D1385" s="181" t="s">
        <v>204</v>
      </c>
      <c r="E1385" s="182" t="s">
        <v>3</v>
      </c>
      <c r="F1385" s="183" t="s">
        <v>3907</v>
      </c>
      <c r="G1385" s="13"/>
      <c r="H1385" s="182" t="s">
        <v>3</v>
      </c>
      <c r="I1385" s="13"/>
      <c r="J1385" s="13"/>
      <c r="K1385" s="13"/>
      <c r="L1385" s="180"/>
      <c r="M1385" s="184"/>
      <c r="N1385" s="185"/>
      <c r="O1385" s="185"/>
      <c r="P1385" s="185"/>
      <c r="Q1385" s="185"/>
      <c r="R1385" s="185"/>
      <c r="S1385" s="185"/>
      <c r="T1385" s="186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182" t="s">
        <v>204</v>
      </c>
      <c r="AU1385" s="182" t="s">
        <v>78</v>
      </c>
      <c r="AV1385" s="13" t="s">
        <v>76</v>
      </c>
      <c r="AW1385" s="13" t="s">
        <v>31</v>
      </c>
      <c r="AX1385" s="13" t="s">
        <v>69</v>
      </c>
      <c r="AY1385" s="182" t="s">
        <v>195</v>
      </c>
    </row>
    <row r="1386" spans="1:51" s="14" customFormat="1" ht="12">
      <c r="A1386" s="14"/>
      <c r="B1386" s="187"/>
      <c r="C1386" s="14"/>
      <c r="D1386" s="181" t="s">
        <v>204</v>
      </c>
      <c r="E1386" s="188" t="s">
        <v>3</v>
      </c>
      <c r="F1386" s="189" t="s">
        <v>3908</v>
      </c>
      <c r="G1386" s="14"/>
      <c r="H1386" s="190">
        <v>31.2</v>
      </c>
      <c r="I1386" s="14"/>
      <c r="J1386" s="14"/>
      <c r="K1386" s="14"/>
      <c r="L1386" s="187"/>
      <c r="M1386" s="191"/>
      <c r="N1386" s="192"/>
      <c r="O1386" s="192"/>
      <c r="P1386" s="192"/>
      <c r="Q1386" s="192"/>
      <c r="R1386" s="192"/>
      <c r="S1386" s="192"/>
      <c r="T1386" s="193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188" t="s">
        <v>204</v>
      </c>
      <c r="AU1386" s="188" t="s">
        <v>78</v>
      </c>
      <c r="AV1386" s="14" t="s">
        <v>78</v>
      </c>
      <c r="AW1386" s="14" t="s">
        <v>31</v>
      </c>
      <c r="AX1386" s="14" t="s">
        <v>69</v>
      </c>
      <c r="AY1386" s="188" t="s">
        <v>195</v>
      </c>
    </row>
    <row r="1387" spans="1:51" s="14" customFormat="1" ht="12">
      <c r="A1387" s="14"/>
      <c r="B1387" s="187"/>
      <c r="C1387" s="14"/>
      <c r="D1387" s="181" t="s">
        <v>204</v>
      </c>
      <c r="E1387" s="188" t="s">
        <v>3</v>
      </c>
      <c r="F1387" s="189" t="s">
        <v>3909</v>
      </c>
      <c r="G1387" s="14"/>
      <c r="H1387" s="190">
        <v>6.38</v>
      </c>
      <c r="I1387" s="14"/>
      <c r="J1387" s="14"/>
      <c r="K1387" s="14"/>
      <c r="L1387" s="187"/>
      <c r="M1387" s="191"/>
      <c r="N1387" s="192"/>
      <c r="O1387" s="192"/>
      <c r="P1387" s="192"/>
      <c r="Q1387" s="192"/>
      <c r="R1387" s="192"/>
      <c r="S1387" s="192"/>
      <c r="T1387" s="193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188" t="s">
        <v>204</v>
      </c>
      <c r="AU1387" s="188" t="s">
        <v>78</v>
      </c>
      <c r="AV1387" s="14" t="s">
        <v>78</v>
      </c>
      <c r="AW1387" s="14" t="s">
        <v>31</v>
      </c>
      <c r="AX1387" s="14" t="s">
        <v>69</v>
      </c>
      <c r="AY1387" s="188" t="s">
        <v>195</v>
      </c>
    </row>
    <row r="1388" spans="1:51" s="14" customFormat="1" ht="12">
      <c r="A1388" s="14"/>
      <c r="B1388" s="187"/>
      <c r="C1388" s="14"/>
      <c r="D1388" s="181" t="s">
        <v>204</v>
      </c>
      <c r="E1388" s="188" t="s">
        <v>3</v>
      </c>
      <c r="F1388" s="189" t="s">
        <v>3910</v>
      </c>
      <c r="G1388" s="14"/>
      <c r="H1388" s="190">
        <v>6.73</v>
      </c>
      <c r="I1388" s="14"/>
      <c r="J1388" s="14"/>
      <c r="K1388" s="14"/>
      <c r="L1388" s="187"/>
      <c r="M1388" s="191"/>
      <c r="N1388" s="192"/>
      <c r="O1388" s="192"/>
      <c r="P1388" s="192"/>
      <c r="Q1388" s="192"/>
      <c r="R1388" s="192"/>
      <c r="S1388" s="192"/>
      <c r="T1388" s="193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188" t="s">
        <v>204</v>
      </c>
      <c r="AU1388" s="188" t="s">
        <v>78</v>
      </c>
      <c r="AV1388" s="14" t="s">
        <v>78</v>
      </c>
      <c r="AW1388" s="14" t="s">
        <v>31</v>
      </c>
      <c r="AX1388" s="14" t="s">
        <v>69</v>
      </c>
      <c r="AY1388" s="188" t="s">
        <v>195</v>
      </c>
    </row>
    <row r="1389" spans="1:51" s="15" customFormat="1" ht="12">
      <c r="A1389" s="15"/>
      <c r="B1389" s="194"/>
      <c r="C1389" s="15"/>
      <c r="D1389" s="181" t="s">
        <v>204</v>
      </c>
      <c r="E1389" s="195" t="s">
        <v>3</v>
      </c>
      <c r="F1389" s="196" t="s">
        <v>209</v>
      </c>
      <c r="G1389" s="15"/>
      <c r="H1389" s="197">
        <v>211.15</v>
      </c>
      <c r="I1389" s="15"/>
      <c r="J1389" s="15"/>
      <c r="K1389" s="15"/>
      <c r="L1389" s="194"/>
      <c r="M1389" s="198"/>
      <c r="N1389" s="199"/>
      <c r="O1389" s="199"/>
      <c r="P1389" s="199"/>
      <c r="Q1389" s="199"/>
      <c r="R1389" s="199"/>
      <c r="S1389" s="199"/>
      <c r="T1389" s="200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T1389" s="195" t="s">
        <v>204</v>
      </c>
      <c r="AU1389" s="195" t="s">
        <v>78</v>
      </c>
      <c r="AV1389" s="15" t="s">
        <v>202</v>
      </c>
      <c r="AW1389" s="15" t="s">
        <v>31</v>
      </c>
      <c r="AX1389" s="15" t="s">
        <v>76</v>
      </c>
      <c r="AY1389" s="195" t="s">
        <v>195</v>
      </c>
    </row>
    <row r="1390" spans="1:65" s="2" customFormat="1" ht="24" customHeight="1">
      <c r="A1390" s="33"/>
      <c r="B1390" s="167"/>
      <c r="C1390" s="168" t="s">
        <v>5132</v>
      </c>
      <c r="D1390" s="168" t="s">
        <v>197</v>
      </c>
      <c r="E1390" s="169" t="s">
        <v>5133</v>
      </c>
      <c r="F1390" s="170" t="s">
        <v>5134</v>
      </c>
      <c r="G1390" s="171" t="s">
        <v>334</v>
      </c>
      <c r="H1390" s="172">
        <v>10</v>
      </c>
      <c r="I1390" s="173">
        <v>602</v>
      </c>
      <c r="J1390" s="173">
        <f>ROUND(I1390*H1390,2)</f>
        <v>6020</v>
      </c>
      <c r="K1390" s="170" t="s">
        <v>201</v>
      </c>
      <c r="L1390" s="34"/>
      <c r="M1390" s="174" t="s">
        <v>3</v>
      </c>
      <c r="N1390" s="175" t="s">
        <v>40</v>
      </c>
      <c r="O1390" s="176">
        <v>1.682</v>
      </c>
      <c r="P1390" s="176">
        <f>O1390*H1390</f>
        <v>16.82</v>
      </c>
      <c r="Q1390" s="176">
        <v>0</v>
      </c>
      <c r="R1390" s="176">
        <f>Q1390*H1390</f>
        <v>0</v>
      </c>
      <c r="S1390" s="176">
        <v>0</v>
      </c>
      <c r="T1390" s="177">
        <f>S1390*H1390</f>
        <v>0</v>
      </c>
      <c r="U1390" s="33"/>
      <c r="V1390" s="33"/>
      <c r="W1390" s="33"/>
      <c r="X1390" s="33"/>
      <c r="Y1390" s="33"/>
      <c r="Z1390" s="33"/>
      <c r="AA1390" s="33"/>
      <c r="AB1390" s="33"/>
      <c r="AC1390" s="33"/>
      <c r="AD1390" s="33"/>
      <c r="AE1390" s="33"/>
      <c r="AR1390" s="178" t="s">
        <v>295</v>
      </c>
      <c r="AT1390" s="178" t="s">
        <v>197</v>
      </c>
      <c r="AU1390" s="178" t="s">
        <v>78</v>
      </c>
      <c r="AY1390" s="20" t="s">
        <v>195</v>
      </c>
      <c r="BE1390" s="179">
        <f>IF(N1390="základní",J1390,0)</f>
        <v>6020</v>
      </c>
      <c r="BF1390" s="179">
        <f>IF(N1390="snížená",J1390,0)</f>
        <v>0</v>
      </c>
      <c r="BG1390" s="179">
        <f>IF(N1390="zákl. přenesená",J1390,0)</f>
        <v>0</v>
      </c>
      <c r="BH1390" s="179">
        <f>IF(N1390="sníž. přenesená",J1390,0)</f>
        <v>0</v>
      </c>
      <c r="BI1390" s="179">
        <f>IF(N1390="nulová",J1390,0)</f>
        <v>0</v>
      </c>
      <c r="BJ1390" s="20" t="s">
        <v>76</v>
      </c>
      <c r="BK1390" s="179">
        <f>ROUND(I1390*H1390,2)</f>
        <v>6020</v>
      </c>
      <c r="BL1390" s="20" t="s">
        <v>295</v>
      </c>
      <c r="BM1390" s="178" t="s">
        <v>5135</v>
      </c>
    </row>
    <row r="1391" spans="1:51" s="14" customFormat="1" ht="12">
      <c r="A1391" s="14"/>
      <c r="B1391" s="187"/>
      <c r="C1391" s="14"/>
      <c r="D1391" s="181" t="s">
        <v>204</v>
      </c>
      <c r="E1391" s="188" t="s">
        <v>3</v>
      </c>
      <c r="F1391" s="189" t="s">
        <v>5136</v>
      </c>
      <c r="G1391" s="14"/>
      <c r="H1391" s="190">
        <v>8</v>
      </c>
      <c r="I1391" s="14"/>
      <c r="J1391" s="14"/>
      <c r="K1391" s="14"/>
      <c r="L1391" s="187"/>
      <c r="M1391" s="191"/>
      <c r="N1391" s="192"/>
      <c r="O1391" s="192"/>
      <c r="P1391" s="192"/>
      <c r="Q1391" s="192"/>
      <c r="R1391" s="192"/>
      <c r="S1391" s="192"/>
      <c r="T1391" s="193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188" t="s">
        <v>204</v>
      </c>
      <c r="AU1391" s="188" t="s">
        <v>78</v>
      </c>
      <c r="AV1391" s="14" t="s">
        <v>78</v>
      </c>
      <c r="AW1391" s="14" t="s">
        <v>31</v>
      </c>
      <c r="AX1391" s="14" t="s">
        <v>69</v>
      </c>
      <c r="AY1391" s="188" t="s">
        <v>195</v>
      </c>
    </row>
    <row r="1392" spans="1:51" s="14" customFormat="1" ht="12">
      <c r="A1392" s="14"/>
      <c r="B1392" s="187"/>
      <c r="C1392" s="14"/>
      <c r="D1392" s="181" t="s">
        <v>204</v>
      </c>
      <c r="E1392" s="188" t="s">
        <v>3</v>
      </c>
      <c r="F1392" s="189" t="s">
        <v>5137</v>
      </c>
      <c r="G1392" s="14"/>
      <c r="H1392" s="190">
        <v>2</v>
      </c>
      <c r="I1392" s="14"/>
      <c r="J1392" s="14"/>
      <c r="K1392" s="14"/>
      <c r="L1392" s="187"/>
      <c r="M1392" s="191"/>
      <c r="N1392" s="192"/>
      <c r="O1392" s="192"/>
      <c r="P1392" s="192"/>
      <c r="Q1392" s="192"/>
      <c r="R1392" s="192"/>
      <c r="S1392" s="192"/>
      <c r="T1392" s="193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188" t="s">
        <v>204</v>
      </c>
      <c r="AU1392" s="188" t="s">
        <v>78</v>
      </c>
      <c r="AV1392" s="14" t="s">
        <v>78</v>
      </c>
      <c r="AW1392" s="14" t="s">
        <v>31</v>
      </c>
      <c r="AX1392" s="14" t="s">
        <v>69</v>
      </c>
      <c r="AY1392" s="188" t="s">
        <v>195</v>
      </c>
    </row>
    <row r="1393" spans="1:51" s="15" customFormat="1" ht="12">
      <c r="A1393" s="15"/>
      <c r="B1393" s="194"/>
      <c r="C1393" s="15"/>
      <c r="D1393" s="181" t="s">
        <v>204</v>
      </c>
      <c r="E1393" s="195" t="s">
        <v>3</v>
      </c>
      <c r="F1393" s="196" t="s">
        <v>209</v>
      </c>
      <c r="G1393" s="15"/>
      <c r="H1393" s="197">
        <v>10</v>
      </c>
      <c r="I1393" s="15"/>
      <c r="J1393" s="15"/>
      <c r="K1393" s="15"/>
      <c r="L1393" s="194"/>
      <c r="M1393" s="198"/>
      <c r="N1393" s="199"/>
      <c r="O1393" s="199"/>
      <c r="P1393" s="199"/>
      <c r="Q1393" s="199"/>
      <c r="R1393" s="199"/>
      <c r="S1393" s="199"/>
      <c r="T1393" s="200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T1393" s="195" t="s">
        <v>204</v>
      </c>
      <c r="AU1393" s="195" t="s">
        <v>78</v>
      </c>
      <c r="AV1393" s="15" t="s">
        <v>202</v>
      </c>
      <c r="AW1393" s="15" t="s">
        <v>31</v>
      </c>
      <c r="AX1393" s="15" t="s">
        <v>76</v>
      </c>
      <c r="AY1393" s="195" t="s">
        <v>195</v>
      </c>
    </row>
    <row r="1394" spans="1:65" s="2" customFormat="1" ht="16.5" customHeight="1">
      <c r="A1394" s="33"/>
      <c r="B1394" s="167"/>
      <c r="C1394" s="208" t="s">
        <v>5138</v>
      </c>
      <c r="D1394" s="208" t="s">
        <v>263</v>
      </c>
      <c r="E1394" s="209" t="s">
        <v>5139</v>
      </c>
      <c r="F1394" s="210" t="s">
        <v>5140</v>
      </c>
      <c r="G1394" s="211" t="s">
        <v>334</v>
      </c>
      <c r="H1394" s="212">
        <v>8</v>
      </c>
      <c r="I1394" s="213">
        <v>1220</v>
      </c>
      <c r="J1394" s="213">
        <f>ROUND(I1394*H1394,2)</f>
        <v>9760</v>
      </c>
      <c r="K1394" s="210" t="s">
        <v>201</v>
      </c>
      <c r="L1394" s="214"/>
      <c r="M1394" s="215" t="s">
        <v>3</v>
      </c>
      <c r="N1394" s="216" t="s">
        <v>40</v>
      </c>
      <c r="O1394" s="176">
        <v>0</v>
      </c>
      <c r="P1394" s="176">
        <f>O1394*H1394</f>
        <v>0</v>
      </c>
      <c r="Q1394" s="176">
        <v>0.0155</v>
      </c>
      <c r="R1394" s="176">
        <f>Q1394*H1394</f>
        <v>0.124</v>
      </c>
      <c r="S1394" s="176">
        <v>0</v>
      </c>
      <c r="T1394" s="177">
        <f>S1394*H1394</f>
        <v>0</v>
      </c>
      <c r="U1394" s="33"/>
      <c r="V1394" s="33"/>
      <c r="W1394" s="33"/>
      <c r="X1394" s="33"/>
      <c r="Y1394" s="33"/>
      <c r="Z1394" s="33"/>
      <c r="AA1394" s="33"/>
      <c r="AB1394" s="33"/>
      <c r="AC1394" s="33"/>
      <c r="AD1394" s="33"/>
      <c r="AE1394" s="33"/>
      <c r="AR1394" s="178" t="s">
        <v>417</v>
      </c>
      <c r="AT1394" s="178" t="s">
        <v>263</v>
      </c>
      <c r="AU1394" s="178" t="s">
        <v>78</v>
      </c>
      <c r="AY1394" s="20" t="s">
        <v>195</v>
      </c>
      <c r="BE1394" s="179">
        <f>IF(N1394="základní",J1394,0)</f>
        <v>9760</v>
      </c>
      <c r="BF1394" s="179">
        <f>IF(N1394="snížená",J1394,0)</f>
        <v>0</v>
      </c>
      <c r="BG1394" s="179">
        <f>IF(N1394="zákl. přenesená",J1394,0)</f>
        <v>0</v>
      </c>
      <c r="BH1394" s="179">
        <f>IF(N1394="sníž. přenesená",J1394,0)</f>
        <v>0</v>
      </c>
      <c r="BI1394" s="179">
        <f>IF(N1394="nulová",J1394,0)</f>
        <v>0</v>
      </c>
      <c r="BJ1394" s="20" t="s">
        <v>76</v>
      </c>
      <c r="BK1394" s="179">
        <f>ROUND(I1394*H1394,2)</f>
        <v>9760</v>
      </c>
      <c r="BL1394" s="20" t="s">
        <v>295</v>
      </c>
      <c r="BM1394" s="178" t="s">
        <v>5141</v>
      </c>
    </row>
    <row r="1395" spans="1:51" s="14" customFormat="1" ht="12">
      <c r="A1395" s="14"/>
      <c r="B1395" s="187"/>
      <c r="C1395" s="14"/>
      <c r="D1395" s="181" t="s">
        <v>204</v>
      </c>
      <c r="E1395" s="188" t="s">
        <v>3</v>
      </c>
      <c r="F1395" s="189" t="s">
        <v>5136</v>
      </c>
      <c r="G1395" s="14"/>
      <c r="H1395" s="190">
        <v>8</v>
      </c>
      <c r="I1395" s="14"/>
      <c r="J1395" s="14"/>
      <c r="K1395" s="14"/>
      <c r="L1395" s="187"/>
      <c r="M1395" s="191"/>
      <c r="N1395" s="192"/>
      <c r="O1395" s="192"/>
      <c r="P1395" s="192"/>
      <c r="Q1395" s="192"/>
      <c r="R1395" s="192"/>
      <c r="S1395" s="192"/>
      <c r="T1395" s="193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188" t="s">
        <v>204</v>
      </c>
      <c r="AU1395" s="188" t="s">
        <v>78</v>
      </c>
      <c r="AV1395" s="14" t="s">
        <v>78</v>
      </c>
      <c r="AW1395" s="14" t="s">
        <v>31</v>
      </c>
      <c r="AX1395" s="14" t="s">
        <v>76</v>
      </c>
      <c r="AY1395" s="188" t="s">
        <v>195</v>
      </c>
    </row>
    <row r="1396" spans="1:65" s="2" customFormat="1" ht="16.5" customHeight="1">
      <c r="A1396" s="33"/>
      <c r="B1396" s="167"/>
      <c r="C1396" s="208" t="s">
        <v>5142</v>
      </c>
      <c r="D1396" s="208" t="s">
        <v>263</v>
      </c>
      <c r="E1396" s="209" t="s">
        <v>5143</v>
      </c>
      <c r="F1396" s="210" t="s">
        <v>5144</v>
      </c>
      <c r="G1396" s="211" t="s">
        <v>334</v>
      </c>
      <c r="H1396" s="212">
        <v>2</v>
      </c>
      <c r="I1396" s="213">
        <v>1220</v>
      </c>
      <c r="J1396" s="213">
        <f>ROUND(I1396*H1396,2)</f>
        <v>2440</v>
      </c>
      <c r="K1396" s="210" t="s">
        <v>201</v>
      </c>
      <c r="L1396" s="214"/>
      <c r="M1396" s="215" t="s">
        <v>3</v>
      </c>
      <c r="N1396" s="216" t="s">
        <v>40</v>
      </c>
      <c r="O1396" s="176">
        <v>0</v>
      </c>
      <c r="P1396" s="176">
        <f>O1396*H1396</f>
        <v>0</v>
      </c>
      <c r="Q1396" s="176">
        <v>0.016</v>
      </c>
      <c r="R1396" s="176">
        <f>Q1396*H1396</f>
        <v>0.032</v>
      </c>
      <c r="S1396" s="176">
        <v>0</v>
      </c>
      <c r="T1396" s="177">
        <f>S1396*H1396</f>
        <v>0</v>
      </c>
      <c r="U1396" s="33"/>
      <c r="V1396" s="33"/>
      <c r="W1396" s="33"/>
      <c r="X1396" s="33"/>
      <c r="Y1396" s="33"/>
      <c r="Z1396" s="33"/>
      <c r="AA1396" s="33"/>
      <c r="AB1396" s="33"/>
      <c r="AC1396" s="33"/>
      <c r="AD1396" s="33"/>
      <c r="AE1396" s="33"/>
      <c r="AR1396" s="178" t="s">
        <v>417</v>
      </c>
      <c r="AT1396" s="178" t="s">
        <v>263</v>
      </c>
      <c r="AU1396" s="178" t="s">
        <v>78</v>
      </c>
      <c r="AY1396" s="20" t="s">
        <v>195</v>
      </c>
      <c r="BE1396" s="179">
        <f>IF(N1396="základní",J1396,0)</f>
        <v>2440</v>
      </c>
      <c r="BF1396" s="179">
        <f>IF(N1396="snížená",J1396,0)</f>
        <v>0</v>
      </c>
      <c r="BG1396" s="179">
        <f>IF(N1396="zákl. přenesená",J1396,0)</f>
        <v>0</v>
      </c>
      <c r="BH1396" s="179">
        <f>IF(N1396="sníž. přenesená",J1396,0)</f>
        <v>0</v>
      </c>
      <c r="BI1396" s="179">
        <f>IF(N1396="nulová",J1396,0)</f>
        <v>0</v>
      </c>
      <c r="BJ1396" s="20" t="s">
        <v>76</v>
      </c>
      <c r="BK1396" s="179">
        <f>ROUND(I1396*H1396,2)</f>
        <v>2440</v>
      </c>
      <c r="BL1396" s="20" t="s">
        <v>295</v>
      </c>
      <c r="BM1396" s="178" t="s">
        <v>5145</v>
      </c>
    </row>
    <row r="1397" spans="1:51" s="14" customFormat="1" ht="12">
      <c r="A1397" s="14"/>
      <c r="B1397" s="187"/>
      <c r="C1397" s="14"/>
      <c r="D1397" s="181" t="s">
        <v>204</v>
      </c>
      <c r="E1397" s="188" t="s">
        <v>3</v>
      </c>
      <c r="F1397" s="189" t="s">
        <v>5137</v>
      </c>
      <c r="G1397" s="14"/>
      <c r="H1397" s="190">
        <v>2</v>
      </c>
      <c r="I1397" s="14"/>
      <c r="J1397" s="14"/>
      <c r="K1397" s="14"/>
      <c r="L1397" s="187"/>
      <c r="M1397" s="191"/>
      <c r="N1397" s="192"/>
      <c r="O1397" s="192"/>
      <c r="P1397" s="192"/>
      <c r="Q1397" s="192"/>
      <c r="R1397" s="192"/>
      <c r="S1397" s="192"/>
      <c r="T1397" s="193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188" t="s">
        <v>204</v>
      </c>
      <c r="AU1397" s="188" t="s">
        <v>78</v>
      </c>
      <c r="AV1397" s="14" t="s">
        <v>78</v>
      </c>
      <c r="AW1397" s="14" t="s">
        <v>31</v>
      </c>
      <c r="AX1397" s="14" t="s">
        <v>76</v>
      </c>
      <c r="AY1397" s="188" t="s">
        <v>195</v>
      </c>
    </row>
    <row r="1398" spans="1:65" s="2" customFormat="1" ht="24" customHeight="1">
      <c r="A1398" s="33"/>
      <c r="B1398" s="167"/>
      <c r="C1398" s="168" t="s">
        <v>5146</v>
      </c>
      <c r="D1398" s="168" t="s">
        <v>197</v>
      </c>
      <c r="E1398" s="169" t="s">
        <v>5147</v>
      </c>
      <c r="F1398" s="170" t="s">
        <v>5148</v>
      </c>
      <c r="G1398" s="171" t="s">
        <v>334</v>
      </c>
      <c r="H1398" s="172">
        <v>6</v>
      </c>
      <c r="I1398" s="173">
        <v>653</v>
      </c>
      <c r="J1398" s="173">
        <f>ROUND(I1398*H1398,2)</f>
        <v>3918</v>
      </c>
      <c r="K1398" s="170" t="s">
        <v>201</v>
      </c>
      <c r="L1398" s="34"/>
      <c r="M1398" s="174" t="s">
        <v>3</v>
      </c>
      <c r="N1398" s="175" t="s">
        <v>40</v>
      </c>
      <c r="O1398" s="176">
        <v>1.825</v>
      </c>
      <c r="P1398" s="176">
        <f>O1398*H1398</f>
        <v>10.95</v>
      </c>
      <c r="Q1398" s="176">
        <v>0</v>
      </c>
      <c r="R1398" s="176">
        <f>Q1398*H1398</f>
        <v>0</v>
      </c>
      <c r="S1398" s="176">
        <v>0</v>
      </c>
      <c r="T1398" s="177">
        <f>S1398*H1398</f>
        <v>0</v>
      </c>
      <c r="U1398" s="33"/>
      <c r="V1398" s="33"/>
      <c r="W1398" s="33"/>
      <c r="X1398" s="33"/>
      <c r="Y1398" s="33"/>
      <c r="Z1398" s="33"/>
      <c r="AA1398" s="33"/>
      <c r="AB1398" s="33"/>
      <c r="AC1398" s="33"/>
      <c r="AD1398" s="33"/>
      <c r="AE1398" s="33"/>
      <c r="AR1398" s="178" t="s">
        <v>295</v>
      </c>
      <c r="AT1398" s="178" t="s">
        <v>197</v>
      </c>
      <c r="AU1398" s="178" t="s">
        <v>78</v>
      </c>
      <c r="AY1398" s="20" t="s">
        <v>195</v>
      </c>
      <c r="BE1398" s="179">
        <f>IF(N1398="základní",J1398,0)</f>
        <v>3918</v>
      </c>
      <c r="BF1398" s="179">
        <f>IF(N1398="snížená",J1398,0)</f>
        <v>0</v>
      </c>
      <c r="BG1398" s="179">
        <f>IF(N1398="zákl. přenesená",J1398,0)</f>
        <v>0</v>
      </c>
      <c r="BH1398" s="179">
        <f>IF(N1398="sníž. přenesená",J1398,0)</f>
        <v>0</v>
      </c>
      <c r="BI1398" s="179">
        <f>IF(N1398="nulová",J1398,0)</f>
        <v>0</v>
      </c>
      <c r="BJ1398" s="20" t="s">
        <v>76</v>
      </c>
      <c r="BK1398" s="179">
        <f>ROUND(I1398*H1398,2)</f>
        <v>3918</v>
      </c>
      <c r="BL1398" s="20" t="s">
        <v>295</v>
      </c>
      <c r="BM1398" s="178" t="s">
        <v>5149</v>
      </c>
    </row>
    <row r="1399" spans="1:51" s="14" customFormat="1" ht="12">
      <c r="A1399" s="14"/>
      <c r="B1399" s="187"/>
      <c r="C1399" s="14"/>
      <c r="D1399" s="181" t="s">
        <v>204</v>
      </c>
      <c r="E1399" s="188" t="s">
        <v>3</v>
      </c>
      <c r="F1399" s="189" t="s">
        <v>5150</v>
      </c>
      <c r="G1399" s="14"/>
      <c r="H1399" s="190">
        <v>6</v>
      </c>
      <c r="I1399" s="14"/>
      <c r="J1399" s="14"/>
      <c r="K1399" s="14"/>
      <c r="L1399" s="187"/>
      <c r="M1399" s="191"/>
      <c r="N1399" s="192"/>
      <c r="O1399" s="192"/>
      <c r="P1399" s="192"/>
      <c r="Q1399" s="192"/>
      <c r="R1399" s="192"/>
      <c r="S1399" s="192"/>
      <c r="T1399" s="193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188" t="s">
        <v>204</v>
      </c>
      <c r="AU1399" s="188" t="s">
        <v>78</v>
      </c>
      <c r="AV1399" s="14" t="s">
        <v>78</v>
      </c>
      <c r="AW1399" s="14" t="s">
        <v>31</v>
      </c>
      <c r="AX1399" s="14" t="s">
        <v>76</v>
      </c>
      <c r="AY1399" s="188" t="s">
        <v>195</v>
      </c>
    </row>
    <row r="1400" spans="1:65" s="2" customFormat="1" ht="16.5" customHeight="1">
      <c r="A1400" s="33"/>
      <c r="B1400" s="167"/>
      <c r="C1400" s="208" t="s">
        <v>5151</v>
      </c>
      <c r="D1400" s="208" t="s">
        <v>263</v>
      </c>
      <c r="E1400" s="209" t="s">
        <v>5152</v>
      </c>
      <c r="F1400" s="210" t="s">
        <v>5153</v>
      </c>
      <c r="G1400" s="211" t="s">
        <v>334</v>
      </c>
      <c r="H1400" s="212">
        <v>6</v>
      </c>
      <c r="I1400" s="213">
        <v>1280</v>
      </c>
      <c r="J1400" s="213">
        <f>ROUND(I1400*H1400,2)</f>
        <v>7680</v>
      </c>
      <c r="K1400" s="210" t="s">
        <v>201</v>
      </c>
      <c r="L1400" s="214"/>
      <c r="M1400" s="215" t="s">
        <v>3</v>
      </c>
      <c r="N1400" s="216" t="s">
        <v>40</v>
      </c>
      <c r="O1400" s="176">
        <v>0</v>
      </c>
      <c r="P1400" s="176">
        <f>O1400*H1400</f>
        <v>0</v>
      </c>
      <c r="Q1400" s="176">
        <v>0.0175</v>
      </c>
      <c r="R1400" s="176">
        <f>Q1400*H1400</f>
        <v>0.10500000000000001</v>
      </c>
      <c r="S1400" s="176">
        <v>0</v>
      </c>
      <c r="T1400" s="177">
        <f>S1400*H1400</f>
        <v>0</v>
      </c>
      <c r="U1400" s="33"/>
      <c r="V1400" s="33"/>
      <c r="W1400" s="33"/>
      <c r="X1400" s="33"/>
      <c r="Y1400" s="33"/>
      <c r="Z1400" s="33"/>
      <c r="AA1400" s="33"/>
      <c r="AB1400" s="33"/>
      <c r="AC1400" s="33"/>
      <c r="AD1400" s="33"/>
      <c r="AE1400" s="33"/>
      <c r="AR1400" s="178" t="s">
        <v>417</v>
      </c>
      <c r="AT1400" s="178" t="s">
        <v>263</v>
      </c>
      <c r="AU1400" s="178" t="s">
        <v>78</v>
      </c>
      <c r="AY1400" s="20" t="s">
        <v>195</v>
      </c>
      <c r="BE1400" s="179">
        <f>IF(N1400="základní",J1400,0)</f>
        <v>7680</v>
      </c>
      <c r="BF1400" s="179">
        <f>IF(N1400="snížená",J1400,0)</f>
        <v>0</v>
      </c>
      <c r="BG1400" s="179">
        <f>IF(N1400="zákl. přenesená",J1400,0)</f>
        <v>0</v>
      </c>
      <c r="BH1400" s="179">
        <f>IF(N1400="sníž. přenesená",J1400,0)</f>
        <v>0</v>
      </c>
      <c r="BI1400" s="179">
        <f>IF(N1400="nulová",J1400,0)</f>
        <v>0</v>
      </c>
      <c r="BJ1400" s="20" t="s">
        <v>76</v>
      </c>
      <c r="BK1400" s="179">
        <f>ROUND(I1400*H1400,2)</f>
        <v>7680</v>
      </c>
      <c r="BL1400" s="20" t="s">
        <v>295</v>
      </c>
      <c r="BM1400" s="178" t="s">
        <v>5154</v>
      </c>
    </row>
    <row r="1401" spans="1:51" s="14" customFormat="1" ht="12">
      <c r="A1401" s="14"/>
      <c r="B1401" s="187"/>
      <c r="C1401" s="14"/>
      <c r="D1401" s="181" t="s">
        <v>204</v>
      </c>
      <c r="E1401" s="188" t="s">
        <v>3</v>
      </c>
      <c r="F1401" s="189" t="s">
        <v>5150</v>
      </c>
      <c r="G1401" s="14"/>
      <c r="H1401" s="190">
        <v>6</v>
      </c>
      <c r="I1401" s="14"/>
      <c r="J1401" s="14"/>
      <c r="K1401" s="14"/>
      <c r="L1401" s="187"/>
      <c r="M1401" s="191"/>
      <c r="N1401" s="192"/>
      <c r="O1401" s="192"/>
      <c r="P1401" s="192"/>
      <c r="Q1401" s="192"/>
      <c r="R1401" s="192"/>
      <c r="S1401" s="192"/>
      <c r="T1401" s="193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188" t="s">
        <v>204</v>
      </c>
      <c r="AU1401" s="188" t="s">
        <v>78</v>
      </c>
      <c r="AV1401" s="14" t="s">
        <v>78</v>
      </c>
      <c r="AW1401" s="14" t="s">
        <v>31</v>
      </c>
      <c r="AX1401" s="14" t="s">
        <v>76</v>
      </c>
      <c r="AY1401" s="188" t="s">
        <v>195</v>
      </c>
    </row>
    <row r="1402" spans="1:65" s="2" customFormat="1" ht="24" customHeight="1">
      <c r="A1402" s="33"/>
      <c r="B1402" s="167"/>
      <c r="C1402" s="168" t="s">
        <v>5155</v>
      </c>
      <c r="D1402" s="168" t="s">
        <v>197</v>
      </c>
      <c r="E1402" s="169" t="s">
        <v>5156</v>
      </c>
      <c r="F1402" s="170" t="s">
        <v>5157</v>
      </c>
      <c r="G1402" s="171" t="s">
        <v>334</v>
      </c>
      <c r="H1402" s="172">
        <v>6</v>
      </c>
      <c r="I1402" s="173">
        <v>2710</v>
      </c>
      <c r="J1402" s="173">
        <f>ROUND(I1402*H1402,2)</f>
        <v>16260</v>
      </c>
      <c r="K1402" s="170" t="s">
        <v>201</v>
      </c>
      <c r="L1402" s="34"/>
      <c r="M1402" s="174" t="s">
        <v>3</v>
      </c>
      <c r="N1402" s="175" t="s">
        <v>40</v>
      </c>
      <c r="O1402" s="176">
        <v>7.36</v>
      </c>
      <c r="P1402" s="176">
        <f>O1402*H1402</f>
        <v>44.160000000000004</v>
      </c>
      <c r="Q1402" s="176">
        <v>0.00092</v>
      </c>
      <c r="R1402" s="176">
        <f>Q1402*H1402</f>
        <v>0.005520000000000001</v>
      </c>
      <c r="S1402" s="176">
        <v>0</v>
      </c>
      <c r="T1402" s="177">
        <f>S1402*H1402</f>
        <v>0</v>
      </c>
      <c r="U1402" s="33"/>
      <c r="V1402" s="33"/>
      <c r="W1402" s="33"/>
      <c r="X1402" s="33"/>
      <c r="Y1402" s="33"/>
      <c r="Z1402" s="33"/>
      <c r="AA1402" s="33"/>
      <c r="AB1402" s="33"/>
      <c r="AC1402" s="33"/>
      <c r="AD1402" s="33"/>
      <c r="AE1402" s="33"/>
      <c r="AR1402" s="178" t="s">
        <v>295</v>
      </c>
      <c r="AT1402" s="178" t="s">
        <v>197</v>
      </c>
      <c r="AU1402" s="178" t="s">
        <v>78</v>
      </c>
      <c r="AY1402" s="20" t="s">
        <v>195</v>
      </c>
      <c r="BE1402" s="179">
        <f>IF(N1402="základní",J1402,0)</f>
        <v>16260</v>
      </c>
      <c r="BF1402" s="179">
        <f>IF(N1402="snížená",J1402,0)</f>
        <v>0</v>
      </c>
      <c r="BG1402" s="179">
        <f>IF(N1402="zákl. přenesená",J1402,0)</f>
        <v>0</v>
      </c>
      <c r="BH1402" s="179">
        <f>IF(N1402="sníž. přenesená",J1402,0)</f>
        <v>0</v>
      </c>
      <c r="BI1402" s="179">
        <f>IF(N1402="nulová",J1402,0)</f>
        <v>0</v>
      </c>
      <c r="BJ1402" s="20" t="s">
        <v>76</v>
      </c>
      <c r="BK1402" s="179">
        <f>ROUND(I1402*H1402,2)</f>
        <v>16260</v>
      </c>
      <c r="BL1402" s="20" t="s">
        <v>295</v>
      </c>
      <c r="BM1402" s="178" t="s">
        <v>5158</v>
      </c>
    </row>
    <row r="1403" spans="1:51" s="14" customFormat="1" ht="12">
      <c r="A1403" s="14"/>
      <c r="B1403" s="187"/>
      <c r="C1403" s="14"/>
      <c r="D1403" s="181" t="s">
        <v>204</v>
      </c>
      <c r="E1403" s="188" t="s">
        <v>3</v>
      </c>
      <c r="F1403" s="189" t="s">
        <v>5159</v>
      </c>
      <c r="G1403" s="14"/>
      <c r="H1403" s="190">
        <v>6</v>
      </c>
      <c r="I1403" s="14"/>
      <c r="J1403" s="14"/>
      <c r="K1403" s="14"/>
      <c r="L1403" s="187"/>
      <c r="M1403" s="191"/>
      <c r="N1403" s="192"/>
      <c r="O1403" s="192"/>
      <c r="P1403" s="192"/>
      <c r="Q1403" s="192"/>
      <c r="R1403" s="192"/>
      <c r="S1403" s="192"/>
      <c r="T1403" s="193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188" t="s">
        <v>204</v>
      </c>
      <c r="AU1403" s="188" t="s">
        <v>78</v>
      </c>
      <c r="AV1403" s="14" t="s">
        <v>78</v>
      </c>
      <c r="AW1403" s="14" t="s">
        <v>31</v>
      </c>
      <c r="AX1403" s="14" t="s">
        <v>76</v>
      </c>
      <c r="AY1403" s="188" t="s">
        <v>195</v>
      </c>
    </row>
    <row r="1404" spans="1:65" s="2" customFormat="1" ht="16.5" customHeight="1">
      <c r="A1404" s="33"/>
      <c r="B1404" s="167"/>
      <c r="C1404" s="208" t="s">
        <v>5160</v>
      </c>
      <c r="D1404" s="208" t="s">
        <v>263</v>
      </c>
      <c r="E1404" s="209" t="s">
        <v>5161</v>
      </c>
      <c r="F1404" s="210" t="s">
        <v>5162</v>
      </c>
      <c r="G1404" s="211" t="s">
        <v>334</v>
      </c>
      <c r="H1404" s="212">
        <v>6</v>
      </c>
      <c r="I1404" s="213">
        <v>14833.5</v>
      </c>
      <c r="J1404" s="213">
        <f>ROUND(I1404*H1404,2)</f>
        <v>89001</v>
      </c>
      <c r="K1404" s="210" t="s">
        <v>3</v>
      </c>
      <c r="L1404" s="214"/>
      <c r="M1404" s="215" t="s">
        <v>3</v>
      </c>
      <c r="N1404" s="216" t="s">
        <v>40</v>
      </c>
      <c r="O1404" s="176">
        <v>0</v>
      </c>
      <c r="P1404" s="176">
        <f>O1404*H1404</f>
        <v>0</v>
      </c>
      <c r="Q1404" s="176">
        <v>0.079</v>
      </c>
      <c r="R1404" s="176">
        <f>Q1404*H1404</f>
        <v>0.474</v>
      </c>
      <c r="S1404" s="176">
        <v>0</v>
      </c>
      <c r="T1404" s="177">
        <f>S1404*H1404</f>
        <v>0</v>
      </c>
      <c r="U1404" s="33"/>
      <c r="V1404" s="33"/>
      <c r="W1404" s="33"/>
      <c r="X1404" s="33"/>
      <c r="Y1404" s="33"/>
      <c r="Z1404" s="33"/>
      <c r="AA1404" s="33"/>
      <c r="AB1404" s="33"/>
      <c r="AC1404" s="33"/>
      <c r="AD1404" s="33"/>
      <c r="AE1404" s="33"/>
      <c r="AR1404" s="178" t="s">
        <v>417</v>
      </c>
      <c r="AT1404" s="178" t="s">
        <v>263</v>
      </c>
      <c r="AU1404" s="178" t="s">
        <v>78</v>
      </c>
      <c r="AY1404" s="20" t="s">
        <v>195</v>
      </c>
      <c r="BE1404" s="179">
        <f>IF(N1404="základní",J1404,0)</f>
        <v>89001</v>
      </c>
      <c r="BF1404" s="179">
        <f>IF(N1404="snížená",J1404,0)</f>
        <v>0</v>
      </c>
      <c r="BG1404" s="179">
        <f>IF(N1404="zákl. přenesená",J1404,0)</f>
        <v>0</v>
      </c>
      <c r="BH1404" s="179">
        <f>IF(N1404="sníž. přenesená",J1404,0)</f>
        <v>0</v>
      </c>
      <c r="BI1404" s="179">
        <f>IF(N1404="nulová",J1404,0)</f>
        <v>0</v>
      </c>
      <c r="BJ1404" s="20" t="s">
        <v>76</v>
      </c>
      <c r="BK1404" s="179">
        <f>ROUND(I1404*H1404,2)</f>
        <v>89001</v>
      </c>
      <c r="BL1404" s="20" t="s">
        <v>295</v>
      </c>
      <c r="BM1404" s="178" t="s">
        <v>5163</v>
      </c>
    </row>
    <row r="1405" spans="1:65" s="2" customFormat="1" ht="24" customHeight="1">
      <c r="A1405" s="33"/>
      <c r="B1405" s="167"/>
      <c r="C1405" s="168" t="s">
        <v>5164</v>
      </c>
      <c r="D1405" s="168" t="s">
        <v>197</v>
      </c>
      <c r="E1405" s="169" t="s">
        <v>1524</v>
      </c>
      <c r="F1405" s="170" t="s">
        <v>1525</v>
      </c>
      <c r="G1405" s="171" t="s">
        <v>334</v>
      </c>
      <c r="H1405" s="172">
        <v>2</v>
      </c>
      <c r="I1405" s="173">
        <v>2970</v>
      </c>
      <c r="J1405" s="173">
        <f>ROUND(I1405*H1405,2)</f>
        <v>5940</v>
      </c>
      <c r="K1405" s="170" t="s">
        <v>201</v>
      </c>
      <c r="L1405" s="34"/>
      <c r="M1405" s="174" t="s">
        <v>3</v>
      </c>
      <c r="N1405" s="175" t="s">
        <v>40</v>
      </c>
      <c r="O1405" s="176">
        <v>8.159</v>
      </c>
      <c r="P1405" s="176">
        <f>O1405*H1405</f>
        <v>16.318</v>
      </c>
      <c r="Q1405" s="176">
        <v>0.00088</v>
      </c>
      <c r="R1405" s="176">
        <f>Q1405*H1405</f>
        <v>0.00176</v>
      </c>
      <c r="S1405" s="176">
        <v>0</v>
      </c>
      <c r="T1405" s="177">
        <f>S1405*H1405</f>
        <v>0</v>
      </c>
      <c r="U1405" s="33"/>
      <c r="V1405" s="33"/>
      <c r="W1405" s="33"/>
      <c r="X1405" s="33"/>
      <c r="Y1405" s="33"/>
      <c r="Z1405" s="33"/>
      <c r="AA1405" s="33"/>
      <c r="AB1405" s="33"/>
      <c r="AC1405" s="33"/>
      <c r="AD1405" s="33"/>
      <c r="AE1405" s="33"/>
      <c r="AR1405" s="178" t="s">
        <v>295</v>
      </c>
      <c r="AT1405" s="178" t="s">
        <v>197</v>
      </c>
      <c r="AU1405" s="178" t="s">
        <v>78</v>
      </c>
      <c r="AY1405" s="20" t="s">
        <v>195</v>
      </c>
      <c r="BE1405" s="179">
        <f>IF(N1405="základní",J1405,0)</f>
        <v>5940</v>
      </c>
      <c r="BF1405" s="179">
        <f>IF(N1405="snížená",J1405,0)</f>
        <v>0</v>
      </c>
      <c r="BG1405" s="179">
        <f>IF(N1405="zákl. přenesená",J1405,0)</f>
        <v>0</v>
      </c>
      <c r="BH1405" s="179">
        <f>IF(N1405="sníž. přenesená",J1405,0)</f>
        <v>0</v>
      </c>
      <c r="BI1405" s="179">
        <f>IF(N1405="nulová",J1405,0)</f>
        <v>0</v>
      </c>
      <c r="BJ1405" s="20" t="s">
        <v>76</v>
      </c>
      <c r="BK1405" s="179">
        <f>ROUND(I1405*H1405,2)</f>
        <v>5940</v>
      </c>
      <c r="BL1405" s="20" t="s">
        <v>295</v>
      </c>
      <c r="BM1405" s="178" t="s">
        <v>5165</v>
      </c>
    </row>
    <row r="1406" spans="1:51" s="14" customFormat="1" ht="12">
      <c r="A1406" s="14"/>
      <c r="B1406" s="187"/>
      <c r="C1406" s="14"/>
      <c r="D1406" s="181" t="s">
        <v>204</v>
      </c>
      <c r="E1406" s="188" t="s">
        <v>3</v>
      </c>
      <c r="F1406" s="189" t="s">
        <v>5166</v>
      </c>
      <c r="G1406" s="14"/>
      <c r="H1406" s="190">
        <v>1</v>
      </c>
      <c r="I1406" s="14"/>
      <c r="J1406" s="14"/>
      <c r="K1406" s="14"/>
      <c r="L1406" s="187"/>
      <c r="M1406" s="191"/>
      <c r="N1406" s="192"/>
      <c r="O1406" s="192"/>
      <c r="P1406" s="192"/>
      <c r="Q1406" s="192"/>
      <c r="R1406" s="192"/>
      <c r="S1406" s="192"/>
      <c r="T1406" s="193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188" t="s">
        <v>204</v>
      </c>
      <c r="AU1406" s="188" t="s">
        <v>78</v>
      </c>
      <c r="AV1406" s="14" t="s">
        <v>78</v>
      </c>
      <c r="AW1406" s="14" t="s">
        <v>31</v>
      </c>
      <c r="AX1406" s="14" t="s">
        <v>69</v>
      </c>
      <c r="AY1406" s="188" t="s">
        <v>195</v>
      </c>
    </row>
    <row r="1407" spans="1:51" s="14" customFormat="1" ht="12">
      <c r="A1407" s="14"/>
      <c r="B1407" s="187"/>
      <c r="C1407" s="14"/>
      <c r="D1407" s="181" t="s">
        <v>204</v>
      </c>
      <c r="E1407" s="188" t="s">
        <v>3</v>
      </c>
      <c r="F1407" s="189" t="s">
        <v>5167</v>
      </c>
      <c r="G1407" s="14"/>
      <c r="H1407" s="190">
        <v>1</v>
      </c>
      <c r="I1407" s="14"/>
      <c r="J1407" s="14"/>
      <c r="K1407" s="14"/>
      <c r="L1407" s="187"/>
      <c r="M1407" s="191"/>
      <c r="N1407" s="192"/>
      <c r="O1407" s="192"/>
      <c r="P1407" s="192"/>
      <c r="Q1407" s="192"/>
      <c r="R1407" s="192"/>
      <c r="S1407" s="192"/>
      <c r="T1407" s="193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188" t="s">
        <v>204</v>
      </c>
      <c r="AU1407" s="188" t="s">
        <v>78</v>
      </c>
      <c r="AV1407" s="14" t="s">
        <v>78</v>
      </c>
      <c r="AW1407" s="14" t="s">
        <v>31</v>
      </c>
      <c r="AX1407" s="14" t="s">
        <v>69</v>
      </c>
      <c r="AY1407" s="188" t="s">
        <v>195</v>
      </c>
    </row>
    <row r="1408" spans="1:51" s="15" customFormat="1" ht="12">
      <c r="A1408" s="15"/>
      <c r="B1408" s="194"/>
      <c r="C1408" s="15"/>
      <c r="D1408" s="181" t="s">
        <v>204</v>
      </c>
      <c r="E1408" s="195" t="s">
        <v>3</v>
      </c>
      <c r="F1408" s="196" t="s">
        <v>209</v>
      </c>
      <c r="G1408" s="15"/>
      <c r="H1408" s="197">
        <v>2</v>
      </c>
      <c r="I1408" s="15"/>
      <c r="J1408" s="15"/>
      <c r="K1408" s="15"/>
      <c r="L1408" s="194"/>
      <c r="M1408" s="198"/>
      <c r="N1408" s="199"/>
      <c r="O1408" s="199"/>
      <c r="P1408" s="199"/>
      <c r="Q1408" s="199"/>
      <c r="R1408" s="199"/>
      <c r="S1408" s="199"/>
      <c r="T1408" s="200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T1408" s="195" t="s">
        <v>204</v>
      </c>
      <c r="AU1408" s="195" t="s">
        <v>78</v>
      </c>
      <c r="AV1408" s="15" t="s">
        <v>202</v>
      </c>
      <c r="AW1408" s="15" t="s">
        <v>31</v>
      </c>
      <c r="AX1408" s="15" t="s">
        <v>76</v>
      </c>
      <c r="AY1408" s="195" t="s">
        <v>195</v>
      </c>
    </row>
    <row r="1409" spans="1:65" s="2" customFormat="1" ht="16.5" customHeight="1">
      <c r="A1409" s="33"/>
      <c r="B1409" s="167"/>
      <c r="C1409" s="208" t="s">
        <v>5168</v>
      </c>
      <c r="D1409" s="208" t="s">
        <v>263</v>
      </c>
      <c r="E1409" s="209" t="s">
        <v>5169</v>
      </c>
      <c r="F1409" s="210" t="s">
        <v>5170</v>
      </c>
      <c r="G1409" s="211" t="s">
        <v>334</v>
      </c>
      <c r="H1409" s="212">
        <v>1</v>
      </c>
      <c r="I1409" s="213">
        <v>25575</v>
      </c>
      <c r="J1409" s="213">
        <f>ROUND(I1409*H1409,2)</f>
        <v>25575</v>
      </c>
      <c r="K1409" s="210" t="s">
        <v>3</v>
      </c>
      <c r="L1409" s="214"/>
      <c r="M1409" s="215" t="s">
        <v>3</v>
      </c>
      <c r="N1409" s="216" t="s">
        <v>40</v>
      </c>
      <c r="O1409" s="176">
        <v>0</v>
      </c>
      <c r="P1409" s="176">
        <f>O1409*H1409</f>
        <v>0</v>
      </c>
      <c r="Q1409" s="176">
        <v>0.145</v>
      </c>
      <c r="R1409" s="176">
        <f>Q1409*H1409</f>
        <v>0.145</v>
      </c>
      <c r="S1409" s="176">
        <v>0</v>
      </c>
      <c r="T1409" s="177">
        <f>S1409*H1409</f>
        <v>0</v>
      </c>
      <c r="U1409" s="33"/>
      <c r="V1409" s="33"/>
      <c r="W1409" s="33"/>
      <c r="X1409" s="33"/>
      <c r="Y1409" s="33"/>
      <c r="Z1409" s="33"/>
      <c r="AA1409" s="33"/>
      <c r="AB1409" s="33"/>
      <c r="AC1409" s="33"/>
      <c r="AD1409" s="33"/>
      <c r="AE1409" s="33"/>
      <c r="AR1409" s="178" t="s">
        <v>417</v>
      </c>
      <c r="AT1409" s="178" t="s">
        <v>263</v>
      </c>
      <c r="AU1409" s="178" t="s">
        <v>78</v>
      </c>
      <c r="AY1409" s="20" t="s">
        <v>195</v>
      </c>
      <c r="BE1409" s="179">
        <f>IF(N1409="základní",J1409,0)</f>
        <v>25575</v>
      </c>
      <c r="BF1409" s="179">
        <f>IF(N1409="snížená",J1409,0)</f>
        <v>0</v>
      </c>
      <c r="BG1409" s="179">
        <f>IF(N1409="zákl. přenesená",J1409,0)</f>
        <v>0</v>
      </c>
      <c r="BH1409" s="179">
        <f>IF(N1409="sníž. přenesená",J1409,0)</f>
        <v>0</v>
      </c>
      <c r="BI1409" s="179">
        <f>IF(N1409="nulová",J1409,0)</f>
        <v>0</v>
      </c>
      <c r="BJ1409" s="20" t="s">
        <v>76</v>
      </c>
      <c r="BK1409" s="179">
        <f>ROUND(I1409*H1409,2)</f>
        <v>25575</v>
      </c>
      <c r="BL1409" s="20" t="s">
        <v>295</v>
      </c>
      <c r="BM1409" s="178" t="s">
        <v>5171</v>
      </c>
    </row>
    <row r="1410" spans="1:65" s="2" customFormat="1" ht="16.5" customHeight="1">
      <c r="A1410" s="33"/>
      <c r="B1410" s="167"/>
      <c r="C1410" s="208" t="s">
        <v>5172</v>
      </c>
      <c r="D1410" s="208" t="s">
        <v>263</v>
      </c>
      <c r="E1410" s="209" t="s">
        <v>5173</v>
      </c>
      <c r="F1410" s="210" t="s">
        <v>5174</v>
      </c>
      <c r="G1410" s="211" t="s">
        <v>334</v>
      </c>
      <c r="H1410" s="212">
        <v>1</v>
      </c>
      <c r="I1410" s="213">
        <v>35805</v>
      </c>
      <c r="J1410" s="213">
        <f>ROUND(I1410*H1410,2)</f>
        <v>35805</v>
      </c>
      <c r="K1410" s="210" t="s">
        <v>3</v>
      </c>
      <c r="L1410" s="214"/>
      <c r="M1410" s="215" t="s">
        <v>3</v>
      </c>
      <c r="N1410" s="216" t="s">
        <v>40</v>
      </c>
      <c r="O1410" s="176">
        <v>0</v>
      </c>
      <c r="P1410" s="176">
        <f>O1410*H1410</f>
        <v>0</v>
      </c>
      <c r="Q1410" s="176">
        <v>0.175</v>
      </c>
      <c r="R1410" s="176">
        <f>Q1410*H1410</f>
        <v>0.175</v>
      </c>
      <c r="S1410" s="176">
        <v>0</v>
      </c>
      <c r="T1410" s="177">
        <f>S1410*H1410</f>
        <v>0</v>
      </c>
      <c r="U1410" s="33"/>
      <c r="V1410" s="33"/>
      <c r="W1410" s="33"/>
      <c r="X1410" s="33"/>
      <c r="Y1410" s="33"/>
      <c r="Z1410" s="33"/>
      <c r="AA1410" s="33"/>
      <c r="AB1410" s="33"/>
      <c r="AC1410" s="33"/>
      <c r="AD1410" s="33"/>
      <c r="AE1410" s="33"/>
      <c r="AR1410" s="178" t="s">
        <v>417</v>
      </c>
      <c r="AT1410" s="178" t="s">
        <v>263</v>
      </c>
      <c r="AU1410" s="178" t="s">
        <v>78</v>
      </c>
      <c r="AY1410" s="20" t="s">
        <v>195</v>
      </c>
      <c r="BE1410" s="179">
        <f>IF(N1410="základní",J1410,0)</f>
        <v>35805</v>
      </c>
      <c r="BF1410" s="179">
        <f>IF(N1410="snížená",J1410,0)</f>
        <v>0</v>
      </c>
      <c r="BG1410" s="179">
        <f>IF(N1410="zákl. přenesená",J1410,0)</f>
        <v>0</v>
      </c>
      <c r="BH1410" s="179">
        <f>IF(N1410="sníž. přenesená",J1410,0)</f>
        <v>0</v>
      </c>
      <c r="BI1410" s="179">
        <f>IF(N1410="nulová",J1410,0)</f>
        <v>0</v>
      </c>
      <c r="BJ1410" s="20" t="s">
        <v>76</v>
      </c>
      <c r="BK1410" s="179">
        <f>ROUND(I1410*H1410,2)</f>
        <v>35805</v>
      </c>
      <c r="BL1410" s="20" t="s">
        <v>295</v>
      </c>
      <c r="BM1410" s="178" t="s">
        <v>5175</v>
      </c>
    </row>
    <row r="1411" spans="1:65" s="2" customFormat="1" ht="16.5" customHeight="1">
      <c r="A1411" s="33"/>
      <c r="B1411" s="167"/>
      <c r="C1411" s="168" t="s">
        <v>5176</v>
      </c>
      <c r="D1411" s="168" t="s">
        <v>197</v>
      </c>
      <c r="E1411" s="169" t="s">
        <v>1538</v>
      </c>
      <c r="F1411" s="170" t="s">
        <v>1539</v>
      </c>
      <c r="G1411" s="171" t="s">
        <v>334</v>
      </c>
      <c r="H1411" s="172">
        <v>16</v>
      </c>
      <c r="I1411" s="173">
        <v>194</v>
      </c>
      <c r="J1411" s="173">
        <f>ROUND(I1411*H1411,2)</f>
        <v>3104</v>
      </c>
      <c r="K1411" s="170" t="s">
        <v>201</v>
      </c>
      <c r="L1411" s="34"/>
      <c r="M1411" s="174" t="s">
        <v>3</v>
      </c>
      <c r="N1411" s="175" t="s">
        <v>40</v>
      </c>
      <c r="O1411" s="176">
        <v>0.542</v>
      </c>
      <c r="P1411" s="176">
        <f>O1411*H1411</f>
        <v>8.672</v>
      </c>
      <c r="Q1411" s="176">
        <v>0</v>
      </c>
      <c r="R1411" s="176">
        <f>Q1411*H1411</f>
        <v>0</v>
      </c>
      <c r="S1411" s="176">
        <v>0</v>
      </c>
      <c r="T1411" s="177">
        <f>S1411*H1411</f>
        <v>0</v>
      </c>
      <c r="U1411" s="33"/>
      <c r="V1411" s="33"/>
      <c r="W1411" s="33"/>
      <c r="X1411" s="33"/>
      <c r="Y1411" s="33"/>
      <c r="Z1411" s="33"/>
      <c r="AA1411" s="33"/>
      <c r="AB1411" s="33"/>
      <c r="AC1411" s="33"/>
      <c r="AD1411" s="33"/>
      <c r="AE1411" s="33"/>
      <c r="AR1411" s="178" t="s">
        <v>295</v>
      </c>
      <c r="AT1411" s="178" t="s">
        <v>197</v>
      </c>
      <c r="AU1411" s="178" t="s">
        <v>78</v>
      </c>
      <c r="AY1411" s="20" t="s">
        <v>195</v>
      </c>
      <c r="BE1411" s="179">
        <f>IF(N1411="základní",J1411,0)</f>
        <v>3104</v>
      </c>
      <c r="BF1411" s="179">
        <f>IF(N1411="snížená",J1411,0)</f>
        <v>0</v>
      </c>
      <c r="BG1411" s="179">
        <f>IF(N1411="zákl. přenesená",J1411,0)</f>
        <v>0</v>
      </c>
      <c r="BH1411" s="179">
        <f>IF(N1411="sníž. přenesená",J1411,0)</f>
        <v>0</v>
      </c>
      <c r="BI1411" s="179">
        <f>IF(N1411="nulová",J1411,0)</f>
        <v>0</v>
      </c>
      <c r="BJ1411" s="20" t="s">
        <v>76</v>
      </c>
      <c r="BK1411" s="179">
        <f>ROUND(I1411*H1411,2)</f>
        <v>3104</v>
      </c>
      <c r="BL1411" s="20" t="s">
        <v>295</v>
      </c>
      <c r="BM1411" s="178" t="s">
        <v>5177</v>
      </c>
    </row>
    <row r="1412" spans="1:51" s="14" customFormat="1" ht="12">
      <c r="A1412" s="14"/>
      <c r="B1412" s="187"/>
      <c r="C1412" s="14"/>
      <c r="D1412" s="181" t="s">
        <v>204</v>
      </c>
      <c r="E1412" s="188" t="s">
        <v>3</v>
      </c>
      <c r="F1412" s="189" t="s">
        <v>5178</v>
      </c>
      <c r="G1412" s="14"/>
      <c r="H1412" s="190">
        <v>16</v>
      </c>
      <c r="I1412" s="14"/>
      <c r="J1412" s="14"/>
      <c r="K1412" s="14"/>
      <c r="L1412" s="187"/>
      <c r="M1412" s="191"/>
      <c r="N1412" s="192"/>
      <c r="O1412" s="192"/>
      <c r="P1412" s="192"/>
      <c r="Q1412" s="192"/>
      <c r="R1412" s="192"/>
      <c r="S1412" s="192"/>
      <c r="T1412" s="193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188" t="s">
        <v>204</v>
      </c>
      <c r="AU1412" s="188" t="s">
        <v>78</v>
      </c>
      <c r="AV1412" s="14" t="s">
        <v>78</v>
      </c>
      <c r="AW1412" s="14" t="s">
        <v>31</v>
      </c>
      <c r="AX1412" s="14" t="s">
        <v>76</v>
      </c>
      <c r="AY1412" s="188" t="s">
        <v>195</v>
      </c>
    </row>
    <row r="1413" spans="1:65" s="2" customFormat="1" ht="16.5" customHeight="1">
      <c r="A1413" s="33"/>
      <c r="B1413" s="167"/>
      <c r="C1413" s="208" t="s">
        <v>5179</v>
      </c>
      <c r="D1413" s="208" t="s">
        <v>263</v>
      </c>
      <c r="E1413" s="209" t="s">
        <v>5180</v>
      </c>
      <c r="F1413" s="210" t="s">
        <v>5181</v>
      </c>
      <c r="G1413" s="211" t="s">
        <v>334</v>
      </c>
      <c r="H1413" s="212">
        <v>16</v>
      </c>
      <c r="I1413" s="213">
        <v>375.44</v>
      </c>
      <c r="J1413" s="213">
        <f>ROUND(I1413*H1413,2)</f>
        <v>6007.04</v>
      </c>
      <c r="K1413" s="210" t="s">
        <v>3</v>
      </c>
      <c r="L1413" s="214"/>
      <c r="M1413" s="215" t="s">
        <v>3</v>
      </c>
      <c r="N1413" s="216" t="s">
        <v>40</v>
      </c>
      <c r="O1413" s="176">
        <v>0</v>
      </c>
      <c r="P1413" s="176">
        <f>O1413*H1413</f>
        <v>0</v>
      </c>
      <c r="Q1413" s="176">
        <v>0.0012</v>
      </c>
      <c r="R1413" s="176">
        <f>Q1413*H1413</f>
        <v>0.0192</v>
      </c>
      <c r="S1413" s="176">
        <v>0</v>
      </c>
      <c r="T1413" s="177">
        <f>S1413*H1413</f>
        <v>0</v>
      </c>
      <c r="U1413" s="33"/>
      <c r="V1413" s="33"/>
      <c r="W1413" s="33"/>
      <c r="X1413" s="33"/>
      <c r="Y1413" s="33"/>
      <c r="Z1413" s="33"/>
      <c r="AA1413" s="33"/>
      <c r="AB1413" s="33"/>
      <c r="AC1413" s="33"/>
      <c r="AD1413" s="33"/>
      <c r="AE1413" s="33"/>
      <c r="AR1413" s="178" t="s">
        <v>417</v>
      </c>
      <c r="AT1413" s="178" t="s">
        <v>263</v>
      </c>
      <c r="AU1413" s="178" t="s">
        <v>78</v>
      </c>
      <c r="AY1413" s="20" t="s">
        <v>195</v>
      </c>
      <c r="BE1413" s="179">
        <f>IF(N1413="základní",J1413,0)</f>
        <v>6007.04</v>
      </c>
      <c r="BF1413" s="179">
        <f>IF(N1413="snížená",J1413,0)</f>
        <v>0</v>
      </c>
      <c r="BG1413" s="179">
        <f>IF(N1413="zákl. přenesená",J1413,0)</f>
        <v>0</v>
      </c>
      <c r="BH1413" s="179">
        <f>IF(N1413="sníž. přenesená",J1413,0)</f>
        <v>0</v>
      </c>
      <c r="BI1413" s="179">
        <f>IF(N1413="nulová",J1413,0)</f>
        <v>0</v>
      </c>
      <c r="BJ1413" s="20" t="s">
        <v>76</v>
      </c>
      <c r="BK1413" s="179">
        <f>ROUND(I1413*H1413,2)</f>
        <v>6007.04</v>
      </c>
      <c r="BL1413" s="20" t="s">
        <v>295</v>
      </c>
      <c r="BM1413" s="178" t="s">
        <v>5182</v>
      </c>
    </row>
    <row r="1414" spans="1:65" s="2" customFormat="1" ht="24" customHeight="1">
      <c r="A1414" s="33"/>
      <c r="B1414" s="167"/>
      <c r="C1414" s="168" t="s">
        <v>5183</v>
      </c>
      <c r="D1414" s="168" t="s">
        <v>197</v>
      </c>
      <c r="E1414" s="169" t="s">
        <v>5184</v>
      </c>
      <c r="F1414" s="170" t="s">
        <v>5185</v>
      </c>
      <c r="G1414" s="171" t="s">
        <v>334</v>
      </c>
      <c r="H1414" s="172">
        <v>1</v>
      </c>
      <c r="I1414" s="173">
        <v>123</v>
      </c>
      <c r="J1414" s="173">
        <f>ROUND(I1414*H1414,2)</f>
        <v>123</v>
      </c>
      <c r="K1414" s="170" t="s">
        <v>201</v>
      </c>
      <c r="L1414" s="34"/>
      <c r="M1414" s="174" t="s">
        <v>3</v>
      </c>
      <c r="N1414" s="175" t="s">
        <v>40</v>
      </c>
      <c r="O1414" s="176">
        <v>0.345</v>
      </c>
      <c r="P1414" s="176">
        <f>O1414*H1414</f>
        <v>0.345</v>
      </c>
      <c r="Q1414" s="176">
        <v>0</v>
      </c>
      <c r="R1414" s="176">
        <f>Q1414*H1414</f>
        <v>0</v>
      </c>
      <c r="S1414" s="176">
        <v>0</v>
      </c>
      <c r="T1414" s="177">
        <f>S1414*H1414</f>
        <v>0</v>
      </c>
      <c r="U1414" s="33"/>
      <c r="V1414" s="33"/>
      <c r="W1414" s="33"/>
      <c r="X1414" s="33"/>
      <c r="Y1414" s="33"/>
      <c r="Z1414" s="33"/>
      <c r="AA1414" s="33"/>
      <c r="AB1414" s="33"/>
      <c r="AC1414" s="33"/>
      <c r="AD1414" s="33"/>
      <c r="AE1414" s="33"/>
      <c r="AR1414" s="178" t="s">
        <v>295</v>
      </c>
      <c r="AT1414" s="178" t="s">
        <v>197</v>
      </c>
      <c r="AU1414" s="178" t="s">
        <v>78</v>
      </c>
      <c r="AY1414" s="20" t="s">
        <v>195</v>
      </c>
      <c r="BE1414" s="179">
        <f>IF(N1414="základní",J1414,0)</f>
        <v>123</v>
      </c>
      <c r="BF1414" s="179">
        <f>IF(N1414="snížená",J1414,0)</f>
        <v>0</v>
      </c>
      <c r="BG1414" s="179">
        <f>IF(N1414="zákl. přenesená",J1414,0)</f>
        <v>0</v>
      </c>
      <c r="BH1414" s="179">
        <f>IF(N1414="sníž. přenesená",J1414,0)</f>
        <v>0</v>
      </c>
      <c r="BI1414" s="179">
        <f>IF(N1414="nulová",J1414,0)</f>
        <v>0</v>
      </c>
      <c r="BJ1414" s="20" t="s">
        <v>76</v>
      </c>
      <c r="BK1414" s="179">
        <f>ROUND(I1414*H1414,2)</f>
        <v>123</v>
      </c>
      <c r="BL1414" s="20" t="s">
        <v>295</v>
      </c>
      <c r="BM1414" s="178" t="s">
        <v>5186</v>
      </c>
    </row>
    <row r="1415" spans="1:51" s="14" customFormat="1" ht="12">
      <c r="A1415" s="14"/>
      <c r="B1415" s="187"/>
      <c r="C1415" s="14"/>
      <c r="D1415" s="181" t="s">
        <v>204</v>
      </c>
      <c r="E1415" s="188" t="s">
        <v>3</v>
      </c>
      <c r="F1415" s="189" t="s">
        <v>5187</v>
      </c>
      <c r="G1415" s="14"/>
      <c r="H1415" s="190">
        <v>1</v>
      </c>
      <c r="I1415" s="14"/>
      <c r="J1415" s="14"/>
      <c r="K1415" s="14"/>
      <c r="L1415" s="187"/>
      <c r="M1415" s="191"/>
      <c r="N1415" s="192"/>
      <c r="O1415" s="192"/>
      <c r="P1415" s="192"/>
      <c r="Q1415" s="192"/>
      <c r="R1415" s="192"/>
      <c r="S1415" s="192"/>
      <c r="T1415" s="193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188" t="s">
        <v>204</v>
      </c>
      <c r="AU1415" s="188" t="s">
        <v>78</v>
      </c>
      <c r="AV1415" s="14" t="s">
        <v>78</v>
      </c>
      <c r="AW1415" s="14" t="s">
        <v>31</v>
      </c>
      <c r="AX1415" s="14" t="s">
        <v>76</v>
      </c>
      <c r="AY1415" s="188" t="s">
        <v>195</v>
      </c>
    </row>
    <row r="1416" spans="1:65" s="2" customFormat="1" ht="16.5" customHeight="1">
      <c r="A1416" s="33"/>
      <c r="B1416" s="167"/>
      <c r="C1416" s="208" t="s">
        <v>5188</v>
      </c>
      <c r="D1416" s="208" t="s">
        <v>263</v>
      </c>
      <c r="E1416" s="209" t="s">
        <v>5189</v>
      </c>
      <c r="F1416" s="210" t="s">
        <v>5190</v>
      </c>
      <c r="G1416" s="211" t="s">
        <v>212</v>
      </c>
      <c r="H1416" s="212">
        <v>0.99</v>
      </c>
      <c r="I1416" s="213">
        <v>290</v>
      </c>
      <c r="J1416" s="213">
        <f>ROUND(I1416*H1416,2)</f>
        <v>287.1</v>
      </c>
      <c r="K1416" s="210" t="s">
        <v>201</v>
      </c>
      <c r="L1416" s="214"/>
      <c r="M1416" s="215" t="s">
        <v>3</v>
      </c>
      <c r="N1416" s="216" t="s">
        <v>40</v>
      </c>
      <c r="O1416" s="176">
        <v>0</v>
      </c>
      <c r="P1416" s="176">
        <f>O1416*H1416</f>
        <v>0</v>
      </c>
      <c r="Q1416" s="176">
        <v>0.003</v>
      </c>
      <c r="R1416" s="176">
        <f>Q1416*H1416</f>
        <v>0.00297</v>
      </c>
      <c r="S1416" s="176">
        <v>0</v>
      </c>
      <c r="T1416" s="177">
        <f>S1416*H1416</f>
        <v>0</v>
      </c>
      <c r="U1416" s="33"/>
      <c r="V1416" s="33"/>
      <c r="W1416" s="33"/>
      <c r="X1416" s="33"/>
      <c r="Y1416" s="33"/>
      <c r="Z1416" s="33"/>
      <c r="AA1416" s="33"/>
      <c r="AB1416" s="33"/>
      <c r="AC1416" s="33"/>
      <c r="AD1416" s="33"/>
      <c r="AE1416" s="33"/>
      <c r="AR1416" s="178" t="s">
        <v>417</v>
      </c>
      <c r="AT1416" s="178" t="s">
        <v>263</v>
      </c>
      <c r="AU1416" s="178" t="s">
        <v>78</v>
      </c>
      <c r="AY1416" s="20" t="s">
        <v>195</v>
      </c>
      <c r="BE1416" s="179">
        <f>IF(N1416="základní",J1416,0)</f>
        <v>287.1</v>
      </c>
      <c r="BF1416" s="179">
        <f>IF(N1416="snížená",J1416,0)</f>
        <v>0</v>
      </c>
      <c r="BG1416" s="179">
        <f>IF(N1416="zákl. přenesená",J1416,0)</f>
        <v>0</v>
      </c>
      <c r="BH1416" s="179">
        <f>IF(N1416="sníž. přenesená",J1416,0)</f>
        <v>0</v>
      </c>
      <c r="BI1416" s="179">
        <f>IF(N1416="nulová",J1416,0)</f>
        <v>0</v>
      </c>
      <c r="BJ1416" s="20" t="s">
        <v>76</v>
      </c>
      <c r="BK1416" s="179">
        <f>ROUND(I1416*H1416,2)</f>
        <v>287.1</v>
      </c>
      <c r="BL1416" s="20" t="s">
        <v>295</v>
      </c>
      <c r="BM1416" s="178" t="s">
        <v>5191</v>
      </c>
    </row>
    <row r="1417" spans="1:51" s="14" customFormat="1" ht="12">
      <c r="A1417" s="14"/>
      <c r="B1417" s="187"/>
      <c r="C1417" s="14"/>
      <c r="D1417" s="181" t="s">
        <v>204</v>
      </c>
      <c r="E1417" s="188" t="s">
        <v>3</v>
      </c>
      <c r="F1417" s="189" t="s">
        <v>5192</v>
      </c>
      <c r="G1417" s="14"/>
      <c r="H1417" s="190">
        <v>0.99</v>
      </c>
      <c r="I1417" s="14"/>
      <c r="J1417" s="14"/>
      <c r="K1417" s="14"/>
      <c r="L1417" s="187"/>
      <c r="M1417" s="191"/>
      <c r="N1417" s="192"/>
      <c r="O1417" s="192"/>
      <c r="P1417" s="192"/>
      <c r="Q1417" s="192"/>
      <c r="R1417" s="192"/>
      <c r="S1417" s="192"/>
      <c r="T1417" s="193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188" t="s">
        <v>204</v>
      </c>
      <c r="AU1417" s="188" t="s">
        <v>78</v>
      </c>
      <c r="AV1417" s="14" t="s">
        <v>78</v>
      </c>
      <c r="AW1417" s="14" t="s">
        <v>31</v>
      </c>
      <c r="AX1417" s="14" t="s">
        <v>76</v>
      </c>
      <c r="AY1417" s="188" t="s">
        <v>195</v>
      </c>
    </row>
    <row r="1418" spans="1:65" s="2" customFormat="1" ht="24" customHeight="1">
      <c r="A1418" s="33"/>
      <c r="B1418" s="167"/>
      <c r="C1418" s="168" t="s">
        <v>5193</v>
      </c>
      <c r="D1418" s="168" t="s">
        <v>197</v>
      </c>
      <c r="E1418" s="169" t="s">
        <v>1546</v>
      </c>
      <c r="F1418" s="170" t="s">
        <v>1547</v>
      </c>
      <c r="G1418" s="171" t="s">
        <v>334</v>
      </c>
      <c r="H1418" s="172">
        <v>2</v>
      </c>
      <c r="I1418" s="173">
        <v>166</v>
      </c>
      <c r="J1418" s="173">
        <f>ROUND(I1418*H1418,2)</f>
        <v>332</v>
      </c>
      <c r="K1418" s="170" t="s">
        <v>201</v>
      </c>
      <c r="L1418" s="34"/>
      <c r="M1418" s="174" t="s">
        <v>3</v>
      </c>
      <c r="N1418" s="175" t="s">
        <v>40</v>
      </c>
      <c r="O1418" s="176">
        <v>0.464</v>
      </c>
      <c r="P1418" s="176">
        <f>O1418*H1418</f>
        <v>0.928</v>
      </c>
      <c r="Q1418" s="176">
        <v>0</v>
      </c>
      <c r="R1418" s="176">
        <f>Q1418*H1418</f>
        <v>0</v>
      </c>
      <c r="S1418" s="176">
        <v>0</v>
      </c>
      <c r="T1418" s="177">
        <f>S1418*H1418</f>
        <v>0</v>
      </c>
      <c r="U1418" s="33"/>
      <c r="V1418" s="33"/>
      <c r="W1418" s="33"/>
      <c r="X1418" s="33"/>
      <c r="Y1418" s="33"/>
      <c r="Z1418" s="33"/>
      <c r="AA1418" s="33"/>
      <c r="AB1418" s="33"/>
      <c r="AC1418" s="33"/>
      <c r="AD1418" s="33"/>
      <c r="AE1418" s="33"/>
      <c r="AR1418" s="178" t="s">
        <v>295</v>
      </c>
      <c r="AT1418" s="178" t="s">
        <v>197</v>
      </c>
      <c r="AU1418" s="178" t="s">
        <v>78</v>
      </c>
      <c r="AY1418" s="20" t="s">
        <v>195</v>
      </c>
      <c r="BE1418" s="179">
        <f>IF(N1418="základní",J1418,0)</f>
        <v>332</v>
      </c>
      <c r="BF1418" s="179">
        <f>IF(N1418="snížená",J1418,0)</f>
        <v>0</v>
      </c>
      <c r="BG1418" s="179">
        <f>IF(N1418="zákl. přenesená",J1418,0)</f>
        <v>0</v>
      </c>
      <c r="BH1418" s="179">
        <f>IF(N1418="sníž. přenesená",J1418,0)</f>
        <v>0</v>
      </c>
      <c r="BI1418" s="179">
        <f>IF(N1418="nulová",J1418,0)</f>
        <v>0</v>
      </c>
      <c r="BJ1418" s="20" t="s">
        <v>76</v>
      </c>
      <c r="BK1418" s="179">
        <f>ROUND(I1418*H1418,2)</f>
        <v>332</v>
      </c>
      <c r="BL1418" s="20" t="s">
        <v>295</v>
      </c>
      <c r="BM1418" s="178" t="s">
        <v>5194</v>
      </c>
    </row>
    <row r="1419" spans="1:51" s="14" customFormat="1" ht="12">
      <c r="A1419" s="14"/>
      <c r="B1419" s="187"/>
      <c r="C1419" s="14"/>
      <c r="D1419" s="181" t="s">
        <v>204</v>
      </c>
      <c r="E1419" s="188" t="s">
        <v>3</v>
      </c>
      <c r="F1419" s="189" t="s">
        <v>5195</v>
      </c>
      <c r="G1419" s="14"/>
      <c r="H1419" s="190">
        <v>2</v>
      </c>
      <c r="I1419" s="14"/>
      <c r="J1419" s="14"/>
      <c r="K1419" s="14"/>
      <c r="L1419" s="187"/>
      <c r="M1419" s="191"/>
      <c r="N1419" s="192"/>
      <c r="O1419" s="192"/>
      <c r="P1419" s="192"/>
      <c r="Q1419" s="192"/>
      <c r="R1419" s="192"/>
      <c r="S1419" s="192"/>
      <c r="T1419" s="193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188" t="s">
        <v>204</v>
      </c>
      <c r="AU1419" s="188" t="s">
        <v>78</v>
      </c>
      <c r="AV1419" s="14" t="s">
        <v>78</v>
      </c>
      <c r="AW1419" s="14" t="s">
        <v>31</v>
      </c>
      <c r="AX1419" s="14" t="s">
        <v>76</v>
      </c>
      <c r="AY1419" s="188" t="s">
        <v>195</v>
      </c>
    </row>
    <row r="1420" spans="1:65" s="2" customFormat="1" ht="16.5" customHeight="1">
      <c r="A1420" s="33"/>
      <c r="B1420" s="167"/>
      <c r="C1420" s="208" t="s">
        <v>5196</v>
      </c>
      <c r="D1420" s="208" t="s">
        <v>263</v>
      </c>
      <c r="E1420" s="209" t="s">
        <v>5189</v>
      </c>
      <c r="F1420" s="210" t="s">
        <v>5190</v>
      </c>
      <c r="G1420" s="211" t="s">
        <v>212</v>
      </c>
      <c r="H1420" s="212">
        <v>3.3</v>
      </c>
      <c r="I1420" s="213">
        <v>290</v>
      </c>
      <c r="J1420" s="213">
        <f>ROUND(I1420*H1420,2)</f>
        <v>957</v>
      </c>
      <c r="K1420" s="210" t="s">
        <v>201</v>
      </c>
      <c r="L1420" s="214"/>
      <c r="M1420" s="215" t="s">
        <v>3</v>
      </c>
      <c r="N1420" s="216" t="s">
        <v>40</v>
      </c>
      <c r="O1420" s="176">
        <v>0</v>
      </c>
      <c r="P1420" s="176">
        <f>O1420*H1420</f>
        <v>0</v>
      </c>
      <c r="Q1420" s="176">
        <v>0.003</v>
      </c>
      <c r="R1420" s="176">
        <f>Q1420*H1420</f>
        <v>0.009899999999999999</v>
      </c>
      <c r="S1420" s="176">
        <v>0</v>
      </c>
      <c r="T1420" s="177">
        <f>S1420*H1420</f>
        <v>0</v>
      </c>
      <c r="U1420" s="33"/>
      <c r="V1420" s="33"/>
      <c r="W1420" s="33"/>
      <c r="X1420" s="33"/>
      <c r="Y1420" s="33"/>
      <c r="Z1420" s="33"/>
      <c r="AA1420" s="33"/>
      <c r="AB1420" s="33"/>
      <c r="AC1420" s="33"/>
      <c r="AD1420" s="33"/>
      <c r="AE1420" s="33"/>
      <c r="AR1420" s="178" t="s">
        <v>417</v>
      </c>
      <c r="AT1420" s="178" t="s">
        <v>263</v>
      </c>
      <c r="AU1420" s="178" t="s">
        <v>78</v>
      </c>
      <c r="AY1420" s="20" t="s">
        <v>195</v>
      </c>
      <c r="BE1420" s="179">
        <f>IF(N1420="základní",J1420,0)</f>
        <v>957</v>
      </c>
      <c r="BF1420" s="179">
        <f>IF(N1420="snížená",J1420,0)</f>
        <v>0</v>
      </c>
      <c r="BG1420" s="179">
        <f>IF(N1420="zákl. přenesená",J1420,0)</f>
        <v>0</v>
      </c>
      <c r="BH1420" s="179">
        <f>IF(N1420="sníž. přenesená",J1420,0)</f>
        <v>0</v>
      </c>
      <c r="BI1420" s="179">
        <f>IF(N1420="nulová",J1420,0)</f>
        <v>0</v>
      </c>
      <c r="BJ1420" s="20" t="s">
        <v>76</v>
      </c>
      <c r="BK1420" s="179">
        <f>ROUND(I1420*H1420,2)</f>
        <v>957</v>
      </c>
      <c r="BL1420" s="20" t="s">
        <v>295</v>
      </c>
      <c r="BM1420" s="178" t="s">
        <v>5197</v>
      </c>
    </row>
    <row r="1421" spans="1:51" s="14" customFormat="1" ht="12">
      <c r="A1421" s="14"/>
      <c r="B1421" s="187"/>
      <c r="C1421" s="14"/>
      <c r="D1421" s="181" t="s">
        <v>204</v>
      </c>
      <c r="E1421" s="188" t="s">
        <v>3</v>
      </c>
      <c r="F1421" s="189" t="s">
        <v>5198</v>
      </c>
      <c r="G1421" s="14"/>
      <c r="H1421" s="190">
        <v>3.3</v>
      </c>
      <c r="I1421" s="14"/>
      <c r="J1421" s="14"/>
      <c r="K1421" s="14"/>
      <c r="L1421" s="187"/>
      <c r="M1421" s="191"/>
      <c r="N1421" s="192"/>
      <c r="O1421" s="192"/>
      <c r="P1421" s="192"/>
      <c r="Q1421" s="192"/>
      <c r="R1421" s="192"/>
      <c r="S1421" s="192"/>
      <c r="T1421" s="193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188" t="s">
        <v>204</v>
      </c>
      <c r="AU1421" s="188" t="s">
        <v>78</v>
      </c>
      <c r="AV1421" s="14" t="s">
        <v>78</v>
      </c>
      <c r="AW1421" s="14" t="s">
        <v>31</v>
      </c>
      <c r="AX1421" s="14" t="s">
        <v>76</v>
      </c>
      <c r="AY1421" s="188" t="s">
        <v>195</v>
      </c>
    </row>
    <row r="1422" spans="1:65" s="2" customFormat="1" ht="24" customHeight="1">
      <c r="A1422" s="33"/>
      <c r="B1422" s="167"/>
      <c r="C1422" s="168" t="s">
        <v>5199</v>
      </c>
      <c r="D1422" s="168" t="s">
        <v>197</v>
      </c>
      <c r="E1422" s="169" t="s">
        <v>5200</v>
      </c>
      <c r="F1422" s="170" t="s">
        <v>5201</v>
      </c>
      <c r="G1422" s="171" t="s">
        <v>334</v>
      </c>
      <c r="H1422" s="172">
        <v>2</v>
      </c>
      <c r="I1422" s="173">
        <v>186</v>
      </c>
      <c r="J1422" s="173">
        <f>ROUND(I1422*H1422,2)</f>
        <v>372</v>
      </c>
      <c r="K1422" s="170" t="s">
        <v>201</v>
      </c>
      <c r="L1422" s="34"/>
      <c r="M1422" s="174" t="s">
        <v>3</v>
      </c>
      <c r="N1422" s="175" t="s">
        <v>40</v>
      </c>
      <c r="O1422" s="176">
        <v>0.521</v>
      </c>
      <c r="P1422" s="176">
        <f>O1422*H1422</f>
        <v>1.042</v>
      </c>
      <c r="Q1422" s="176">
        <v>0</v>
      </c>
      <c r="R1422" s="176">
        <f>Q1422*H1422</f>
        <v>0</v>
      </c>
      <c r="S1422" s="176">
        <v>0</v>
      </c>
      <c r="T1422" s="177">
        <f>S1422*H1422</f>
        <v>0</v>
      </c>
      <c r="U1422" s="33"/>
      <c r="V1422" s="33"/>
      <c r="W1422" s="33"/>
      <c r="X1422" s="33"/>
      <c r="Y1422" s="33"/>
      <c r="Z1422" s="33"/>
      <c r="AA1422" s="33"/>
      <c r="AB1422" s="33"/>
      <c r="AC1422" s="33"/>
      <c r="AD1422" s="33"/>
      <c r="AE1422" s="33"/>
      <c r="AR1422" s="178" t="s">
        <v>295</v>
      </c>
      <c r="AT1422" s="178" t="s">
        <v>197</v>
      </c>
      <c r="AU1422" s="178" t="s">
        <v>78</v>
      </c>
      <c r="AY1422" s="20" t="s">
        <v>195</v>
      </c>
      <c r="BE1422" s="179">
        <f>IF(N1422="základní",J1422,0)</f>
        <v>372</v>
      </c>
      <c r="BF1422" s="179">
        <f>IF(N1422="snížená",J1422,0)</f>
        <v>0</v>
      </c>
      <c r="BG1422" s="179">
        <f>IF(N1422="zákl. přenesená",J1422,0)</f>
        <v>0</v>
      </c>
      <c r="BH1422" s="179">
        <f>IF(N1422="sníž. přenesená",J1422,0)</f>
        <v>0</v>
      </c>
      <c r="BI1422" s="179">
        <f>IF(N1422="nulová",J1422,0)</f>
        <v>0</v>
      </c>
      <c r="BJ1422" s="20" t="s">
        <v>76</v>
      </c>
      <c r="BK1422" s="179">
        <f>ROUND(I1422*H1422,2)</f>
        <v>372</v>
      </c>
      <c r="BL1422" s="20" t="s">
        <v>295</v>
      </c>
      <c r="BM1422" s="178" t="s">
        <v>5202</v>
      </c>
    </row>
    <row r="1423" spans="1:51" s="14" customFormat="1" ht="12">
      <c r="A1423" s="14"/>
      <c r="B1423" s="187"/>
      <c r="C1423" s="14"/>
      <c r="D1423" s="181" t="s">
        <v>204</v>
      </c>
      <c r="E1423" s="188" t="s">
        <v>3</v>
      </c>
      <c r="F1423" s="189" t="s">
        <v>5203</v>
      </c>
      <c r="G1423" s="14"/>
      <c r="H1423" s="190">
        <v>2</v>
      </c>
      <c r="I1423" s="14"/>
      <c r="J1423" s="14"/>
      <c r="K1423" s="14"/>
      <c r="L1423" s="187"/>
      <c r="M1423" s="191"/>
      <c r="N1423" s="192"/>
      <c r="O1423" s="192"/>
      <c r="P1423" s="192"/>
      <c r="Q1423" s="192"/>
      <c r="R1423" s="192"/>
      <c r="S1423" s="192"/>
      <c r="T1423" s="193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188" t="s">
        <v>204</v>
      </c>
      <c r="AU1423" s="188" t="s">
        <v>78</v>
      </c>
      <c r="AV1423" s="14" t="s">
        <v>78</v>
      </c>
      <c r="AW1423" s="14" t="s">
        <v>31</v>
      </c>
      <c r="AX1423" s="14" t="s">
        <v>76</v>
      </c>
      <c r="AY1423" s="188" t="s">
        <v>195</v>
      </c>
    </row>
    <row r="1424" spans="1:65" s="2" customFormat="1" ht="16.5" customHeight="1">
      <c r="A1424" s="33"/>
      <c r="B1424" s="167"/>
      <c r="C1424" s="208" t="s">
        <v>5204</v>
      </c>
      <c r="D1424" s="208" t="s">
        <v>263</v>
      </c>
      <c r="E1424" s="209" t="s">
        <v>5205</v>
      </c>
      <c r="F1424" s="210" t="s">
        <v>5206</v>
      </c>
      <c r="G1424" s="211" t="s">
        <v>212</v>
      </c>
      <c r="H1424" s="212">
        <v>1.98</v>
      </c>
      <c r="I1424" s="213">
        <v>409</v>
      </c>
      <c r="J1424" s="213">
        <f>ROUND(I1424*H1424,2)</f>
        <v>809.82</v>
      </c>
      <c r="K1424" s="210" t="s">
        <v>201</v>
      </c>
      <c r="L1424" s="214"/>
      <c r="M1424" s="215" t="s">
        <v>3</v>
      </c>
      <c r="N1424" s="216" t="s">
        <v>40</v>
      </c>
      <c r="O1424" s="176">
        <v>0</v>
      </c>
      <c r="P1424" s="176">
        <f>O1424*H1424</f>
        <v>0</v>
      </c>
      <c r="Q1424" s="176">
        <v>0.006</v>
      </c>
      <c r="R1424" s="176">
        <f>Q1424*H1424</f>
        <v>0.01188</v>
      </c>
      <c r="S1424" s="176">
        <v>0</v>
      </c>
      <c r="T1424" s="177">
        <f>S1424*H1424</f>
        <v>0</v>
      </c>
      <c r="U1424" s="33"/>
      <c r="V1424" s="33"/>
      <c r="W1424" s="33"/>
      <c r="X1424" s="33"/>
      <c r="Y1424" s="33"/>
      <c r="Z1424" s="33"/>
      <c r="AA1424" s="33"/>
      <c r="AB1424" s="33"/>
      <c r="AC1424" s="33"/>
      <c r="AD1424" s="33"/>
      <c r="AE1424" s="33"/>
      <c r="AR1424" s="178" t="s">
        <v>417</v>
      </c>
      <c r="AT1424" s="178" t="s">
        <v>263</v>
      </c>
      <c r="AU1424" s="178" t="s">
        <v>78</v>
      </c>
      <c r="AY1424" s="20" t="s">
        <v>195</v>
      </c>
      <c r="BE1424" s="179">
        <f>IF(N1424="základní",J1424,0)</f>
        <v>809.82</v>
      </c>
      <c r="BF1424" s="179">
        <f>IF(N1424="snížená",J1424,0)</f>
        <v>0</v>
      </c>
      <c r="BG1424" s="179">
        <f>IF(N1424="zákl. přenesená",J1424,0)</f>
        <v>0</v>
      </c>
      <c r="BH1424" s="179">
        <f>IF(N1424="sníž. přenesená",J1424,0)</f>
        <v>0</v>
      </c>
      <c r="BI1424" s="179">
        <f>IF(N1424="nulová",J1424,0)</f>
        <v>0</v>
      </c>
      <c r="BJ1424" s="20" t="s">
        <v>76</v>
      </c>
      <c r="BK1424" s="179">
        <f>ROUND(I1424*H1424,2)</f>
        <v>809.82</v>
      </c>
      <c r="BL1424" s="20" t="s">
        <v>295</v>
      </c>
      <c r="BM1424" s="178" t="s">
        <v>5207</v>
      </c>
    </row>
    <row r="1425" spans="1:51" s="14" customFormat="1" ht="12">
      <c r="A1425" s="14"/>
      <c r="B1425" s="187"/>
      <c r="C1425" s="14"/>
      <c r="D1425" s="181" t="s">
        <v>204</v>
      </c>
      <c r="E1425" s="188" t="s">
        <v>3</v>
      </c>
      <c r="F1425" s="189" t="s">
        <v>5208</v>
      </c>
      <c r="G1425" s="14"/>
      <c r="H1425" s="190">
        <v>1.98</v>
      </c>
      <c r="I1425" s="14"/>
      <c r="J1425" s="14"/>
      <c r="K1425" s="14"/>
      <c r="L1425" s="187"/>
      <c r="M1425" s="191"/>
      <c r="N1425" s="192"/>
      <c r="O1425" s="192"/>
      <c r="P1425" s="192"/>
      <c r="Q1425" s="192"/>
      <c r="R1425" s="192"/>
      <c r="S1425" s="192"/>
      <c r="T1425" s="193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188" t="s">
        <v>204</v>
      </c>
      <c r="AU1425" s="188" t="s">
        <v>78</v>
      </c>
      <c r="AV1425" s="14" t="s">
        <v>78</v>
      </c>
      <c r="AW1425" s="14" t="s">
        <v>31</v>
      </c>
      <c r="AX1425" s="14" t="s">
        <v>76</v>
      </c>
      <c r="AY1425" s="188" t="s">
        <v>195</v>
      </c>
    </row>
    <row r="1426" spans="1:65" s="2" customFormat="1" ht="24" customHeight="1">
      <c r="A1426" s="33"/>
      <c r="B1426" s="167"/>
      <c r="C1426" s="168" t="s">
        <v>5209</v>
      </c>
      <c r="D1426" s="168" t="s">
        <v>197</v>
      </c>
      <c r="E1426" s="169" t="s">
        <v>5210</v>
      </c>
      <c r="F1426" s="170" t="s">
        <v>5211</v>
      </c>
      <c r="G1426" s="171" t="s">
        <v>334</v>
      </c>
      <c r="H1426" s="172">
        <v>4</v>
      </c>
      <c r="I1426" s="173">
        <v>257</v>
      </c>
      <c r="J1426" s="173">
        <f>ROUND(I1426*H1426,2)</f>
        <v>1028</v>
      </c>
      <c r="K1426" s="170" t="s">
        <v>201</v>
      </c>
      <c r="L1426" s="34"/>
      <c r="M1426" s="174" t="s">
        <v>3</v>
      </c>
      <c r="N1426" s="175" t="s">
        <v>40</v>
      </c>
      <c r="O1426" s="176">
        <v>0.718</v>
      </c>
      <c r="P1426" s="176">
        <f>O1426*H1426</f>
        <v>2.872</v>
      </c>
      <c r="Q1426" s="176">
        <v>0</v>
      </c>
      <c r="R1426" s="176">
        <f>Q1426*H1426</f>
        <v>0</v>
      </c>
      <c r="S1426" s="176">
        <v>0</v>
      </c>
      <c r="T1426" s="177">
        <f>S1426*H1426</f>
        <v>0</v>
      </c>
      <c r="U1426" s="33"/>
      <c r="V1426" s="33"/>
      <c r="W1426" s="33"/>
      <c r="X1426" s="33"/>
      <c r="Y1426" s="33"/>
      <c r="Z1426" s="33"/>
      <c r="AA1426" s="33"/>
      <c r="AB1426" s="33"/>
      <c r="AC1426" s="33"/>
      <c r="AD1426" s="33"/>
      <c r="AE1426" s="33"/>
      <c r="AR1426" s="178" t="s">
        <v>295</v>
      </c>
      <c r="AT1426" s="178" t="s">
        <v>197</v>
      </c>
      <c r="AU1426" s="178" t="s">
        <v>78</v>
      </c>
      <c r="AY1426" s="20" t="s">
        <v>195</v>
      </c>
      <c r="BE1426" s="179">
        <f>IF(N1426="základní",J1426,0)</f>
        <v>1028</v>
      </c>
      <c r="BF1426" s="179">
        <f>IF(N1426="snížená",J1426,0)</f>
        <v>0</v>
      </c>
      <c r="BG1426" s="179">
        <f>IF(N1426="zákl. přenesená",J1426,0)</f>
        <v>0</v>
      </c>
      <c r="BH1426" s="179">
        <f>IF(N1426="sníž. přenesená",J1426,0)</f>
        <v>0</v>
      </c>
      <c r="BI1426" s="179">
        <f>IF(N1426="nulová",J1426,0)</f>
        <v>0</v>
      </c>
      <c r="BJ1426" s="20" t="s">
        <v>76</v>
      </c>
      <c r="BK1426" s="179">
        <f>ROUND(I1426*H1426,2)</f>
        <v>1028</v>
      </c>
      <c r="BL1426" s="20" t="s">
        <v>295</v>
      </c>
      <c r="BM1426" s="178" t="s">
        <v>5212</v>
      </c>
    </row>
    <row r="1427" spans="1:51" s="14" customFormat="1" ht="12">
      <c r="A1427" s="14"/>
      <c r="B1427" s="187"/>
      <c r="C1427" s="14"/>
      <c r="D1427" s="181" t="s">
        <v>204</v>
      </c>
      <c r="E1427" s="188" t="s">
        <v>3</v>
      </c>
      <c r="F1427" s="189" t="s">
        <v>5213</v>
      </c>
      <c r="G1427" s="14"/>
      <c r="H1427" s="190">
        <v>2</v>
      </c>
      <c r="I1427" s="14"/>
      <c r="J1427" s="14"/>
      <c r="K1427" s="14"/>
      <c r="L1427" s="187"/>
      <c r="M1427" s="191"/>
      <c r="N1427" s="192"/>
      <c r="O1427" s="192"/>
      <c r="P1427" s="192"/>
      <c r="Q1427" s="192"/>
      <c r="R1427" s="192"/>
      <c r="S1427" s="192"/>
      <c r="T1427" s="193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188" t="s">
        <v>204</v>
      </c>
      <c r="AU1427" s="188" t="s">
        <v>78</v>
      </c>
      <c r="AV1427" s="14" t="s">
        <v>78</v>
      </c>
      <c r="AW1427" s="14" t="s">
        <v>31</v>
      </c>
      <c r="AX1427" s="14" t="s">
        <v>69</v>
      </c>
      <c r="AY1427" s="188" t="s">
        <v>195</v>
      </c>
    </row>
    <row r="1428" spans="1:51" s="14" customFormat="1" ht="12">
      <c r="A1428" s="14"/>
      <c r="B1428" s="187"/>
      <c r="C1428" s="14"/>
      <c r="D1428" s="181" t="s">
        <v>204</v>
      </c>
      <c r="E1428" s="188" t="s">
        <v>3</v>
      </c>
      <c r="F1428" s="189" t="s">
        <v>1527</v>
      </c>
      <c r="G1428" s="14"/>
      <c r="H1428" s="190">
        <v>2</v>
      </c>
      <c r="I1428" s="14"/>
      <c r="J1428" s="14"/>
      <c r="K1428" s="14"/>
      <c r="L1428" s="187"/>
      <c r="M1428" s="191"/>
      <c r="N1428" s="192"/>
      <c r="O1428" s="192"/>
      <c r="P1428" s="192"/>
      <c r="Q1428" s="192"/>
      <c r="R1428" s="192"/>
      <c r="S1428" s="192"/>
      <c r="T1428" s="193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188" t="s">
        <v>204</v>
      </c>
      <c r="AU1428" s="188" t="s">
        <v>78</v>
      </c>
      <c r="AV1428" s="14" t="s">
        <v>78</v>
      </c>
      <c r="AW1428" s="14" t="s">
        <v>31</v>
      </c>
      <c r="AX1428" s="14" t="s">
        <v>69</v>
      </c>
      <c r="AY1428" s="188" t="s">
        <v>195</v>
      </c>
    </row>
    <row r="1429" spans="1:51" s="15" customFormat="1" ht="12">
      <c r="A1429" s="15"/>
      <c r="B1429" s="194"/>
      <c r="C1429" s="15"/>
      <c r="D1429" s="181" t="s">
        <v>204</v>
      </c>
      <c r="E1429" s="195" t="s">
        <v>3</v>
      </c>
      <c r="F1429" s="196" t="s">
        <v>209</v>
      </c>
      <c r="G1429" s="15"/>
      <c r="H1429" s="197">
        <v>4</v>
      </c>
      <c r="I1429" s="15"/>
      <c r="J1429" s="15"/>
      <c r="K1429" s="15"/>
      <c r="L1429" s="194"/>
      <c r="M1429" s="198"/>
      <c r="N1429" s="199"/>
      <c r="O1429" s="199"/>
      <c r="P1429" s="199"/>
      <c r="Q1429" s="199"/>
      <c r="R1429" s="199"/>
      <c r="S1429" s="199"/>
      <c r="T1429" s="200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T1429" s="195" t="s">
        <v>204</v>
      </c>
      <c r="AU1429" s="195" t="s">
        <v>78</v>
      </c>
      <c r="AV1429" s="15" t="s">
        <v>202</v>
      </c>
      <c r="AW1429" s="15" t="s">
        <v>31</v>
      </c>
      <c r="AX1429" s="15" t="s">
        <v>76</v>
      </c>
      <c r="AY1429" s="195" t="s">
        <v>195</v>
      </c>
    </row>
    <row r="1430" spans="1:65" s="2" customFormat="1" ht="16.5" customHeight="1">
      <c r="A1430" s="33"/>
      <c r="B1430" s="167"/>
      <c r="C1430" s="208" t="s">
        <v>5214</v>
      </c>
      <c r="D1430" s="208" t="s">
        <v>263</v>
      </c>
      <c r="E1430" s="209" t="s">
        <v>5205</v>
      </c>
      <c r="F1430" s="210" t="s">
        <v>5206</v>
      </c>
      <c r="G1430" s="211" t="s">
        <v>212</v>
      </c>
      <c r="H1430" s="212">
        <v>5.28</v>
      </c>
      <c r="I1430" s="213">
        <v>409</v>
      </c>
      <c r="J1430" s="213">
        <f>ROUND(I1430*H1430,2)</f>
        <v>2159.52</v>
      </c>
      <c r="K1430" s="210" t="s">
        <v>201</v>
      </c>
      <c r="L1430" s="214"/>
      <c r="M1430" s="215" t="s">
        <v>3</v>
      </c>
      <c r="N1430" s="216" t="s">
        <v>40</v>
      </c>
      <c r="O1430" s="176">
        <v>0</v>
      </c>
      <c r="P1430" s="176">
        <f>O1430*H1430</f>
        <v>0</v>
      </c>
      <c r="Q1430" s="176">
        <v>0.006</v>
      </c>
      <c r="R1430" s="176">
        <f>Q1430*H1430</f>
        <v>0.03168</v>
      </c>
      <c r="S1430" s="176">
        <v>0</v>
      </c>
      <c r="T1430" s="177">
        <f>S1430*H1430</f>
        <v>0</v>
      </c>
      <c r="U1430" s="33"/>
      <c r="V1430" s="33"/>
      <c r="W1430" s="33"/>
      <c r="X1430" s="33"/>
      <c r="Y1430" s="33"/>
      <c r="Z1430" s="33"/>
      <c r="AA1430" s="33"/>
      <c r="AB1430" s="33"/>
      <c r="AC1430" s="33"/>
      <c r="AD1430" s="33"/>
      <c r="AE1430" s="33"/>
      <c r="AR1430" s="178" t="s">
        <v>417</v>
      </c>
      <c r="AT1430" s="178" t="s">
        <v>263</v>
      </c>
      <c r="AU1430" s="178" t="s">
        <v>78</v>
      </c>
      <c r="AY1430" s="20" t="s">
        <v>195</v>
      </c>
      <c r="BE1430" s="179">
        <f>IF(N1430="základní",J1430,0)</f>
        <v>2159.52</v>
      </c>
      <c r="BF1430" s="179">
        <f>IF(N1430="snížená",J1430,0)</f>
        <v>0</v>
      </c>
      <c r="BG1430" s="179">
        <f>IF(N1430="zákl. přenesená",J1430,0)</f>
        <v>0</v>
      </c>
      <c r="BH1430" s="179">
        <f>IF(N1430="sníž. přenesená",J1430,0)</f>
        <v>0</v>
      </c>
      <c r="BI1430" s="179">
        <f>IF(N1430="nulová",J1430,0)</f>
        <v>0</v>
      </c>
      <c r="BJ1430" s="20" t="s">
        <v>76</v>
      </c>
      <c r="BK1430" s="179">
        <f>ROUND(I1430*H1430,2)</f>
        <v>2159.52</v>
      </c>
      <c r="BL1430" s="20" t="s">
        <v>295</v>
      </c>
      <c r="BM1430" s="178" t="s">
        <v>5215</v>
      </c>
    </row>
    <row r="1431" spans="1:51" s="14" customFormat="1" ht="12">
      <c r="A1431" s="14"/>
      <c r="B1431" s="187"/>
      <c r="C1431" s="14"/>
      <c r="D1431" s="181" t="s">
        <v>204</v>
      </c>
      <c r="E1431" s="188" t="s">
        <v>3</v>
      </c>
      <c r="F1431" s="189" t="s">
        <v>5216</v>
      </c>
      <c r="G1431" s="14"/>
      <c r="H1431" s="190">
        <v>5.28</v>
      </c>
      <c r="I1431" s="14"/>
      <c r="J1431" s="14"/>
      <c r="K1431" s="14"/>
      <c r="L1431" s="187"/>
      <c r="M1431" s="191"/>
      <c r="N1431" s="192"/>
      <c r="O1431" s="192"/>
      <c r="P1431" s="192"/>
      <c r="Q1431" s="192"/>
      <c r="R1431" s="192"/>
      <c r="S1431" s="192"/>
      <c r="T1431" s="193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188" t="s">
        <v>204</v>
      </c>
      <c r="AU1431" s="188" t="s">
        <v>78</v>
      </c>
      <c r="AV1431" s="14" t="s">
        <v>78</v>
      </c>
      <c r="AW1431" s="14" t="s">
        <v>31</v>
      </c>
      <c r="AX1431" s="14" t="s">
        <v>76</v>
      </c>
      <c r="AY1431" s="188" t="s">
        <v>195</v>
      </c>
    </row>
    <row r="1432" spans="1:65" s="2" customFormat="1" ht="24" customHeight="1">
      <c r="A1432" s="33"/>
      <c r="B1432" s="167"/>
      <c r="C1432" s="168" t="s">
        <v>5217</v>
      </c>
      <c r="D1432" s="168" t="s">
        <v>197</v>
      </c>
      <c r="E1432" s="169" t="s">
        <v>5218</v>
      </c>
      <c r="F1432" s="170" t="s">
        <v>5219</v>
      </c>
      <c r="G1432" s="171" t="s">
        <v>334</v>
      </c>
      <c r="H1432" s="172">
        <v>15</v>
      </c>
      <c r="I1432" s="173">
        <v>346</v>
      </c>
      <c r="J1432" s="173">
        <f>ROUND(I1432*H1432,2)</f>
        <v>5190</v>
      </c>
      <c r="K1432" s="170" t="s">
        <v>201</v>
      </c>
      <c r="L1432" s="34"/>
      <c r="M1432" s="174" t="s">
        <v>3</v>
      </c>
      <c r="N1432" s="175" t="s">
        <v>40</v>
      </c>
      <c r="O1432" s="176">
        <v>0.967</v>
      </c>
      <c r="P1432" s="176">
        <f>O1432*H1432</f>
        <v>14.504999999999999</v>
      </c>
      <c r="Q1432" s="176">
        <v>0</v>
      </c>
      <c r="R1432" s="176">
        <f>Q1432*H1432</f>
        <v>0</v>
      </c>
      <c r="S1432" s="176">
        <v>0</v>
      </c>
      <c r="T1432" s="177">
        <f>S1432*H1432</f>
        <v>0</v>
      </c>
      <c r="U1432" s="33"/>
      <c r="V1432" s="33"/>
      <c r="W1432" s="33"/>
      <c r="X1432" s="33"/>
      <c r="Y1432" s="33"/>
      <c r="Z1432" s="33"/>
      <c r="AA1432" s="33"/>
      <c r="AB1432" s="33"/>
      <c r="AC1432" s="33"/>
      <c r="AD1432" s="33"/>
      <c r="AE1432" s="33"/>
      <c r="AR1432" s="178" t="s">
        <v>295</v>
      </c>
      <c r="AT1432" s="178" t="s">
        <v>197</v>
      </c>
      <c r="AU1432" s="178" t="s">
        <v>78</v>
      </c>
      <c r="AY1432" s="20" t="s">
        <v>195</v>
      </c>
      <c r="BE1432" s="179">
        <f>IF(N1432="základní",J1432,0)</f>
        <v>5190</v>
      </c>
      <c r="BF1432" s="179">
        <f>IF(N1432="snížená",J1432,0)</f>
        <v>0</v>
      </c>
      <c r="BG1432" s="179">
        <f>IF(N1432="zákl. přenesená",J1432,0)</f>
        <v>0</v>
      </c>
      <c r="BH1432" s="179">
        <f>IF(N1432="sníž. přenesená",J1432,0)</f>
        <v>0</v>
      </c>
      <c r="BI1432" s="179">
        <f>IF(N1432="nulová",J1432,0)</f>
        <v>0</v>
      </c>
      <c r="BJ1432" s="20" t="s">
        <v>76</v>
      </c>
      <c r="BK1432" s="179">
        <f>ROUND(I1432*H1432,2)</f>
        <v>5190</v>
      </c>
      <c r="BL1432" s="20" t="s">
        <v>295</v>
      </c>
      <c r="BM1432" s="178" t="s">
        <v>5220</v>
      </c>
    </row>
    <row r="1433" spans="1:51" s="14" customFormat="1" ht="12">
      <c r="A1433" s="14"/>
      <c r="B1433" s="187"/>
      <c r="C1433" s="14"/>
      <c r="D1433" s="181" t="s">
        <v>204</v>
      </c>
      <c r="E1433" s="188" t="s">
        <v>3</v>
      </c>
      <c r="F1433" s="189" t="s">
        <v>5221</v>
      </c>
      <c r="G1433" s="14"/>
      <c r="H1433" s="190">
        <v>15</v>
      </c>
      <c r="I1433" s="14"/>
      <c r="J1433" s="14"/>
      <c r="K1433" s="14"/>
      <c r="L1433" s="187"/>
      <c r="M1433" s="191"/>
      <c r="N1433" s="192"/>
      <c r="O1433" s="192"/>
      <c r="P1433" s="192"/>
      <c r="Q1433" s="192"/>
      <c r="R1433" s="192"/>
      <c r="S1433" s="192"/>
      <c r="T1433" s="193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188" t="s">
        <v>204</v>
      </c>
      <c r="AU1433" s="188" t="s">
        <v>78</v>
      </c>
      <c r="AV1433" s="14" t="s">
        <v>78</v>
      </c>
      <c r="AW1433" s="14" t="s">
        <v>31</v>
      </c>
      <c r="AX1433" s="14" t="s">
        <v>76</v>
      </c>
      <c r="AY1433" s="188" t="s">
        <v>195</v>
      </c>
    </row>
    <row r="1434" spans="1:65" s="2" customFormat="1" ht="16.5" customHeight="1">
      <c r="A1434" s="33"/>
      <c r="B1434" s="167"/>
      <c r="C1434" s="208" t="s">
        <v>5222</v>
      </c>
      <c r="D1434" s="208" t="s">
        <v>263</v>
      </c>
      <c r="E1434" s="209" t="s">
        <v>5205</v>
      </c>
      <c r="F1434" s="210" t="s">
        <v>5206</v>
      </c>
      <c r="G1434" s="211" t="s">
        <v>212</v>
      </c>
      <c r="H1434" s="212">
        <v>27.39</v>
      </c>
      <c r="I1434" s="213">
        <v>409</v>
      </c>
      <c r="J1434" s="213">
        <f>ROUND(I1434*H1434,2)</f>
        <v>11202.51</v>
      </c>
      <c r="K1434" s="210" t="s">
        <v>201</v>
      </c>
      <c r="L1434" s="214"/>
      <c r="M1434" s="215" t="s">
        <v>3</v>
      </c>
      <c r="N1434" s="216" t="s">
        <v>40</v>
      </c>
      <c r="O1434" s="176">
        <v>0</v>
      </c>
      <c r="P1434" s="176">
        <f>O1434*H1434</f>
        <v>0</v>
      </c>
      <c r="Q1434" s="176">
        <v>0.006</v>
      </c>
      <c r="R1434" s="176">
        <f>Q1434*H1434</f>
        <v>0.16434</v>
      </c>
      <c r="S1434" s="176">
        <v>0</v>
      </c>
      <c r="T1434" s="177">
        <f>S1434*H1434</f>
        <v>0</v>
      </c>
      <c r="U1434" s="33"/>
      <c r="V1434" s="33"/>
      <c r="W1434" s="33"/>
      <c r="X1434" s="33"/>
      <c r="Y1434" s="33"/>
      <c r="Z1434" s="33"/>
      <c r="AA1434" s="33"/>
      <c r="AB1434" s="33"/>
      <c r="AC1434" s="33"/>
      <c r="AD1434" s="33"/>
      <c r="AE1434" s="33"/>
      <c r="AR1434" s="178" t="s">
        <v>417</v>
      </c>
      <c r="AT1434" s="178" t="s">
        <v>263</v>
      </c>
      <c r="AU1434" s="178" t="s">
        <v>78</v>
      </c>
      <c r="AY1434" s="20" t="s">
        <v>195</v>
      </c>
      <c r="BE1434" s="179">
        <f>IF(N1434="základní",J1434,0)</f>
        <v>11202.51</v>
      </c>
      <c r="BF1434" s="179">
        <f>IF(N1434="snížená",J1434,0)</f>
        <v>0</v>
      </c>
      <c r="BG1434" s="179">
        <f>IF(N1434="zákl. přenesená",J1434,0)</f>
        <v>0</v>
      </c>
      <c r="BH1434" s="179">
        <f>IF(N1434="sníž. přenesená",J1434,0)</f>
        <v>0</v>
      </c>
      <c r="BI1434" s="179">
        <f>IF(N1434="nulová",J1434,0)</f>
        <v>0</v>
      </c>
      <c r="BJ1434" s="20" t="s">
        <v>76</v>
      </c>
      <c r="BK1434" s="179">
        <f>ROUND(I1434*H1434,2)</f>
        <v>11202.51</v>
      </c>
      <c r="BL1434" s="20" t="s">
        <v>295</v>
      </c>
      <c r="BM1434" s="178" t="s">
        <v>5223</v>
      </c>
    </row>
    <row r="1435" spans="1:51" s="14" customFormat="1" ht="12">
      <c r="A1435" s="14"/>
      <c r="B1435" s="187"/>
      <c r="C1435" s="14"/>
      <c r="D1435" s="181" t="s">
        <v>204</v>
      </c>
      <c r="E1435" s="188" t="s">
        <v>3</v>
      </c>
      <c r="F1435" s="189" t="s">
        <v>5224</v>
      </c>
      <c r="G1435" s="14"/>
      <c r="H1435" s="190">
        <v>27.39</v>
      </c>
      <c r="I1435" s="14"/>
      <c r="J1435" s="14"/>
      <c r="K1435" s="14"/>
      <c r="L1435" s="187"/>
      <c r="M1435" s="191"/>
      <c r="N1435" s="192"/>
      <c r="O1435" s="192"/>
      <c r="P1435" s="192"/>
      <c r="Q1435" s="192"/>
      <c r="R1435" s="192"/>
      <c r="S1435" s="192"/>
      <c r="T1435" s="193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T1435" s="188" t="s">
        <v>204</v>
      </c>
      <c r="AU1435" s="188" t="s">
        <v>78</v>
      </c>
      <c r="AV1435" s="14" t="s">
        <v>78</v>
      </c>
      <c r="AW1435" s="14" t="s">
        <v>31</v>
      </c>
      <c r="AX1435" s="14" t="s">
        <v>76</v>
      </c>
      <c r="AY1435" s="188" t="s">
        <v>195</v>
      </c>
    </row>
    <row r="1436" spans="1:65" s="2" customFormat="1" ht="24" customHeight="1">
      <c r="A1436" s="33"/>
      <c r="B1436" s="167"/>
      <c r="C1436" s="168" t="s">
        <v>5225</v>
      </c>
      <c r="D1436" s="168" t="s">
        <v>197</v>
      </c>
      <c r="E1436" s="169" t="s">
        <v>1565</v>
      </c>
      <c r="F1436" s="170" t="s">
        <v>1566</v>
      </c>
      <c r="G1436" s="171" t="s">
        <v>826</v>
      </c>
      <c r="H1436" s="172">
        <v>2.505</v>
      </c>
      <c r="I1436" s="173">
        <v>923</v>
      </c>
      <c r="J1436" s="173">
        <f>ROUND(I1436*H1436,2)</f>
        <v>2312.11</v>
      </c>
      <c r="K1436" s="170" t="s">
        <v>201</v>
      </c>
      <c r="L1436" s="34"/>
      <c r="M1436" s="174" t="s">
        <v>3</v>
      </c>
      <c r="N1436" s="175" t="s">
        <v>40</v>
      </c>
      <c r="O1436" s="176">
        <v>2.421</v>
      </c>
      <c r="P1436" s="176">
        <f>O1436*H1436</f>
        <v>6.064604999999999</v>
      </c>
      <c r="Q1436" s="176">
        <v>0</v>
      </c>
      <c r="R1436" s="176">
        <f>Q1436*H1436</f>
        <v>0</v>
      </c>
      <c r="S1436" s="176">
        <v>0</v>
      </c>
      <c r="T1436" s="177">
        <f>S1436*H1436</f>
        <v>0</v>
      </c>
      <c r="U1436" s="33"/>
      <c r="V1436" s="33"/>
      <c r="W1436" s="33"/>
      <c r="X1436" s="33"/>
      <c r="Y1436" s="33"/>
      <c r="Z1436" s="33"/>
      <c r="AA1436" s="33"/>
      <c r="AB1436" s="33"/>
      <c r="AC1436" s="33"/>
      <c r="AD1436" s="33"/>
      <c r="AE1436" s="33"/>
      <c r="AR1436" s="178" t="s">
        <v>295</v>
      </c>
      <c r="AT1436" s="178" t="s">
        <v>197</v>
      </c>
      <c r="AU1436" s="178" t="s">
        <v>78</v>
      </c>
      <c r="AY1436" s="20" t="s">
        <v>195</v>
      </c>
      <c r="BE1436" s="179">
        <f>IF(N1436="základní",J1436,0)</f>
        <v>2312.11</v>
      </c>
      <c r="BF1436" s="179">
        <f>IF(N1436="snížená",J1436,0)</f>
        <v>0</v>
      </c>
      <c r="BG1436" s="179">
        <f>IF(N1436="zákl. přenesená",J1436,0)</f>
        <v>0</v>
      </c>
      <c r="BH1436" s="179">
        <f>IF(N1436="sníž. přenesená",J1436,0)</f>
        <v>0</v>
      </c>
      <c r="BI1436" s="179">
        <f>IF(N1436="nulová",J1436,0)</f>
        <v>0</v>
      </c>
      <c r="BJ1436" s="20" t="s">
        <v>76</v>
      </c>
      <c r="BK1436" s="179">
        <f>ROUND(I1436*H1436,2)</f>
        <v>2312.11</v>
      </c>
      <c r="BL1436" s="20" t="s">
        <v>295</v>
      </c>
      <c r="BM1436" s="178" t="s">
        <v>5226</v>
      </c>
    </row>
    <row r="1437" spans="1:63" s="12" customFormat="1" ht="22.8" customHeight="1">
      <c r="A1437" s="12"/>
      <c r="B1437" s="155"/>
      <c r="C1437" s="12"/>
      <c r="D1437" s="156" t="s">
        <v>68</v>
      </c>
      <c r="E1437" s="165" t="s">
        <v>1568</v>
      </c>
      <c r="F1437" s="165" t="s">
        <v>1569</v>
      </c>
      <c r="G1437" s="12"/>
      <c r="H1437" s="12"/>
      <c r="I1437" s="12"/>
      <c r="J1437" s="166">
        <f>BK1437</f>
        <v>751969.04</v>
      </c>
      <c r="K1437" s="12"/>
      <c r="L1437" s="155"/>
      <c r="M1437" s="159"/>
      <c r="N1437" s="160"/>
      <c r="O1437" s="160"/>
      <c r="P1437" s="161">
        <f>SUM(P1438:P1478)</f>
        <v>100.20411600000001</v>
      </c>
      <c r="Q1437" s="160"/>
      <c r="R1437" s="161">
        <f>SUM(R1438:R1478)</f>
        <v>2.146481</v>
      </c>
      <c r="S1437" s="160"/>
      <c r="T1437" s="162">
        <f>SUM(T1438:T1478)</f>
        <v>1.019</v>
      </c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R1437" s="156" t="s">
        <v>78</v>
      </c>
      <c r="AT1437" s="163" t="s">
        <v>68</v>
      </c>
      <c r="AU1437" s="163" t="s">
        <v>76</v>
      </c>
      <c r="AY1437" s="156" t="s">
        <v>195</v>
      </c>
      <c r="BK1437" s="164">
        <f>SUM(BK1438:BK1478)</f>
        <v>751969.04</v>
      </c>
    </row>
    <row r="1438" spans="1:65" s="2" customFormat="1" ht="16.5" customHeight="1">
      <c r="A1438" s="33"/>
      <c r="B1438" s="167"/>
      <c r="C1438" s="168" t="s">
        <v>5227</v>
      </c>
      <c r="D1438" s="168" t="s">
        <v>197</v>
      </c>
      <c r="E1438" s="169" t="s">
        <v>5228</v>
      </c>
      <c r="F1438" s="170" t="s">
        <v>5229</v>
      </c>
      <c r="G1438" s="171" t="s">
        <v>212</v>
      </c>
      <c r="H1438" s="172">
        <v>8.305</v>
      </c>
      <c r="I1438" s="173">
        <v>4092</v>
      </c>
      <c r="J1438" s="173">
        <f>ROUND(I1438*H1438,2)</f>
        <v>33984.06</v>
      </c>
      <c r="K1438" s="170" t="s">
        <v>3</v>
      </c>
      <c r="L1438" s="34"/>
      <c r="M1438" s="174" t="s">
        <v>3</v>
      </c>
      <c r="N1438" s="175" t="s">
        <v>40</v>
      </c>
      <c r="O1438" s="176">
        <v>0.456</v>
      </c>
      <c r="P1438" s="176">
        <f>O1438*H1438</f>
        <v>3.78708</v>
      </c>
      <c r="Q1438" s="176">
        <v>0.025</v>
      </c>
      <c r="R1438" s="176">
        <f>Q1438*H1438</f>
        <v>0.207625</v>
      </c>
      <c r="S1438" s="176">
        <v>0</v>
      </c>
      <c r="T1438" s="177">
        <f>S1438*H1438</f>
        <v>0</v>
      </c>
      <c r="U1438" s="33"/>
      <c r="V1438" s="33"/>
      <c r="W1438" s="33"/>
      <c r="X1438" s="33"/>
      <c r="Y1438" s="33"/>
      <c r="Z1438" s="33"/>
      <c r="AA1438" s="33"/>
      <c r="AB1438" s="33"/>
      <c r="AC1438" s="33"/>
      <c r="AD1438" s="33"/>
      <c r="AE1438" s="33"/>
      <c r="AR1438" s="178" t="s">
        <v>295</v>
      </c>
      <c r="AT1438" s="178" t="s">
        <v>197</v>
      </c>
      <c r="AU1438" s="178" t="s">
        <v>78</v>
      </c>
      <c r="AY1438" s="20" t="s">
        <v>195</v>
      </c>
      <c r="BE1438" s="179">
        <f>IF(N1438="základní",J1438,0)</f>
        <v>33984.06</v>
      </c>
      <c r="BF1438" s="179">
        <f>IF(N1438="snížená",J1438,0)</f>
        <v>0</v>
      </c>
      <c r="BG1438" s="179">
        <f>IF(N1438="zákl. přenesená",J1438,0)</f>
        <v>0</v>
      </c>
      <c r="BH1438" s="179">
        <f>IF(N1438="sníž. přenesená",J1438,0)</f>
        <v>0</v>
      </c>
      <c r="BI1438" s="179">
        <f>IF(N1438="nulová",J1438,0)</f>
        <v>0</v>
      </c>
      <c r="BJ1438" s="20" t="s">
        <v>76</v>
      </c>
      <c r="BK1438" s="179">
        <f>ROUND(I1438*H1438,2)</f>
        <v>33984.06</v>
      </c>
      <c r="BL1438" s="20" t="s">
        <v>295</v>
      </c>
      <c r="BM1438" s="178" t="s">
        <v>5230</v>
      </c>
    </row>
    <row r="1439" spans="1:51" s="14" customFormat="1" ht="12">
      <c r="A1439" s="14"/>
      <c r="B1439" s="187"/>
      <c r="C1439" s="14"/>
      <c r="D1439" s="181" t="s">
        <v>204</v>
      </c>
      <c r="E1439" s="188" t="s">
        <v>3</v>
      </c>
      <c r="F1439" s="189" t="s">
        <v>5231</v>
      </c>
      <c r="G1439" s="14"/>
      <c r="H1439" s="190">
        <v>8.305</v>
      </c>
      <c r="I1439" s="14"/>
      <c r="J1439" s="14"/>
      <c r="K1439" s="14"/>
      <c r="L1439" s="187"/>
      <c r="M1439" s="191"/>
      <c r="N1439" s="192"/>
      <c r="O1439" s="192"/>
      <c r="P1439" s="192"/>
      <c r="Q1439" s="192"/>
      <c r="R1439" s="192"/>
      <c r="S1439" s="192"/>
      <c r="T1439" s="193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188" t="s">
        <v>204</v>
      </c>
      <c r="AU1439" s="188" t="s">
        <v>78</v>
      </c>
      <c r="AV1439" s="14" t="s">
        <v>78</v>
      </c>
      <c r="AW1439" s="14" t="s">
        <v>31</v>
      </c>
      <c r="AX1439" s="14" t="s">
        <v>76</v>
      </c>
      <c r="AY1439" s="188" t="s">
        <v>195</v>
      </c>
    </row>
    <row r="1440" spans="1:65" s="2" customFormat="1" ht="16.5" customHeight="1">
      <c r="A1440" s="33"/>
      <c r="B1440" s="167"/>
      <c r="C1440" s="168" t="s">
        <v>5232</v>
      </c>
      <c r="D1440" s="168" t="s">
        <v>197</v>
      </c>
      <c r="E1440" s="169" t="s">
        <v>5233</v>
      </c>
      <c r="F1440" s="170" t="s">
        <v>5234</v>
      </c>
      <c r="G1440" s="171" t="s">
        <v>334</v>
      </c>
      <c r="H1440" s="172">
        <v>1</v>
      </c>
      <c r="I1440" s="173">
        <v>153450</v>
      </c>
      <c r="J1440" s="173">
        <f>ROUND(I1440*H1440,2)</f>
        <v>153450</v>
      </c>
      <c r="K1440" s="170" t="s">
        <v>3</v>
      </c>
      <c r="L1440" s="34"/>
      <c r="M1440" s="174" t="s">
        <v>3</v>
      </c>
      <c r="N1440" s="175" t="s">
        <v>40</v>
      </c>
      <c r="O1440" s="176">
        <v>0.245</v>
      </c>
      <c r="P1440" s="176">
        <f>O1440*H1440</f>
        <v>0.245</v>
      </c>
      <c r="Q1440" s="176">
        <v>1.5</v>
      </c>
      <c r="R1440" s="176">
        <f>Q1440*H1440</f>
        <v>1.5</v>
      </c>
      <c r="S1440" s="176">
        <v>0</v>
      </c>
      <c r="T1440" s="177">
        <f>S1440*H1440</f>
        <v>0</v>
      </c>
      <c r="U1440" s="33"/>
      <c r="V1440" s="33"/>
      <c r="W1440" s="33"/>
      <c r="X1440" s="33"/>
      <c r="Y1440" s="33"/>
      <c r="Z1440" s="33"/>
      <c r="AA1440" s="33"/>
      <c r="AB1440" s="33"/>
      <c r="AC1440" s="33"/>
      <c r="AD1440" s="33"/>
      <c r="AE1440" s="33"/>
      <c r="AR1440" s="178" t="s">
        <v>295</v>
      </c>
      <c r="AT1440" s="178" t="s">
        <v>197</v>
      </c>
      <c r="AU1440" s="178" t="s">
        <v>78</v>
      </c>
      <c r="AY1440" s="20" t="s">
        <v>195</v>
      </c>
      <c r="BE1440" s="179">
        <f>IF(N1440="základní",J1440,0)</f>
        <v>153450</v>
      </c>
      <c r="BF1440" s="179">
        <f>IF(N1440="snížená",J1440,0)</f>
        <v>0</v>
      </c>
      <c r="BG1440" s="179">
        <f>IF(N1440="zákl. přenesená",J1440,0)</f>
        <v>0</v>
      </c>
      <c r="BH1440" s="179">
        <f>IF(N1440="sníž. přenesená",J1440,0)</f>
        <v>0</v>
      </c>
      <c r="BI1440" s="179">
        <f>IF(N1440="nulová",J1440,0)</f>
        <v>0</v>
      </c>
      <c r="BJ1440" s="20" t="s">
        <v>76</v>
      </c>
      <c r="BK1440" s="179">
        <f>ROUND(I1440*H1440,2)</f>
        <v>153450</v>
      </c>
      <c r="BL1440" s="20" t="s">
        <v>295</v>
      </c>
      <c r="BM1440" s="178" t="s">
        <v>5235</v>
      </c>
    </row>
    <row r="1441" spans="1:65" s="2" customFormat="1" ht="16.5" customHeight="1">
      <c r="A1441" s="33"/>
      <c r="B1441" s="167"/>
      <c r="C1441" s="168" t="s">
        <v>5236</v>
      </c>
      <c r="D1441" s="168" t="s">
        <v>197</v>
      </c>
      <c r="E1441" s="169" t="s">
        <v>5237</v>
      </c>
      <c r="F1441" s="170" t="s">
        <v>5238</v>
      </c>
      <c r="G1441" s="171" t="s">
        <v>200</v>
      </c>
      <c r="H1441" s="172">
        <v>29</v>
      </c>
      <c r="I1441" s="173">
        <v>161</v>
      </c>
      <c r="J1441" s="173">
        <f>ROUND(I1441*H1441,2)</f>
        <v>4669</v>
      </c>
      <c r="K1441" s="170" t="s">
        <v>201</v>
      </c>
      <c r="L1441" s="34"/>
      <c r="M1441" s="174" t="s">
        <v>3</v>
      </c>
      <c r="N1441" s="175" t="s">
        <v>40</v>
      </c>
      <c r="O1441" s="176">
        <v>0.45</v>
      </c>
      <c r="P1441" s="176">
        <f>O1441*H1441</f>
        <v>13.05</v>
      </c>
      <c r="Q1441" s="176">
        <v>0</v>
      </c>
      <c r="R1441" s="176">
        <f>Q1441*H1441</f>
        <v>0</v>
      </c>
      <c r="S1441" s="176">
        <v>0.021</v>
      </c>
      <c r="T1441" s="177">
        <f>S1441*H1441</f>
        <v>0.609</v>
      </c>
      <c r="U1441" s="33"/>
      <c r="V1441" s="33"/>
      <c r="W1441" s="33"/>
      <c r="X1441" s="33"/>
      <c r="Y1441" s="33"/>
      <c r="Z1441" s="33"/>
      <c r="AA1441" s="33"/>
      <c r="AB1441" s="33"/>
      <c r="AC1441" s="33"/>
      <c r="AD1441" s="33"/>
      <c r="AE1441" s="33"/>
      <c r="AR1441" s="178" t="s">
        <v>295</v>
      </c>
      <c r="AT1441" s="178" t="s">
        <v>197</v>
      </c>
      <c r="AU1441" s="178" t="s">
        <v>78</v>
      </c>
      <c r="AY1441" s="20" t="s">
        <v>195</v>
      </c>
      <c r="BE1441" s="179">
        <f>IF(N1441="základní",J1441,0)</f>
        <v>4669</v>
      </c>
      <c r="BF1441" s="179">
        <f>IF(N1441="snížená",J1441,0)</f>
        <v>0</v>
      </c>
      <c r="BG1441" s="179">
        <f>IF(N1441="zákl. přenesená",J1441,0)</f>
        <v>0</v>
      </c>
      <c r="BH1441" s="179">
        <f>IF(N1441="sníž. přenesená",J1441,0)</f>
        <v>0</v>
      </c>
      <c r="BI1441" s="179">
        <f>IF(N1441="nulová",J1441,0)</f>
        <v>0</v>
      </c>
      <c r="BJ1441" s="20" t="s">
        <v>76</v>
      </c>
      <c r="BK1441" s="179">
        <f>ROUND(I1441*H1441,2)</f>
        <v>4669</v>
      </c>
      <c r="BL1441" s="20" t="s">
        <v>295</v>
      </c>
      <c r="BM1441" s="178" t="s">
        <v>5239</v>
      </c>
    </row>
    <row r="1442" spans="1:51" s="14" customFormat="1" ht="12">
      <c r="A1442" s="14"/>
      <c r="B1442" s="187"/>
      <c r="C1442" s="14"/>
      <c r="D1442" s="181" t="s">
        <v>204</v>
      </c>
      <c r="E1442" s="188" t="s">
        <v>3</v>
      </c>
      <c r="F1442" s="189" t="s">
        <v>5240</v>
      </c>
      <c r="G1442" s="14"/>
      <c r="H1442" s="190">
        <v>27.72</v>
      </c>
      <c r="I1442" s="14"/>
      <c r="J1442" s="14"/>
      <c r="K1442" s="14"/>
      <c r="L1442" s="187"/>
      <c r="M1442" s="191"/>
      <c r="N1442" s="192"/>
      <c r="O1442" s="192"/>
      <c r="P1442" s="192"/>
      <c r="Q1442" s="192"/>
      <c r="R1442" s="192"/>
      <c r="S1442" s="192"/>
      <c r="T1442" s="193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188" t="s">
        <v>204</v>
      </c>
      <c r="AU1442" s="188" t="s">
        <v>78</v>
      </c>
      <c r="AV1442" s="14" t="s">
        <v>78</v>
      </c>
      <c r="AW1442" s="14" t="s">
        <v>31</v>
      </c>
      <c r="AX1442" s="14" t="s">
        <v>69</v>
      </c>
      <c r="AY1442" s="188" t="s">
        <v>195</v>
      </c>
    </row>
    <row r="1443" spans="1:51" s="14" customFormat="1" ht="12">
      <c r="A1443" s="14"/>
      <c r="B1443" s="187"/>
      <c r="C1443" s="14"/>
      <c r="D1443" s="181" t="s">
        <v>204</v>
      </c>
      <c r="E1443" s="188" t="s">
        <v>3</v>
      </c>
      <c r="F1443" s="189" t="s">
        <v>5241</v>
      </c>
      <c r="G1443" s="14"/>
      <c r="H1443" s="190">
        <v>1.28</v>
      </c>
      <c r="I1443" s="14"/>
      <c r="J1443" s="14"/>
      <c r="K1443" s="14"/>
      <c r="L1443" s="187"/>
      <c r="M1443" s="191"/>
      <c r="N1443" s="192"/>
      <c r="O1443" s="192"/>
      <c r="P1443" s="192"/>
      <c r="Q1443" s="192"/>
      <c r="R1443" s="192"/>
      <c r="S1443" s="192"/>
      <c r="T1443" s="193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188" t="s">
        <v>204</v>
      </c>
      <c r="AU1443" s="188" t="s">
        <v>78</v>
      </c>
      <c r="AV1443" s="14" t="s">
        <v>78</v>
      </c>
      <c r="AW1443" s="14" t="s">
        <v>31</v>
      </c>
      <c r="AX1443" s="14" t="s">
        <v>69</v>
      </c>
      <c r="AY1443" s="188" t="s">
        <v>195</v>
      </c>
    </row>
    <row r="1444" spans="1:51" s="15" customFormat="1" ht="12">
      <c r="A1444" s="15"/>
      <c r="B1444" s="194"/>
      <c r="C1444" s="15"/>
      <c r="D1444" s="181" t="s">
        <v>204</v>
      </c>
      <c r="E1444" s="195" t="s">
        <v>3</v>
      </c>
      <c r="F1444" s="196" t="s">
        <v>209</v>
      </c>
      <c r="G1444" s="15"/>
      <c r="H1444" s="197">
        <v>29</v>
      </c>
      <c r="I1444" s="15"/>
      <c r="J1444" s="15"/>
      <c r="K1444" s="15"/>
      <c r="L1444" s="194"/>
      <c r="M1444" s="198"/>
      <c r="N1444" s="199"/>
      <c r="O1444" s="199"/>
      <c r="P1444" s="199"/>
      <c r="Q1444" s="199"/>
      <c r="R1444" s="199"/>
      <c r="S1444" s="199"/>
      <c r="T1444" s="200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T1444" s="195" t="s">
        <v>204</v>
      </c>
      <c r="AU1444" s="195" t="s">
        <v>78</v>
      </c>
      <c r="AV1444" s="15" t="s">
        <v>202</v>
      </c>
      <c r="AW1444" s="15" t="s">
        <v>31</v>
      </c>
      <c r="AX1444" s="15" t="s">
        <v>76</v>
      </c>
      <c r="AY1444" s="195" t="s">
        <v>195</v>
      </c>
    </row>
    <row r="1445" spans="1:65" s="2" customFormat="1" ht="16.5" customHeight="1">
      <c r="A1445" s="33"/>
      <c r="B1445" s="167"/>
      <c r="C1445" s="168" t="s">
        <v>5242</v>
      </c>
      <c r="D1445" s="168" t="s">
        <v>197</v>
      </c>
      <c r="E1445" s="169" t="s">
        <v>5243</v>
      </c>
      <c r="F1445" s="170" t="s">
        <v>5244</v>
      </c>
      <c r="G1445" s="171" t="s">
        <v>200</v>
      </c>
      <c r="H1445" s="172">
        <v>29.64</v>
      </c>
      <c r="I1445" s="173">
        <v>426</v>
      </c>
      <c r="J1445" s="173">
        <f>ROUND(I1445*H1445,2)</f>
        <v>12626.64</v>
      </c>
      <c r="K1445" s="170" t="s">
        <v>201</v>
      </c>
      <c r="L1445" s="34"/>
      <c r="M1445" s="174" t="s">
        <v>3</v>
      </c>
      <c r="N1445" s="175" t="s">
        <v>40</v>
      </c>
      <c r="O1445" s="176">
        <v>0.719</v>
      </c>
      <c r="P1445" s="176">
        <f>O1445*H1445</f>
        <v>21.31116</v>
      </c>
      <c r="Q1445" s="176">
        <v>0.0004</v>
      </c>
      <c r="R1445" s="176">
        <f>Q1445*H1445</f>
        <v>0.011856</v>
      </c>
      <c r="S1445" s="176">
        <v>0</v>
      </c>
      <c r="T1445" s="177">
        <f>S1445*H1445</f>
        <v>0</v>
      </c>
      <c r="U1445" s="33"/>
      <c r="V1445" s="33"/>
      <c r="W1445" s="33"/>
      <c r="X1445" s="33"/>
      <c r="Y1445" s="33"/>
      <c r="Z1445" s="33"/>
      <c r="AA1445" s="33"/>
      <c r="AB1445" s="33"/>
      <c r="AC1445" s="33"/>
      <c r="AD1445" s="33"/>
      <c r="AE1445" s="33"/>
      <c r="AR1445" s="178" t="s">
        <v>295</v>
      </c>
      <c r="AT1445" s="178" t="s">
        <v>197</v>
      </c>
      <c r="AU1445" s="178" t="s">
        <v>78</v>
      </c>
      <c r="AY1445" s="20" t="s">
        <v>195</v>
      </c>
      <c r="BE1445" s="179">
        <f>IF(N1445="základní",J1445,0)</f>
        <v>12626.64</v>
      </c>
      <c r="BF1445" s="179">
        <f>IF(N1445="snížená",J1445,0)</f>
        <v>0</v>
      </c>
      <c r="BG1445" s="179">
        <f>IF(N1445="zákl. přenesená",J1445,0)</f>
        <v>0</v>
      </c>
      <c r="BH1445" s="179">
        <f>IF(N1445="sníž. přenesená",J1445,0)</f>
        <v>0</v>
      </c>
      <c r="BI1445" s="179">
        <f>IF(N1445="nulová",J1445,0)</f>
        <v>0</v>
      </c>
      <c r="BJ1445" s="20" t="s">
        <v>76</v>
      </c>
      <c r="BK1445" s="179">
        <f>ROUND(I1445*H1445,2)</f>
        <v>12626.64</v>
      </c>
      <c r="BL1445" s="20" t="s">
        <v>295</v>
      </c>
      <c r="BM1445" s="178" t="s">
        <v>5245</v>
      </c>
    </row>
    <row r="1446" spans="1:51" s="14" customFormat="1" ht="12">
      <c r="A1446" s="14"/>
      <c r="B1446" s="187"/>
      <c r="C1446" s="14"/>
      <c r="D1446" s="181" t="s">
        <v>204</v>
      </c>
      <c r="E1446" s="188" t="s">
        <v>3</v>
      </c>
      <c r="F1446" s="189" t="s">
        <v>5240</v>
      </c>
      <c r="G1446" s="14"/>
      <c r="H1446" s="190">
        <v>27.72</v>
      </c>
      <c r="I1446" s="14"/>
      <c r="J1446" s="14"/>
      <c r="K1446" s="14"/>
      <c r="L1446" s="187"/>
      <c r="M1446" s="191"/>
      <c r="N1446" s="192"/>
      <c r="O1446" s="192"/>
      <c r="P1446" s="192"/>
      <c r="Q1446" s="192"/>
      <c r="R1446" s="192"/>
      <c r="S1446" s="192"/>
      <c r="T1446" s="193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188" t="s">
        <v>204</v>
      </c>
      <c r="AU1446" s="188" t="s">
        <v>78</v>
      </c>
      <c r="AV1446" s="14" t="s">
        <v>78</v>
      </c>
      <c r="AW1446" s="14" t="s">
        <v>31</v>
      </c>
      <c r="AX1446" s="14" t="s">
        <v>69</v>
      </c>
      <c r="AY1446" s="188" t="s">
        <v>195</v>
      </c>
    </row>
    <row r="1447" spans="1:51" s="14" customFormat="1" ht="12">
      <c r="A1447" s="14"/>
      <c r="B1447" s="187"/>
      <c r="C1447" s="14"/>
      <c r="D1447" s="181" t="s">
        <v>204</v>
      </c>
      <c r="E1447" s="188" t="s">
        <v>3</v>
      </c>
      <c r="F1447" s="189" t="s">
        <v>5246</v>
      </c>
      <c r="G1447" s="14"/>
      <c r="H1447" s="190">
        <v>1.92</v>
      </c>
      <c r="I1447" s="14"/>
      <c r="J1447" s="14"/>
      <c r="K1447" s="14"/>
      <c r="L1447" s="187"/>
      <c r="M1447" s="191"/>
      <c r="N1447" s="192"/>
      <c r="O1447" s="192"/>
      <c r="P1447" s="192"/>
      <c r="Q1447" s="192"/>
      <c r="R1447" s="192"/>
      <c r="S1447" s="192"/>
      <c r="T1447" s="193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188" t="s">
        <v>204</v>
      </c>
      <c r="AU1447" s="188" t="s">
        <v>78</v>
      </c>
      <c r="AV1447" s="14" t="s">
        <v>78</v>
      </c>
      <c r="AW1447" s="14" t="s">
        <v>31</v>
      </c>
      <c r="AX1447" s="14" t="s">
        <v>69</v>
      </c>
      <c r="AY1447" s="188" t="s">
        <v>195</v>
      </c>
    </row>
    <row r="1448" spans="1:51" s="15" customFormat="1" ht="12">
      <c r="A1448" s="15"/>
      <c r="B1448" s="194"/>
      <c r="C1448" s="15"/>
      <c r="D1448" s="181" t="s">
        <v>204</v>
      </c>
      <c r="E1448" s="195" t="s">
        <v>3</v>
      </c>
      <c r="F1448" s="196" t="s">
        <v>209</v>
      </c>
      <c r="G1448" s="15"/>
      <c r="H1448" s="197">
        <v>29.64</v>
      </c>
      <c r="I1448" s="15"/>
      <c r="J1448" s="15"/>
      <c r="K1448" s="15"/>
      <c r="L1448" s="194"/>
      <c r="M1448" s="198"/>
      <c r="N1448" s="199"/>
      <c r="O1448" s="199"/>
      <c r="P1448" s="199"/>
      <c r="Q1448" s="199"/>
      <c r="R1448" s="199"/>
      <c r="S1448" s="199"/>
      <c r="T1448" s="200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T1448" s="195" t="s">
        <v>204</v>
      </c>
      <c r="AU1448" s="195" t="s">
        <v>78</v>
      </c>
      <c r="AV1448" s="15" t="s">
        <v>202</v>
      </c>
      <c r="AW1448" s="15" t="s">
        <v>31</v>
      </c>
      <c r="AX1448" s="15" t="s">
        <v>76</v>
      </c>
      <c r="AY1448" s="195" t="s">
        <v>195</v>
      </c>
    </row>
    <row r="1449" spans="1:65" s="2" customFormat="1" ht="24" customHeight="1">
      <c r="A1449" s="33"/>
      <c r="B1449" s="167"/>
      <c r="C1449" s="208" t="s">
        <v>5247</v>
      </c>
      <c r="D1449" s="208" t="s">
        <v>263</v>
      </c>
      <c r="E1449" s="209" t="s">
        <v>5248</v>
      </c>
      <c r="F1449" s="210" t="s">
        <v>5249</v>
      </c>
      <c r="G1449" s="211" t="s">
        <v>200</v>
      </c>
      <c r="H1449" s="212">
        <v>29.64</v>
      </c>
      <c r="I1449" s="213">
        <v>15038.1</v>
      </c>
      <c r="J1449" s="213">
        <f>ROUND(I1449*H1449,2)</f>
        <v>445729.28</v>
      </c>
      <c r="K1449" s="210" t="s">
        <v>3</v>
      </c>
      <c r="L1449" s="214"/>
      <c r="M1449" s="215" t="s">
        <v>3</v>
      </c>
      <c r="N1449" s="216" t="s">
        <v>40</v>
      </c>
      <c r="O1449" s="176">
        <v>0</v>
      </c>
      <c r="P1449" s="176">
        <f>O1449*H1449</f>
        <v>0</v>
      </c>
      <c r="Q1449" s="176">
        <v>0</v>
      </c>
      <c r="R1449" s="176">
        <f>Q1449*H1449</f>
        <v>0</v>
      </c>
      <c r="S1449" s="176">
        <v>0</v>
      </c>
      <c r="T1449" s="177">
        <f>S1449*H1449</f>
        <v>0</v>
      </c>
      <c r="U1449" s="33"/>
      <c r="V1449" s="33"/>
      <c r="W1449" s="33"/>
      <c r="X1449" s="33"/>
      <c r="Y1449" s="33"/>
      <c r="Z1449" s="33"/>
      <c r="AA1449" s="33"/>
      <c r="AB1449" s="33"/>
      <c r="AC1449" s="33"/>
      <c r="AD1449" s="33"/>
      <c r="AE1449" s="33"/>
      <c r="AR1449" s="178" t="s">
        <v>417</v>
      </c>
      <c r="AT1449" s="178" t="s">
        <v>263</v>
      </c>
      <c r="AU1449" s="178" t="s">
        <v>78</v>
      </c>
      <c r="AY1449" s="20" t="s">
        <v>195</v>
      </c>
      <c r="BE1449" s="179">
        <f>IF(N1449="základní",J1449,0)</f>
        <v>445729.28</v>
      </c>
      <c r="BF1449" s="179">
        <f>IF(N1449="snížená",J1449,0)</f>
        <v>0</v>
      </c>
      <c r="BG1449" s="179">
        <f>IF(N1449="zákl. přenesená",J1449,0)</f>
        <v>0</v>
      </c>
      <c r="BH1449" s="179">
        <f>IF(N1449="sníž. přenesená",J1449,0)</f>
        <v>0</v>
      </c>
      <c r="BI1449" s="179">
        <f>IF(N1449="nulová",J1449,0)</f>
        <v>0</v>
      </c>
      <c r="BJ1449" s="20" t="s">
        <v>76</v>
      </c>
      <c r="BK1449" s="179">
        <f>ROUND(I1449*H1449,2)</f>
        <v>445729.28</v>
      </c>
      <c r="BL1449" s="20" t="s">
        <v>295</v>
      </c>
      <c r="BM1449" s="178" t="s">
        <v>5250</v>
      </c>
    </row>
    <row r="1450" spans="1:51" s="14" customFormat="1" ht="12">
      <c r="A1450" s="14"/>
      <c r="B1450" s="187"/>
      <c r="C1450" s="14"/>
      <c r="D1450" s="181" t="s">
        <v>204</v>
      </c>
      <c r="E1450" s="188" t="s">
        <v>3</v>
      </c>
      <c r="F1450" s="189" t="s">
        <v>5240</v>
      </c>
      <c r="G1450" s="14"/>
      <c r="H1450" s="190">
        <v>27.72</v>
      </c>
      <c r="I1450" s="14"/>
      <c r="J1450" s="14"/>
      <c r="K1450" s="14"/>
      <c r="L1450" s="187"/>
      <c r="M1450" s="191"/>
      <c r="N1450" s="192"/>
      <c r="O1450" s="192"/>
      <c r="P1450" s="192"/>
      <c r="Q1450" s="192"/>
      <c r="R1450" s="192"/>
      <c r="S1450" s="192"/>
      <c r="T1450" s="193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T1450" s="188" t="s">
        <v>204</v>
      </c>
      <c r="AU1450" s="188" t="s">
        <v>78</v>
      </c>
      <c r="AV1450" s="14" t="s">
        <v>78</v>
      </c>
      <c r="AW1450" s="14" t="s">
        <v>31</v>
      </c>
      <c r="AX1450" s="14" t="s">
        <v>69</v>
      </c>
      <c r="AY1450" s="188" t="s">
        <v>195</v>
      </c>
    </row>
    <row r="1451" spans="1:51" s="14" customFormat="1" ht="12">
      <c r="A1451" s="14"/>
      <c r="B1451" s="187"/>
      <c r="C1451" s="14"/>
      <c r="D1451" s="181" t="s">
        <v>204</v>
      </c>
      <c r="E1451" s="188" t="s">
        <v>3</v>
      </c>
      <c r="F1451" s="189" t="s">
        <v>5246</v>
      </c>
      <c r="G1451" s="14"/>
      <c r="H1451" s="190">
        <v>1.92</v>
      </c>
      <c r="I1451" s="14"/>
      <c r="J1451" s="14"/>
      <c r="K1451" s="14"/>
      <c r="L1451" s="187"/>
      <c r="M1451" s="191"/>
      <c r="N1451" s="192"/>
      <c r="O1451" s="192"/>
      <c r="P1451" s="192"/>
      <c r="Q1451" s="192"/>
      <c r="R1451" s="192"/>
      <c r="S1451" s="192"/>
      <c r="T1451" s="193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T1451" s="188" t="s">
        <v>204</v>
      </c>
      <c r="AU1451" s="188" t="s">
        <v>78</v>
      </c>
      <c r="AV1451" s="14" t="s">
        <v>78</v>
      </c>
      <c r="AW1451" s="14" t="s">
        <v>31</v>
      </c>
      <c r="AX1451" s="14" t="s">
        <v>69</v>
      </c>
      <c r="AY1451" s="188" t="s">
        <v>195</v>
      </c>
    </row>
    <row r="1452" spans="1:51" s="15" customFormat="1" ht="12">
      <c r="A1452" s="15"/>
      <c r="B1452" s="194"/>
      <c r="C1452" s="15"/>
      <c r="D1452" s="181" t="s">
        <v>204</v>
      </c>
      <c r="E1452" s="195" t="s">
        <v>3</v>
      </c>
      <c r="F1452" s="196" t="s">
        <v>209</v>
      </c>
      <c r="G1452" s="15"/>
      <c r="H1452" s="197">
        <v>29.64</v>
      </c>
      <c r="I1452" s="15"/>
      <c r="J1452" s="15"/>
      <c r="K1452" s="15"/>
      <c r="L1452" s="194"/>
      <c r="M1452" s="198"/>
      <c r="N1452" s="199"/>
      <c r="O1452" s="199"/>
      <c r="P1452" s="199"/>
      <c r="Q1452" s="199"/>
      <c r="R1452" s="199"/>
      <c r="S1452" s="199"/>
      <c r="T1452" s="200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T1452" s="195" t="s">
        <v>204</v>
      </c>
      <c r="AU1452" s="195" t="s">
        <v>78</v>
      </c>
      <c r="AV1452" s="15" t="s">
        <v>202</v>
      </c>
      <c r="AW1452" s="15" t="s">
        <v>31</v>
      </c>
      <c r="AX1452" s="15" t="s">
        <v>76</v>
      </c>
      <c r="AY1452" s="195" t="s">
        <v>195</v>
      </c>
    </row>
    <row r="1453" spans="1:65" s="2" customFormat="1" ht="16.5" customHeight="1">
      <c r="A1453" s="33"/>
      <c r="B1453" s="167"/>
      <c r="C1453" s="168" t="s">
        <v>5251</v>
      </c>
      <c r="D1453" s="168" t="s">
        <v>197</v>
      </c>
      <c r="E1453" s="169" t="s">
        <v>5252</v>
      </c>
      <c r="F1453" s="170" t="s">
        <v>5253</v>
      </c>
      <c r="G1453" s="171" t="s">
        <v>200</v>
      </c>
      <c r="H1453" s="172">
        <v>15</v>
      </c>
      <c r="I1453" s="173">
        <v>238</v>
      </c>
      <c r="J1453" s="173">
        <f>ROUND(I1453*H1453,2)</f>
        <v>3570</v>
      </c>
      <c r="K1453" s="170" t="s">
        <v>201</v>
      </c>
      <c r="L1453" s="34"/>
      <c r="M1453" s="174" t="s">
        <v>3</v>
      </c>
      <c r="N1453" s="175" t="s">
        <v>40</v>
      </c>
      <c r="O1453" s="176">
        <v>0.55</v>
      </c>
      <c r="P1453" s="176">
        <f>O1453*H1453</f>
        <v>8.25</v>
      </c>
      <c r="Q1453" s="176">
        <v>0.00028</v>
      </c>
      <c r="R1453" s="176">
        <f>Q1453*H1453</f>
        <v>0.0042</v>
      </c>
      <c r="S1453" s="176">
        <v>0</v>
      </c>
      <c r="T1453" s="177">
        <f>S1453*H1453</f>
        <v>0</v>
      </c>
      <c r="U1453" s="33"/>
      <c r="V1453" s="33"/>
      <c r="W1453" s="33"/>
      <c r="X1453" s="33"/>
      <c r="Y1453" s="33"/>
      <c r="Z1453" s="33"/>
      <c r="AA1453" s="33"/>
      <c r="AB1453" s="33"/>
      <c r="AC1453" s="33"/>
      <c r="AD1453" s="33"/>
      <c r="AE1453" s="33"/>
      <c r="AR1453" s="178" t="s">
        <v>295</v>
      </c>
      <c r="AT1453" s="178" t="s">
        <v>197</v>
      </c>
      <c r="AU1453" s="178" t="s">
        <v>78</v>
      </c>
      <c r="AY1453" s="20" t="s">
        <v>195</v>
      </c>
      <c r="BE1453" s="179">
        <f>IF(N1453="základní",J1453,0)</f>
        <v>3570</v>
      </c>
      <c r="BF1453" s="179">
        <f>IF(N1453="snížená",J1453,0)</f>
        <v>0</v>
      </c>
      <c r="BG1453" s="179">
        <f>IF(N1453="zákl. přenesená",J1453,0)</f>
        <v>0</v>
      </c>
      <c r="BH1453" s="179">
        <f>IF(N1453="sníž. přenesená",J1453,0)</f>
        <v>0</v>
      </c>
      <c r="BI1453" s="179">
        <f>IF(N1453="nulová",J1453,0)</f>
        <v>0</v>
      </c>
      <c r="BJ1453" s="20" t="s">
        <v>76</v>
      </c>
      <c r="BK1453" s="179">
        <f>ROUND(I1453*H1453,2)</f>
        <v>3570</v>
      </c>
      <c r="BL1453" s="20" t="s">
        <v>295</v>
      </c>
      <c r="BM1453" s="178" t="s">
        <v>5254</v>
      </c>
    </row>
    <row r="1454" spans="1:51" s="14" customFormat="1" ht="12">
      <c r="A1454" s="14"/>
      <c r="B1454" s="187"/>
      <c r="C1454" s="14"/>
      <c r="D1454" s="181" t="s">
        <v>204</v>
      </c>
      <c r="E1454" s="188" t="s">
        <v>3</v>
      </c>
      <c r="F1454" s="189" t="s">
        <v>5255</v>
      </c>
      <c r="G1454" s="14"/>
      <c r="H1454" s="190">
        <v>15</v>
      </c>
      <c r="I1454" s="14"/>
      <c r="J1454" s="14"/>
      <c r="K1454" s="14"/>
      <c r="L1454" s="187"/>
      <c r="M1454" s="191"/>
      <c r="N1454" s="192"/>
      <c r="O1454" s="192"/>
      <c r="P1454" s="192"/>
      <c r="Q1454" s="192"/>
      <c r="R1454" s="192"/>
      <c r="S1454" s="192"/>
      <c r="T1454" s="193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188" t="s">
        <v>204</v>
      </c>
      <c r="AU1454" s="188" t="s">
        <v>78</v>
      </c>
      <c r="AV1454" s="14" t="s">
        <v>78</v>
      </c>
      <c r="AW1454" s="14" t="s">
        <v>31</v>
      </c>
      <c r="AX1454" s="14" t="s">
        <v>76</v>
      </c>
      <c r="AY1454" s="188" t="s">
        <v>195</v>
      </c>
    </row>
    <row r="1455" spans="1:65" s="2" customFormat="1" ht="16.5" customHeight="1">
      <c r="A1455" s="33"/>
      <c r="B1455" s="167"/>
      <c r="C1455" s="208" t="s">
        <v>5256</v>
      </c>
      <c r="D1455" s="208" t="s">
        <v>263</v>
      </c>
      <c r="E1455" s="209" t="s">
        <v>5257</v>
      </c>
      <c r="F1455" s="210" t="s">
        <v>5258</v>
      </c>
      <c r="G1455" s="211" t="s">
        <v>200</v>
      </c>
      <c r="H1455" s="212">
        <v>16.5</v>
      </c>
      <c r="I1455" s="213">
        <v>475</v>
      </c>
      <c r="J1455" s="213">
        <f>ROUND(I1455*H1455,2)</f>
        <v>7837.5</v>
      </c>
      <c r="K1455" s="210" t="s">
        <v>201</v>
      </c>
      <c r="L1455" s="214"/>
      <c r="M1455" s="215" t="s">
        <v>3</v>
      </c>
      <c r="N1455" s="216" t="s">
        <v>40</v>
      </c>
      <c r="O1455" s="176">
        <v>0</v>
      </c>
      <c r="P1455" s="176">
        <f>O1455*H1455</f>
        <v>0</v>
      </c>
      <c r="Q1455" s="176">
        <v>0.0104</v>
      </c>
      <c r="R1455" s="176">
        <f>Q1455*H1455</f>
        <v>0.1716</v>
      </c>
      <c r="S1455" s="176">
        <v>0</v>
      </c>
      <c r="T1455" s="177">
        <f>S1455*H1455</f>
        <v>0</v>
      </c>
      <c r="U1455" s="33"/>
      <c r="V1455" s="33"/>
      <c r="W1455" s="33"/>
      <c r="X1455" s="33"/>
      <c r="Y1455" s="33"/>
      <c r="Z1455" s="33"/>
      <c r="AA1455" s="33"/>
      <c r="AB1455" s="33"/>
      <c r="AC1455" s="33"/>
      <c r="AD1455" s="33"/>
      <c r="AE1455" s="33"/>
      <c r="AR1455" s="178" t="s">
        <v>417</v>
      </c>
      <c r="AT1455" s="178" t="s">
        <v>263</v>
      </c>
      <c r="AU1455" s="178" t="s">
        <v>78</v>
      </c>
      <c r="AY1455" s="20" t="s">
        <v>195</v>
      </c>
      <c r="BE1455" s="179">
        <f>IF(N1455="základní",J1455,0)</f>
        <v>7837.5</v>
      </c>
      <c r="BF1455" s="179">
        <f>IF(N1455="snížená",J1455,0)</f>
        <v>0</v>
      </c>
      <c r="BG1455" s="179">
        <f>IF(N1455="zákl. přenesená",J1455,0)</f>
        <v>0</v>
      </c>
      <c r="BH1455" s="179">
        <f>IF(N1455="sníž. přenesená",J1455,0)</f>
        <v>0</v>
      </c>
      <c r="BI1455" s="179">
        <f>IF(N1455="nulová",J1455,0)</f>
        <v>0</v>
      </c>
      <c r="BJ1455" s="20" t="s">
        <v>76</v>
      </c>
      <c r="BK1455" s="179">
        <f>ROUND(I1455*H1455,2)</f>
        <v>7837.5</v>
      </c>
      <c r="BL1455" s="20" t="s">
        <v>295</v>
      </c>
      <c r="BM1455" s="178" t="s">
        <v>5259</v>
      </c>
    </row>
    <row r="1456" spans="1:51" s="14" customFormat="1" ht="12">
      <c r="A1456" s="14"/>
      <c r="B1456" s="187"/>
      <c r="C1456" s="14"/>
      <c r="D1456" s="181" t="s">
        <v>204</v>
      </c>
      <c r="E1456" s="14"/>
      <c r="F1456" s="189" t="s">
        <v>5260</v>
      </c>
      <c r="G1456" s="14"/>
      <c r="H1456" s="190">
        <v>16.5</v>
      </c>
      <c r="I1456" s="14"/>
      <c r="J1456" s="14"/>
      <c r="K1456" s="14"/>
      <c r="L1456" s="187"/>
      <c r="M1456" s="191"/>
      <c r="N1456" s="192"/>
      <c r="O1456" s="192"/>
      <c r="P1456" s="192"/>
      <c r="Q1456" s="192"/>
      <c r="R1456" s="192"/>
      <c r="S1456" s="192"/>
      <c r="T1456" s="193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188" t="s">
        <v>204</v>
      </c>
      <c r="AU1456" s="188" t="s">
        <v>78</v>
      </c>
      <c r="AV1456" s="14" t="s">
        <v>78</v>
      </c>
      <c r="AW1456" s="14" t="s">
        <v>4</v>
      </c>
      <c r="AX1456" s="14" t="s">
        <v>76</v>
      </c>
      <c r="AY1456" s="188" t="s">
        <v>195</v>
      </c>
    </row>
    <row r="1457" spans="1:65" s="2" customFormat="1" ht="16.5" customHeight="1">
      <c r="A1457" s="33"/>
      <c r="B1457" s="167"/>
      <c r="C1457" s="168" t="s">
        <v>5261</v>
      </c>
      <c r="D1457" s="168" t="s">
        <v>197</v>
      </c>
      <c r="E1457" s="169" t="s">
        <v>5262</v>
      </c>
      <c r="F1457" s="170" t="s">
        <v>5263</v>
      </c>
      <c r="G1457" s="171" t="s">
        <v>200</v>
      </c>
      <c r="H1457" s="172">
        <v>30</v>
      </c>
      <c r="I1457" s="173">
        <v>85.1</v>
      </c>
      <c r="J1457" s="173">
        <f>ROUND(I1457*H1457,2)</f>
        <v>2553</v>
      </c>
      <c r="K1457" s="170" t="s">
        <v>201</v>
      </c>
      <c r="L1457" s="34"/>
      <c r="M1457" s="174" t="s">
        <v>3</v>
      </c>
      <c r="N1457" s="175" t="s">
        <v>40</v>
      </c>
      <c r="O1457" s="176">
        <v>0.238</v>
      </c>
      <c r="P1457" s="176">
        <f>O1457*H1457</f>
        <v>7.14</v>
      </c>
      <c r="Q1457" s="176">
        <v>0</v>
      </c>
      <c r="R1457" s="176">
        <f>Q1457*H1457</f>
        <v>0</v>
      </c>
      <c r="S1457" s="176">
        <v>0.007</v>
      </c>
      <c r="T1457" s="177">
        <f>S1457*H1457</f>
        <v>0.21</v>
      </c>
      <c r="U1457" s="33"/>
      <c r="V1457" s="33"/>
      <c r="W1457" s="33"/>
      <c r="X1457" s="33"/>
      <c r="Y1457" s="33"/>
      <c r="Z1457" s="33"/>
      <c r="AA1457" s="33"/>
      <c r="AB1457" s="33"/>
      <c r="AC1457" s="33"/>
      <c r="AD1457" s="33"/>
      <c r="AE1457" s="33"/>
      <c r="AR1457" s="178" t="s">
        <v>295</v>
      </c>
      <c r="AT1457" s="178" t="s">
        <v>197</v>
      </c>
      <c r="AU1457" s="178" t="s">
        <v>78</v>
      </c>
      <c r="AY1457" s="20" t="s">
        <v>195</v>
      </c>
      <c r="BE1457" s="179">
        <f>IF(N1457="základní",J1457,0)</f>
        <v>2553</v>
      </c>
      <c r="BF1457" s="179">
        <f>IF(N1457="snížená",J1457,0)</f>
        <v>0</v>
      </c>
      <c r="BG1457" s="179">
        <f>IF(N1457="zákl. přenesená",J1457,0)</f>
        <v>0</v>
      </c>
      <c r="BH1457" s="179">
        <f>IF(N1457="sníž. přenesená",J1457,0)</f>
        <v>0</v>
      </c>
      <c r="BI1457" s="179">
        <f>IF(N1457="nulová",J1457,0)</f>
        <v>0</v>
      </c>
      <c r="BJ1457" s="20" t="s">
        <v>76</v>
      </c>
      <c r="BK1457" s="179">
        <f>ROUND(I1457*H1457,2)</f>
        <v>2553</v>
      </c>
      <c r="BL1457" s="20" t="s">
        <v>295</v>
      </c>
      <c r="BM1457" s="178" t="s">
        <v>5264</v>
      </c>
    </row>
    <row r="1458" spans="1:51" s="14" customFormat="1" ht="12">
      <c r="A1458" s="14"/>
      <c r="B1458" s="187"/>
      <c r="C1458" s="14"/>
      <c r="D1458" s="181" t="s">
        <v>204</v>
      </c>
      <c r="E1458" s="188" t="s">
        <v>3</v>
      </c>
      <c r="F1458" s="189" t="s">
        <v>5265</v>
      </c>
      <c r="G1458" s="14"/>
      <c r="H1458" s="190">
        <v>30</v>
      </c>
      <c r="I1458" s="14"/>
      <c r="J1458" s="14"/>
      <c r="K1458" s="14"/>
      <c r="L1458" s="187"/>
      <c r="M1458" s="191"/>
      <c r="N1458" s="192"/>
      <c r="O1458" s="192"/>
      <c r="P1458" s="192"/>
      <c r="Q1458" s="192"/>
      <c r="R1458" s="192"/>
      <c r="S1458" s="192"/>
      <c r="T1458" s="193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188" t="s">
        <v>204</v>
      </c>
      <c r="AU1458" s="188" t="s">
        <v>78</v>
      </c>
      <c r="AV1458" s="14" t="s">
        <v>78</v>
      </c>
      <c r="AW1458" s="14" t="s">
        <v>31</v>
      </c>
      <c r="AX1458" s="14" t="s">
        <v>76</v>
      </c>
      <c r="AY1458" s="188" t="s">
        <v>195</v>
      </c>
    </row>
    <row r="1459" spans="1:65" s="2" customFormat="1" ht="16.5" customHeight="1">
      <c r="A1459" s="33"/>
      <c r="B1459" s="167"/>
      <c r="C1459" s="168" t="s">
        <v>5266</v>
      </c>
      <c r="D1459" s="168" t="s">
        <v>197</v>
      </c>
      <c r="E1459" s="169" t="s">
        <v>5267</v>
      </c>
      <c r="F1459" s="170" t="s">
        <v>5268</v>
      </c>
      <c r="G1459" s="171" t="s">
        <v>334</v>
      </c>
      <c r="H1459" s="172">
        <v>1</v>
      </c>
      <c r="I1459" s="173">
        <v>5540</v>
      </c>
      <c r="J1459" s="173">
        <f>ROUND(I1459*H1459,2)</f>
        <v>5540</v>
      </c>
      <c r="K1459" s="170" t="s">
        <v>201</v>
      </c>
      <c r="L1459" s="34"/>
      <c r="M1459" s="174" t="s">
        <v>3</v>
      </c>
      <c r="N1459" s="175" t="s">
        <v>40</v>
      </c>
      <c r="O1459" s="176">
        <v>13.65</v>
      </c>
      <c r="P1459" s="176">
        <f>O1459*H1459</f>
        <v>13.65</v>
      </c>
      <c r="Q1459" s="176">
        <v>0</v>
      </c>
      <c r="R1459" s="176">
        <f>Q1459*H1459</f>
        <v>0</v>
      </c>
      <c r="S1459" s="176">
        <v>0</v>
      </c>
      <c r="T1459" s="177">
        <f>S1459*H1459</f>
        <v>0</v>
      </c>
      <c r="U1459" s="33"/>
      <c r="V1459" s="33"/>
      <c r="W1459" s="33"/>
      <c r="X1459" s="33"/>
      <c r="Y1459" s="33"/>
      <c r="Z1459" s="33"/>
      <c r="AA1459" s="33"/>
      <c r="AB1459" s="33"/>
      <c r="AC1459" s="33"/>
      <c r="AD1459" s="33"/>
      <c r="AE1459" s="33"/>
      <c r="AR1459" s="178" t="s">
        <v>295</v>
      </c>
      <c r="AT1459" s="178" t="s">
        <v>197</v>
      </c>
      <c r="AU1459" s="178" t="s">
        <v>78</v>
      </c>
      <c r="AY1459" s="20" t="s">
        <v>195</v>
      </c>
      <c r="BE1459" s="179">
        <f>IF(N1459="základní",J1459,0)</f>
        <v>5540</v>
      </c>
      <c r="BF1459" s="179">
        <f>IF(N1459="snížená",J1459,0)</f>
        <v>0</v>
      </c>
      <c r="BG1459" s="179">
        <f>IF(N1459="zákl. přenesená",J1459,0)</f>
        <v>0</v>
      </c>
      <c r="BH1459" s="179">
        <f>IF(N1459="sníž. přenesená",J1459,0)</f>
        <v>0</v>
      </c>
      <c r="BI1459" s="179">
        <f>IF(N1459="nulová",J1459,0)</f>
        <v>0</v>
      </c>
      <c r="BJ1459" s="20" t="s">
        <v>76</v>
      </c>
      <c r="BK1459" s="179">
        <f>ROUND(I1459*H1459,2)</f>
        <v>5540</v>
      </c>
      <c r="BL1459" s="20" t="s">
        <v>295</v>
      </c>
      <c r="BM1459" s="178" t="s">
        <v>5269</v>
      </c>
    </row>
    <row r="1460" spans="1:51" s="14" customFormat="1" ht="12">
      <c r="A1460" s="14"/>
      <c r="B1460" s="187"/>
      <c r="C1460" s="14"/>
      <c r="D1460" s="181" t="s">
        <v>204</v>
      </c>
      <c r="E1460" s="188" t="s">
        <v>3</v>
      </c>
      <c r="F1460" s="189" t="s">
        <v>5270</v>
      </c>
      <c r="G1460" s="14"/>
      <c r="H1460" s="190">
        <v>1</v>
      </c>
      <c r="I1460" s="14"/>
      <c r="J1460" s="14"/>
      <c r="K1460" s="14"/>
      <c r="L1460" s="187"/>
      <c r="M1460" s="191"/>
      <c r="N1460" s="192"/>
      <c r="O1460" s="192"/>
      <c r="P1460" s="192"/>
      <c r="Q1460" s="192"/>
      <c r="R1460" s="192"/>
      <c r="S1460" s="192"/>
      <c r="T1460" s="193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T1460" s="188" t="s">
        <v>204</v>
      </c>
      <c r="AU1460" s="188" t="s">
        <v>78</v>
      </c>
      <c r="AV1460" s="14" t="s">
        <v>78</v>
      </c>
      <c r="AW1460" s="14" t="s">
        <v>31</v>
      </c>
      <c r="AX1460" s="14" t="s">
        <v>76</v>
      </c>
      <c r="AY1460" s="188" t="s">
        <v>195</v>
      </c>
    </row>
    <row r="1461" spans="1:65" s="2" customFormat="1" ht="16.5" customHeight="1">
      <c r="A1461" s="33"/>
      <c r="B1461" s="167"/>
      <c r="C1461" s="208" t="s">
        <v>5271</v>
      </c>
      <c r="D1461" s="208" t="s">
        <v>263</v>
      </c>
      <c r="E1461" s="209" t="s">
        <v>5272</v>
      </c>
      <c r="F1461" s="210" t="s">
        <v>5273</v>
      </c>
      <c r="G1461" s="211" t="s">
        <v>334</v>
      </c>
      <c r="H1461" s="212">
        <v>1</v>
      </c>
      <c r="I1461" s="213">
        <v>12276</v>
      </c>
      <c r="J1461" s="213">
        <f>ROUND(I1461*H1461,2)</f>
        <v>12276</v>
      </c>
      <c r="K1461" s="210" t="s">
        <v>3</v>
      </c>
      <c r="L1461" s="214"/>
      <c r="M1461" s="215" t="s">
        <v>3</v>
      </c>
      <c r="N1461" s="216" t="s">
        <v>40</v>
      </c>
      <c r="O1461" s="176">
        <v>0</v>
      </c>
      <c r="P1461" s="176">
        <f>O1461*H1461</f>
        <v>0</v>
      </c>
      <c r="Q1461" s="176">
        <v>0.086</v>
      </c>
      <c r="R1461" s="176">
        <f>Q1461*H1461</f>
        <v>0.086</v>
      </c>
      <c r="S1461" s="176">
        <v>0</v>
      </c>
      <c r="T1461" s="177">
        <f>S1461*H1461</f>
        <v>0</v>
      </c>
      <c r="U1461" s="33"/>
      <c r="V1461" s="33"/>
      <c r="W1461" s="33"/>
      <c r="X1461" s="33"/>
      <c r="Y1461" s="33"/>
      <c r="Z1461" s="33"/>
      <c r="AA1461" s="33"/>
      <c r="AB1461" s="33"/>
      <c r="AC1461" s="33"/>
      <c r="AD1461" s="33"/>
      <c r="AE1461" s="33"/>
      <c r="AR1461" s="178" t="s">
        <v>417</v>
      </c>
      <c r="AT1461" s="178" t="s">
        <v>263</v>
      </c>
      <c r="AU1461" s="178" t="s">
        <v>78</v>
      </c>
      <c r="AY1461" s="20" t="s">
        <v>195</v>
      </c>
      <c r="BE1461" s="179">
        <f>IF(N1461="základní",J1461,0)</f>
        <v>12276</v>
      </c>
      <c r="BF1461" s="179">
        <f>IF(N1461="snížená",J1461,0)</f>
        <v>0</v>
      </c>
      <c r="BG1461" s="179">
        <f>IF(N1461="zákl. přenesená",J1461,0)</f>
        <v>0</v>
      </c>
      <c r="BH1461" s="179">
        <f>IF(N1461="sníž. přenesená",J1461,0)</f>
        <v>0</v>
      </c>
      <c r="BI1461" s="179">
        <f>IF(N1461="nulová",J1461,0)</f>
        <v>0</v>
      </c>
      <c r="BJ1461" s="20" t="s">
        <v>76</v>
      </c>
      <c r="BK1461" s="179">
        <f>ROUND(I1461*H1461,2)</f>
        <v>12276</v>
      </c>
      <c r="BL1461" s="20" t="s">
        <v>295</v>
      </c>
      <c r="BM1461" s="178" t="s">
        <v>5274</v>
      </c>
    </row>
    <row r="1462" spans="1:65" s="2" customFormat="1" ht="16.5" customHeight="1">
      <c r="A1462" s="33"/>
      <c r="B1462" s="167"/>
      <c r="C1462" s="168" t="s">
        <v>5275</v>
      </c>
      <c r="D1462" s="168" t="s">
        <v>197</v>
      </c>
      <c r="E1462" s="169" t="s">
        <v>5276</v>
      </c>
      <c r="F1462" s="170" t="s">
        <v>5277</v>
      </c>
      <c r="G1462" s="171" t="s">
        <v>334</v>
      </c>
      <c r="H1462" s="172">
        <v>1</v>
      </c>
      <c r="I1462" s="173">
        <v>168</v>
      </c>
      <c r="J1462" s="173">
        <f>ROUND(I1462*H1462,2)</f>
        <v>168</v>
      </c>
      <c r="K1462" s="170" t="s">
        <v>201</v>
      </c>
      <c r="L1462" s="34"/>
      <c r="M1462" s="174" t="s">
        <v>3</v>
      </c>
      <c r="N1462" s="175" t="s">
        <v>40</v>
      </c>
      <c r="O1462" s="176">
        <v>0.47</v>
      </c>
      <c r="P1462" s="176">
        <f>O1462*H1462</f>
        <v>0.47</v>
      </c>
      <c r="Q1462" s="176">
        <v>0</v>
      </c>
      <c r="R1462" s="176">
        <f>Q1462*H1462</f>
        <v>0</v>
      </c>
      <c r="S1462" s="176">
        <v>0</v>
      </c>
      <c r="T1462" s="177">
        <f>S1462*H1462</f>
        <v>0</v>
      </c>
      <c r="U1462" s="33"/>
      <c r="V1462" s="33"/>
      <c r="W1462" s="33"/>
      <c r="X1462" s="33"/>
      <c r="Y1462" s="33"/>
      <c r="Z1462" s="33"/>
      <c r="AA1462" s="33"/>
      <c r="AB1462" s="33"/>
      <c r="AC1462" s="33"/>
      <c r="AD1462" s="33"/>
      <c r="AE1462" s="33"/>
      <c r="AR1462" s="178" t="s">
        <v>295</v>
      </c>
      <c r="AT1462" s="178" t="s">
        <v>197</v>
      </c>
      <c r="AU1462" s="178" t="s">
        <v>78</v>
      </c>
      <c r="AY1462" s="20" t="s">
        <v>195</v>
      </c>
      <c r="BE1462" s="179">
        <f>IF(N1462="základní",J1462,0)</f>
        <v>168</v>
      </c>
      <c r="BF1462" s="179">
        <f>IF(N1462="snížená",J1462,0)</f>
        <v>0</v>
      </c>
      <c r="BG1462" s="179">
        <f>IF(N1462="zákl. přenesená",J1462,0)</f>
        <v>0</v>
      </c>
      <c r="BH1462" s="179">
        <f>IF(N1462="sníž. přenesená",J1462,0)</f>
        <v>0</v>
      </c>
      <c r="BI1462" s="179">
        <f>IF(N1462="nulová",J1462,0)</f>
        <v>0</v>
      </c>
      <c r="BJ1462" s="20" t="s">
        <v>76</v>
      </c>
      <c r="BK1462" s="179">
        <f>ROUND(I1462*H1462,2)</f>
        <v>168</v>
      </c>
      <c r="BL1462" s="20" t="s">
        <v>295</v>
      </c>
      <c r="BM1462" s="178" t="s">
        <v>5278</v>
      </c>
    </row>
    <row r="1463" spans="1:51" s="14" customFormat="1" ht="12">
      <c r="A1463" s="14"/>
      <c r="B1463" s="187"/>
      <c r="C1463" s="14"/>
      <c r="D1463" s="181" t="s">
        <v>204</v>
      </c>
      <c r="E1463" s="188" t="s">
        <v>3</v>
      </c>
      <c r="F1463" s="189" t="s">
        <v>5279</v>
      </c>
      <c r="G1463" s="14"/>
      <c r="H1463" s="190">
        <v>1</v>
      </c>
      <c r="I1463" s="14"/>
      <c r="J1463" s="14"/>
      <c r="K1463" s="14"/>
      <c r="L1463" s="187"/>
      <c r="M1463" s="191"/>
      <c r="N1463" s="192"/>
      <c r="O1463" s="192"/>
      <c r="P1463" s="192"/>
      <c r="Q1463" s="192"/>
      <c r="R1463" s="192"/>
      <c r="S1463" s="192"/>
      <c r="T1463" s="193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T1463" s="188" t="s">
        <v>204</v>
      </c>
      <c r="AU1463" s="188" t="s">
        <v>78</v>
      </c>
      <c r="AV1463" s="14" t="s">
        <v>78</v>
      </c>
      <c r="AW1463" s="14" t="s">
        <v>31</v>
      </c>
      <c r="AX1463" s="14" t="s">
        <v>76</v>
      </c>
      <c r="AY1463" s="188" t="s">
        <v>195</v>
      </c>
    </row>
    <row r="1464" spans="1:65" s="2" customFormat="1" ht="16.5" customHeight="1">
      <c r="A1464" s="33"/>
      <c r="B1464" s="167"/>
      <c r="C1464" s="208" t="s">
        <v>5280</v>
      </c>
      <c r="D1464" s="208" t="s">
        <v>263</v>
      </c>
      <c r="E1464" s="209" t="s">
        <v>5281</v>
      </c>
      <c r="F1464" s="210" t="s">
        <v>5282</v>
      </c>
      <c r="G1464" s="211" t="s">
        <v>334</v>
      </c>
      <c r="H1464" s="212">
        <v>1</v>
      </c>
      <c r="I1464" s="213">
        <v>2120</v>
      </c>
      <c r="J1464" s="213">
        <f>ROUND(I1464*H1464,2)</f>
        <v>2120</v>
      </c>
      <c r="K1464" s="210" t="s">
        <v>201</v>
      </c>
      <c r="L1464" s="214"/>
      <c r="M1464" s="215" t="s">
        <v>3</v>
      </c>
      <c r="N1464" s="216" t="s">
        <v>40</v>
      </c>
      <c r="O1464" s="176">
        <v>0</v>
      </c>
      <c r="P1464" s="176">
        <f>O1464*H1464</f>
        <v>0</v>
      </c>
      <c r="Q1464" s="176">
        <v>0.0032</v>
      </c>
      <c r="R1464" s="176">
        <f>Q1464*H1464</f>
        <v>0.0032</v>
      </c>
      <c r="S1464" s="176">
        <v>0</v>
      </c>
      <c r="T1464" s="177">
        <f>S1464*H1464</f>
        <v>0</v>
      </c>
      <c r="U1464" s="33"/>
      <c r="V1464" s="33"/>
      <c r="W1464" s="33"/>
      <c r="X1464" s="33"/>
      <c r="Y1464" s="33"/>
      <c r="Z1464" s="33"/>
      <c r="AA1464" s="33"/>
      <c r="AB1464" s="33"/>
      <c r="AC1464" s="33"/>
      <c r="AD1464" s="33"/>
      <c r="AE1464" s="33"/>
      <c r="AR1464" s="178" t="s">
        <v>417</v>
      </c>
      <c r="AT1464" s="178" t="s">
        <v>263</v>
      </c>
      <c r="AU1464" s="178" t="s">
        <v>78</v>
      </c>
      <c r="AY1464" s="20" t="s">
        <v>195</v>
      </c>
      <c r="BE1464" s="179">
        <f>IF(N1464="základní",J1464,0)</f>
        <v>2120</v>
      </c>
      <c r="BF1464" s="179">
        <f>IF(N1464="snížená",J1464,0)</f>
        <v>0</v>
      </c>
      <c r="BG1464" s="179">
        <f>IF(N1464="zákl. přenesená",J1464,0)</f>
        <v>0</v>
      </c>
      <c r="BH1464" s="179">
        <f>IF(N1464="sníž. přenesená",J1464,0)</f>
        <v>0</v>
      </c>
      <c r="BI1464" s="179">
        <f>IF(N1464="nulová",J1464,0)</f>
        <v>0</v>
      </c>
      <c r="BJ1464" s="20" t="s">
        <v>76</v>
      </c>
      <c r="BK1464" s="179">
        <f>ROUND(I1464*H1464,2)</f>
        <v>2120</v>
      </c>
      <c r="BL1464" s="20" t="s">
        <v>295</v>
      </c>
      <c r="BM1464" s="178" t="s">
        <v>5283</v>
      </c>
    </row>
    <row r="1465" spans="1:65" s="2" customFormat="1" ht="16.5" customHeight="1">
      <c r="A1465" s="33"/>
      <c r="B1465" s="167"/>
      <c r="C1465" s="168" t="s">
        <v>5284</v>
      </c>
      <c r="D1465" s="168" t="s">
        <v>197</v>
      </c>
      <c r="E1465" s="169" t="s">
        <v>5285</v>
      </c>
      <c r="F1465" s="170" t="s">
        <v>5286</v>
      </c>
      <c r="G1465" s="171" t="s">
        <v>334</v>
      </c>
      <c r="H1465" s="172">
        <v>1</v>
      </c>
      <c r="I1465" s="173">
        <v>4210</v>
      </c>
      <c r="J1465" s="173">
        <f>ROUND(I1465*H1465,2)</f>
        <v>4210</v>
      </c>
      <c r="K1465" s="170" t="s">
        <v>201</v>
      </c>
      <c r="L1465" s="34"/>
      <c r="M1465" s="174" t="s">
        <v>3</v>
      </c>
      <c r="N1465" s="175" t="s">
        <v>40</v>
      </c>
      <c r="O1465" s="176">
        <v>10.95</v>
      </c>
      <c r="P1465" s="176">
        <f>O1465*H1465</f>
        <v>10.95</v>
      </c>
      <c r="Q1465" s="176">
        <v>0</v>
      </c>
      <c r="R1465" s="176">
        <f>Q1465*H1465</f>
        <v>0</v>
      </c>
      <c r="S1465" s="176">
        <v>0</v>
      </c>
      <c r="T1465" s="177">
        <f>S1465*H1465</f>
        <v>0</v>
      </c>
      <c r="U1465" s="33"/>
      <c r="V1465" s="33"/>
      <c r="W1465" s="33"/>
      <c r="X1465" s="33"/>
      <c r="Y1465" s="33"/>
      <c r="Z1465" s="33"/>
      <c r="AA1465" s="33"/>
      <c r="AB1465" s="33"/>
      <c r="AC1465" s="33"/>
      <c r="AD1465" s="33"/>
      <c r="AE1465" s="33"/>
      <c r="AR1465" s="178" t="s">
        <v>295</v>
      </c>
      <c r="AT1465" s="178" t="s">
        <v>197</v>
      </c>
      <c r="AU1465" s="178" t="s">
        <v>78</v>
      </c>
      <c r="AY1465" s="20" t="s">
        <v>195</v>
      </c>
      <c r="BE1465" s="179">
        <f>IF(N1465="základní",J1465,0)</f>
        <v>4210</v>
      </c>
      <c r="BF1465" s="179">
        <f>IF(N1465="snížená",J1465,0)</f>
        <v>0</v>
      </c>
      <c r="BG1465" s="179">
        <f>IF(N1465="zákl. přenesená",J1465,0)</f>
        <v>0</v>
      </c>
      <c r="BH1465" s="179">
        <f>IF(N1465="sníž. přenesená",J1465,0)</f>
        <v>0</v>
      </c>
      <c r="BI1465" s="179">
        <f>IF(N1465="nulová",J1465,0)</f>
        <v>0</v>
      </c>
      <c r="BJ1465" s="20" t="s">
        <v>76</v>
      </c>
      <c r="BK1465" s="179">
        <f>ROUND(I1465*H1465,2)</f>
        <v>4210</v>
      </c>
      <c r="BL1465" s="20" t="s">
        <v>295</v>
      </c>
      <c r="BM1465" s="178" t="s">
        <v>5287</v>
      </c>
    </row>
    <row r="1466" spans="1:51" s="14" customFormat="1" ht="12">
      <c r="A1466" s="14"/>
      <c r="B1466" s="187"/>
      <c r="C1466" s="14"/>
      <c r="D1466" s="181" t="s">
        <v>204</v>
      </c>
      <c r="E1466" s="188" t="s">
        <v>3</v>
      </c>
      <c r="F1466" s="189" t="s">
        <v>5288</v>
      </c>
      <c r="G1466" s="14"/>
      <c r="H1466" s="190">
        <v>1</v>
      </c>
      <c r="I1466" s="14"/>
      <c r="J1466" s="14"/>
      <c r="K1466" s="14"/>
      <c r="L1466" s="187"/>
      <c r="M1466" s="191"/>
      <c r="N1466" s="192"/>
      <c r="O1466" s="192"/>
      <c r="P1466" s="192"/>
      <c r="Q1466" s="192"/>
      <c r="R1466" s="192"/>
      <c r="S1466" s="192"/>
      <c r="T1466" s="193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T1466" s="188" t="s">
        <v>204</v>
      </c>
      <c r="AU1466" s="188" t="s">
        <v>78</v>
      </c>
      <c r="AV1466" s="14" t="s">
        <v>78</v>
      </c>
      <c r="AW1466" s="14" t="s">
        <v>31</v>
      </c>
      <c r="AX1466" s="14" t="s">
        <v>76</v>
      </c>
      <c r="AY1466" s="188" t="s">
        <v>195</v>
      </c>
    </row>
    <row r="1467" spans="1:65" s="2" customFormat="1" ht="16.5" customHeight="1">
      <c r="A1467" s="33"/>
      <c r="B1467" s="167"/>
      <c r="C1467" s="208" t="s">
        <v>5289</v>
      </c>
      <c r="D1467" s="208" t="s">
        <v>263</v>
      </c>
      <c r="E1467" s="209" t="s">
        <v>5290</v>
      </c>
      <c r="F1467" s="210" t="s">
        <v>5291</v>
      </c>
      <c r="G1467" s="211" t="s">
        <v>334</v>
      </c>
      <c r="H1467" s="212">
        <v>1</v>
      </c>
      <c r="I1467" s="213">
        <v>43477.5</v>
      </c>
      <c r="J1467" s="213">
        <f>ROUND(I1467*H1467,2)</f>
        <v>43477.5</v>
      </c>
      <c r="K1467" s="210" t="s">
        <v>3</v>
      </c>
      <c r="L1467" s="214"/>
      <c r="M1467" s="215" t="s">
        <v>3</v>
      </c>
      <c r="N1467" s="216" t="s">
        <v>40</v>
      </c>
      <c r="O1467" s="176">
        <v>0</v>
      </c>
      <c r="P1467" s="176">
        <f>O1467*H1467</f>
        <v>0</v>
      </c>
      <c r="Q1467" s="176">
        <v>0.15</v>
      </c>
      <c r="R1467" s="176">
        <f>Q1467*H1467</f>
        <v>0.15</v>
      </c>
      <c r="S1467" s="176">
        <v>0</v>
      </c>
      <c r="T1467" s="177">
        <f>S1467*H1467</f>
        <v>0</v>
      </c>
      <c r="U1467" s="33"/>
      <c r="V1467" s="33"/>
      <c r="W1467" s="33"/>
      <c r="X1467" s="33"/>
      <c r="Y1467" s="33"/>
      <c r="Z1467" s="33"/>
      <c r="AA1467" s="33"/>
      <c r="AB1467" s="33"/>
      <c r="AC1467" s="33"/>
      <c r="AD1467" s="33"/>
      <c r="AE1467" s="33"/>
      <c r="AR1467" s="178" t="s">
        <v>417</v>
      </c>
      <c r="AT1467" s="178" t="s">
        <v>263</v>
      </c>
      <c r="AU1467" s="178" t="s">
        <v>78</v>
      </c>
      <c r="AY1467" s="20" t="s">
        <v>195</v>
      </c>
      <c r="BE1467" s="179">
        <f>IF(N1467="základní",J1467,0)</f>
        <v>43477.5</v>
      </c>
      <c r="BF1467" s="179">
        <f>IF(N1467="snížená",J1467,0)</f>
        <v>0</v>
      </c>
      <c r="BG1467" s="179">
        <f>IF(N1467="zákl. přenesená",J1467,0)</f>
        <v>0</v>
      </c>
      <c r="BH1467" s="179">
        <f>IF(N1467="sníž. přenesená",J1467,0)</f>
        <v>0</v>
      </c>
      <c r="BI1467" s="179">
        <f>IF(N1467="nulová",J1467,0)</f>
        <v>0</v>
      </c>
      <c r="BJ1467" s="20" t="s">
        <v>76</v>
      </c>
      <c r="BK1467" s="179">
        <f>ROUND(I1467*H1467,2)</f>
        <v>43477.5</v>
      </c>
      <c r="BL1467" s="20" t="s">
        <v>295</v>
      </c>
      <c r="BM1467" s="178" t="s">
        <v>5292</v>
      </c>
    </row>
    <row r="1468" spans="1:65" s="2" customFormat="1" ht="16.5" customHeight="1">
      <c r="A1468" s="33"/>
      <c r="B1468" s="167"/>
      <c r="C1468" s="168" t="s">
        <v>5293</v>
      </c>
      <c r="D1468" s="168" t="s">
        <v>197</v>
      </c>
      <c r="E1468" s="169" t="s">
        <v>5294</v>
      </c>
      <c r="F1468" s="170" t="s">
        <v>5295</v>
      </c>
      <c r="G1468" s="171" t="s">
        <v>334</v>
      </c>
      <c r="H1468" s="172">
        <v>1</v>
      </c>
      <c r="I1468" s="173">
        <v>1350</v>
      </c>
      <c r="J1468" s="173">
        <f>ROUND(I1468*H1468,2)</f>
        <v>1350</v>
      </c>
      <c r="K1468" s="170" t="s">
        <v>201</v>
      </c>
      <c r="L1468" s="34"/>
      <c r="M1468" s="174" t="s">
        <v>3</v>
      </c>
      <c r="N1468" s="175" t="s">
        <v>40</v>
      </c>
      <c r="O1468" s="176">
        <v>3.5</v>
      </c>
      <c r="P1468" s="176">
        <f>O1468*H1468</f>
        <v>3.5</v>
      </c>
      <c r="Q1468" s="176">
        <v>0</v>
      </c>
      <c r="R1468" s="176">
        <f>Q1468*H1468</f>
        <v>0</v>
      </c>
      <c r="S1468" s="176">
        <v>0</v>
      </c>
      <c r="T1468" s="177">
        <f>S1468*H1468</f>
        <v>0</v>
      </c>
      <c r="U1468" s="33"/>
      <c r="V1468" s="33"/>
      <c r="W1468" s="33"/>
      <c r="X1468" s="33"/>
      <c r="Y1468" s="33"/>
      <c r="Z1468" s="33"/>
      <c r="AA1468" s="33"/>
      <c r="AB1468" s="33"/>
      <c r="AC1468" s="33"/>
      <c r="AD1468" s="33"/>
      <c r="AE1468" s="33"/>
      <c r="AR1468" s="178" t="s">
        <v>295</v>
      </c>
      <c r="AT1468" s="178" t="s">
        <v>197</v>
      </c>
      <c r="AU1468" s="178" t="s">
        <v>78</v>
      </c>
      <c r="AY1468" s="20" t="s">
        <v>195</v>
      </c>
      <c r="BE1468" s="179">
        <f>IF(N1468="základní",J1468,0)</f>
        <v>1350</v>
      </c>
      <c r="BF1468" s="179">
        <f>IF(N1468="snížená",J1468,0)</f>
        <v>0</v>
      </c>
      <c r="BG1468" s="179">
        <f>IF(N1468="zákl. přenesená",J1468,0)</f>
        <v>0</v>
      </c>
      <c r="BH1468" s="179">
        <f>IF(N1468="sníž. přenesená",J1468,0)</f>
        <v>0</v>
      </c>
      <c r="BI1468" s="179">
        <f>IF(N1468="nulová",J1468,0)</f>
        <v>0</v>
      </c>
      <c r="BJ1468" s="20" t="s">
        <v>76</v>
      </c>
      <c r="BK1468" s="179">
        <f>ROUND(I1468*H1468,2)</f>
        <v>1350</v>
      </c>
      <c r="BL1468" s="20" t="s">
        <v>295</v>
      </c>
      <c r="BM1468" s="178" t="s">
        <v>5296</v>
      </c>
    </row>
    <row r="1469" spans="1:65" s="2" customFormat="1" ht="16.5" customHeight="1">
      <c r="A1469" s="33"/>
      <c r="B1469" s="167"/>
      <c r="C1469" s="208" t="s">
        <v>5297</v>
      </c>
      <c r="D1469" s="208" t="s">
        <v>263</v>
      </c>
      <c r="E1469" s="209" t="s">
        <v>5298</v>
      </c>
      <c r="F1469" s="210" t="s">
        <v>5299</v>
      </c>
      <c r="G1469" s="211" t="s">
        <v>334</v>
      </c>
      <c r="H1469" s="212">
        <v>1</v>
      </c>
      <c r="I1469" s="213">
        <v>9890</v>
      </c>
      <c r="J1469" s="213">
        <f>ROUND(I1469*H1469,2)</f>
        <v>9890</v>
      </c>
      <c r="K1469" s="210" t="s">
        <v>201</v>
      </c>
      <c r="L1469" s="214"/>
      <c r="M1469" s="215" t="s">
        <v>3</v>
      </c>
      <c r="N1469" s="216" t="s">
        <v>40</v>
      </c>
      <c r="O1469" s="176">
        <v>0</v>
      </c>
      <c r="P1469" s="176">
        <f>O1469*H1469</f>
        <v>0</v>
      </c>
      <c r="Q1469" s="176">
        <v>0.012</v>
      </c>
      <c r="R1469" s="176">
        <f>Q1469*H1469</f>
        <v>0.012</v>
      </c>
      <c r="S1469" s="176">
        <v>0</v>
      </c>
      <c r="T1469" s="177">
        <f>S1469*H1469</f>
        <v>0</v>
      </c>
      <c r="U1469" s="33"/>
      <c r="V1469" s="33"/>
      <c r="W1469" s="33"/>
      <c r="X1469" s="33"/>
      <c r="Y1469" s="33"/>
      <c r="Z1469" s="33"/>
      <c r="AA1469" s="33"/>
      <c r="AB1469" s="33"/>
      <c r="AC1469" s="33"/>
      <c r="AD1469" s="33"/>
      <c r="AE1469" s="33"/>
      <c r="AR1469" s="178" t="s">
        <v>417</v>
      </c>
      <c r="AT1469" s="178" t="s">
        <v>263</v>
      </c>
      <c r="AU1469" s="178" t="s">
        <v>78</v>
      </c>
      <c r="AY1469" s="20" t="s">
        <v>195</v>
      </c>
      <c r="BE1469" s="179">
        <f>IF(N1469="základní",J1469,0)</f>
        <v>9890</v>
      </c>
      <c r="BF1469" s="179">
        <f>IF(N1469="snížená",J1469,0)</f>
        <v>0</v>
      </c>
      <c r="BG1469" s="179">
        <f>IF(N1469="zákl. přenesená",J1469,0)</f>
        <v>0</v>
      </c>
      <c r="BH1469" s="179">
        <f>IF(N1469="sníž. přenesená",J1469,0)</f>
        <v>0</v>
      </c>
      <c r="BI1469" s="179">
        <f>IF(N1469="nulová",J1469,0)</f>
        <v>0</v>
      </c>
      <c r="BJ1469" s="20" t="s">
        <v>76</v>
      </c>
      <c r="BK1469" s="179">
        <f>ROUND(I1469*H1469,2)</f>
        <v>9890</v>
      </c>
      <c r="BL1469" s="20" t="s">
        <v>295</v>
      </c>
      <c r="BM1469" s="178" t="s">
        <v>5300</v>
      </c>
    </row>
    <row r="1470" spans="1:65" s="2" customFormat="1" ht="16.5" customHeight="1">
      <c r="A1470" s="33"/>
      <c r="B1470" s="167"/>
      <c r="C1470" s="168" t="s">
        <v>5301</v>
      </c>
      <c r="D1470" s="168" t="s">
        <v>197</v>
      </c>
      <c r="E1470" s="169" t="s">
        <v>5302</v>
      </c>
      <c r="F1470" s="170" t="s">
        <v>5303</v>
      </c>
      <c r="G1470" s="171" t="s">
        <v>266</v>
      </c>
      <c r="H1470" s="172">
        <v>200</v>
      </c>
      <c r="I1470" s="173">
        <v>20.4</v>
      </c>
      <c r="J1470" s="173">
        <f>ROUND(I1470*H1470,2)</f>
        <v>4080</v>
      </c>
      <c r="K1470" s="170" t="s">
        <v>201</v>
      </c>
      <c r="L1470" s="34"/>
      <c r="M1470" s="174" t="s">
        <v>3</v>
      </c>
      <c r="N1470" s="175" t="s">
        <v>40</v>
      </c>
      <c r="O1470" s="176">
        <v>0.057</v>
      </c>
      <c r="P1470" s="176">
        <f>O1470*H1470</f>
        <v>11.4</v>
      </c>
      <c r="Q1470" s="176">
        <v>0</v>
      </c>
      <c r="R1470" s="176">
        <f>Q1470*H1470</f>
        <v>0</v>
      </c>
      <c r="S1470" s="176">
        <v>0.001</v>
      </c>
      <c r="T1470" s="177">
        <f>S1470*H1470</f>
        <v>0.2</v>
      </c>
      <c r="U1470" s="33"/>
      <c r="V1470" s="33"/>
      <c r="W1470" s="33"/>
      <c r="X1470" s="33"/>
      <c r="Y1470" s="33"/>
      <c r="Z1470" s="33"/>
      <c r="AA1470" s="33"/>
      <c r="AB1470" s="33"/>
      <c r="AC1470" s="33"/>
      <c r="AD1470" s="33"/>
      <c r="AE1470" s="33"/>
      <c r="AR1470" s="178" t="s">
        <v>295</v>
      </c>
      <c r="AT1470" s="178" t="s">
        <v>197</v>
      </c>
      <c r="AU1470" s="178" t="s">
        <v>78</v>
      </c>
      <c r="AY1470" s="20" t="s">
        <v>195</v>
      </c>
      <c r="BE1470" s="179">
        <f>IF(N1470="základní",J1470,0)</f>
        <v>4080</v>
      </c>
      <c r="BF1470" s="179">
        <f>IF(N1470="snížená",J1470,0)</f>
        <v>0</v>
      </c>
      <c r="BG1470" s="179">
        <f>IF(N1470="zákl. přenesená",J1470,0)</f>
        <v>0</v>
      </c>
      <c r="BH1470" s="179">
        <f>IF(N1470="sníž. přenesená",J1470,0)</f>
        <v>0</v>
      </c>
      <c r="BI1470" s="179">
        <f>IF(N1470="nulová",J1470,0)</f>
        <v>0</v>
      </c>
      <c r="BJ1470" s="20" t="s">
        <v>76</v>
      </c>
      <c r="BK1470" s="179">
        <f>ROUND(I1470*H1470,2)</f>
        <v>4080</v>
      </c>
      <c r="BL1470" s="20" t="s">
        <v>295</v>
      </c>
      <c r="BM1470" s="178" t="s">
        <v>5304</v>
      </c>
    </row>
    <row r="1471" spans="1:51" s="13" customFormat="1" ht="12">
      <c r="A1471" s="13"/>
      <c r="B1471" s="180"/>
      <c r="C1471" s="13"/>
      <c r="D1471" s="181" t="s">
        <v>204</v>
      </c>
      <c r="E1471" s="182" t="s">
        <v>3</v>
      </c>
      <c r="F1471" s="183" t="s">
        <v>5305</v>
      </c>
      <c r="G1471" s="13"/>
      <c r="H1471" s="182" t="s">
        <v>3</v>
      </c>
      <c r="I1471" s="13"/>
      <c r="J1471" s="13"/>
      <c r="K1471" s="13"/>
      <c r="L1471" s="180"/>
      <c r="M1471" s="184"/>
      <c r="N1471" s="185"/>
      <c r="O1471" s="185"/>
      <c r="P1471" s="185"/>
      <c r="Q1471" s="185"/>
      <c r="R1471" s="185"/>
      <c r="S1471" s="185"/>
      <c r="T1471" s="186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182" t="s">
        <v>204</v>
      </c>
      <c r="AU1471" s="182" t="s">
        <v>78</v>
      </c>
      <c r="AV1471" s="13" t="s">
        <v>76</v>
      </c>
      <c r="AW1471" s="13" t="s">
        <v>31</v>
      </c>
      <c r="AX1471" s="13" t="s">
        <v>69</v>
      </c>
      <c r="AY1471" s="182" t="s">
        <v>195</v>
      </c>
    </row>
    <row r="1472" spans="1:51" s="14" customFormat="1" ht="12">
      <c r="A1472" s="14"/>
      <c r="B1472" s="187"/>
      <c r="C1472" s="14"/>
      <c r="D1472" s="181" t="s">
        <v>204</v>
      </c>
      <c r="E1472" s="188" t="s">
        <v>3</v>
      </c>
      <c r="F1472" s="189" t="s">
        <v>4163</v>
      </c>
      <c r="G1472" s="14"/>
      <c r="H1472" s="190">
        <v>100</v>
      </c>
      <c r="I1472" s="14"/>
      <c r="J1472" s="14"/>
      <c r="K1472" s="14"/>
      <c r="L1472" s="187"/>
      <c r="M1472" s="191"/>
      <c r="N1472" s="192"/>
      <c r="O1472" s="192"/>
      <c r="P1472" s="192"/>
      <c r="Q1472" s="192"/>
      <c r="R1472" s="192"/>
      <c r="S1472" s="192"/>
      <c r="T1472" s="193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T1472" s="188" t="s">
        <v>204</v>
      </c>
      <c r="AU1472" s="188" t="s">
        <v>78</v>
      </c>
      <c r="AV1472" s="14" t="s">
        <v>78</v>
      </c>
      <c r="AW1472" s="14" t="s">
        <v>31</v>
      </c>
      <c r="AX1472" s="14" t="s">
        <v>69</v>
      </c>
      <c r="AY1472" s="188" t="s">
        <v>195</v>
      </c>
    </row>
    <row r="1473" spans="1:51" s="13" customFormat="1" ht="12">
      <c r="A1473" s="13"/>
      <c r="B1473" s="180"/>
      <c r="C1473" s="13"/>
      <c r="D1473" s="181" t="s">
        <v>204</v>
      </c>
      <c r="E1473" s="182" t="s">
        <v>3</v>
      </c>
      <c r="F1473" s="183" t="s">
        <v>5306</v>
      </c>
      <c r="G1473" s="13"/>
      <c r="H1473" s="182" t="s">
        <v>3</v>
      </c>
      <c r="I1473" s="13"/>
      <c r="J1473" s="13"/>
      <c r="K1473" s="13"/>
      <c r="L1473" s="180"/>
      <c r="M1473" s="184"/>
      <c r="N1473" s="185"/>
      <c r="O1473" s="185"/>
      <c r="P1473" s="185"/>
      <c r="Q1473" s="185"/>
      <c r="R1473" s="185"/>
      <c r="S1473" s="185"/>
      <c r="T1473" s="186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182" t="s">
        <v>204</v>
      </c>
      <c r="AU1473" s="182" t="s">
        <v>78</v>
      </c>
      <c r="AV1473" s="13" t="s">
        <v>76</v>
      </c>
      <c r="AW1473" s="13" t="s">
        <v>31</v>
      </c>
      <c r="AX1473" s="13" t="s">
        <v>69</v>
      </c>
      <c r="AY1473" s="182" t="s">
        <v>195</v>
      </c>
    </row>
    <row r="1474" spans="1:51" s="14" customFormat="1" ht="12">
      <c r="A1474" s="14"/>
      <c r="B1474" s="187"/>
      <c r="C1474" s="14"/>
      <c r="D1474" s="181" t="s">
        <v>204</v>
      </c>
      <c r="E1474" s="188" t="s">
        <v>3</v>
      </c>
      <c r="F1474" s="189" t="s">
        <v>4163</v>
      </c>
      <c r="G1474" s="14"/>
      <c r="H1474" s="190">
        <v>100</v>
      </c>
      <c r="I1474" s="14"/>
      <c r="J1474" s="14"/>
      <c r="K1474" s="14"/>
      <c r="L1474" s="187"/>
      <c r="M1474" s="191"/>
      <c r="N1474" s="192"/>
      <c r="O1474" s="192"/>
      <c r="P1474" s="192"/>
      <c r="Q1474" s="192"/>
      <c r="R1474" s="192"/>
      <c r="S1474" s="192"/>
      <c r="T1474" s="193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188" t="s">
        <v>204</v>
      </c>
      <c r="AU1474" s="188" t="s">
        <v>78</v>
      </c>
      <c r="AV1474" s="14" t="s">
        <v>78</v>
      </c>
      <c r="AW1474" s="14" t="s">
        <v>31</v>
      </c>
      <c r="AX1474" s="14" t="s">
        <v>69</v>
      </c>
      <c r="AY1474" s="188" t="s">
        <v>195</v>
      </c>
    </row>
    <row r="1475" spans="1:51" s="15" customFormat="1" ht="12">
      <c r="A1475" s="15"/>
      <c r="B1475" s="194"/>
      <c r="C1475" s="15"/>
      <c r="D1475" s="181" t="s">
        <v>204</v>
      </c>
      <c r="E1475" s="195" t="s">
        <v>3</v>
      </c>
      <c r="F1475" s="196" t="s">
        <v>209</v>
      </c>
      <c r="G1475" s="15"/>
      <c r="H1475" s="197">
        <v>200</v>
      </c>
      <c r="I1475" s="15"/>
      <c r="J1475" s="15"/>
      <c r="K1475" s="15"/>
      <c r="L1475" s="194"/>
      <c r="M1475" s="198"/>
      <c r="N1475" s="199"/>
      <c r="O1475" s="199"/>
      <c r="P1475" s="199"/>
      <c r="Q1475" s="199"/>
      <c r="R1475" s="199"/>
      <c r="S1475" s="199"/>
      <c r="T1475" s="200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T1475" s="195" t="s">
        <v>204</v>
      </c>
      <c r="AU1475" s="195" t="s">
        <v>78</v>
      </c>
      <c r="AV1475" s="15" t="s">
        <v>202</v>
      </c>
      <c r="AW1475" s="15" t="s">
        <v>31</v>
      </c>
      <c r="AX1475" s="15" t="s">
        <v>76</v>
      </c>
      <c r="AY1475" s="195" t="s">
        <v>195</v>
      </c>
    </row>
    <row r="1476" spans="1:65" s="2" customFormat="1" ht="16.5" customHeight="1">
      <c r="A1476" s="33"/>
      <c r="B1476" s="167"/>
      <c r="C1476" s="168" t="s">
        <v>5307</v>
      </c>
      <c r="D1476" s="168" t="s">
        <v>197</v>
      </c>
      <c r="E1476" s="169" t="s">
        <v>5308</v>
      </c>
      <c r="F1476" s="170" t="s">
        <v>5309</v>
      </c>
      <c r="G1476" s="171" t="s">
        <v>212</v>
      </c>
      <c r="H1476" s="172">
        <v>7.2</v>
      </c>
      <c r="I1476" s="173">
        <v>255.75</v>
      </c>
      <c r="J1476" s="173">
        <f>ROUND(I1476*H1476,2)</f>
        <v>1841.4</v>
      </c>
      <c r="K1476" s="170" t="s">
        <v>3</v>
      </c>
      <c r="L1476" s="34"/>
      <c r="M1476" s="174" t="s">
        <v>3</v>
      </c>
      <c r="N1476" s="175" t="s">
        <v>40</v>
      </c>
      <c r="O1476" s="176">
        <v>0</v>
      </c>
      <c r="P1476" s="176">
        <f>O1476*H1476</f>
        <v>0</v>
      </c>
      <c r="Q1476" s="176">
        <v>0</v>
      </c>
      <c r="R1476" s="176">
        <f>Q1476*H1476</f>
        <v>0</v>
      </c>
      <c r="S1476" s="176">
        <v>0</v>
      </c>
      <c r="T1476" s="177">
        <f>S1476*H1476</f>
        <v>0</v>
      </c>
      <c r="U1476" s="33"/>
      <c r="V1476" s="33"/>
      <c r="W1476" s="33"/>
      <c r="X1476" s="33"/>
      <c r="Y1476" s="33"/>
      <c r="Z1476" s="33"/>
      <c r="AA1476" s="33"/>
      <c r="AB1476" s="33"/>
      <c r="AC1476" s="33"/>
      <c r="AD1476" s="33"/>
      <c r="AE1476" s="33"/>
      <c r="AR1476" s="178" t="s">
        <v>295</v>
      </c>
      <c r="AT1476" s="178" t="s">
        <v>197</v>
      </c>
      <c r="AU1476" s="178" t="s">
        <v>78</v>
      </c>
      <c r="AY1476" s="20" t="s">
        <v>195</v>
      </c>
      <c r="BE1476" s="179">
        <f>IF(N1476="základní",J1476,0)</f>
        <v>1841.4</v>
      </c>
      <c r="BF1476" s="179">
        <f>IF(N1476="snížená",J1476,0)</f>
        <v>0</v>
      </c>
      <c r="BG1476" s="179">
        <f>IF(N1476="zákl. přenesená",J1476,0)</f>
        <v>0</v>
      </c>
      <c r="BH1476" s="179">
        <f>IF(N1476="sníž. přenesená",J1476,0)</f>
        <v>0</v>
      </c>
      <c r="BI1476" s="179">
        <f>IF(N1476="nulová",J1476,0)</f>
        <v>0</v>
      </c>
      <c r="BJ1476" s="20" t="s">
        <v>76</v>
      </c>
      <c r="BK1476" s="179">
        <f>ROUND(I1476*H1476,2)</f>
        <v>1841.4</v>
      </c>
      <c r="BL1476" s="20" t="s">
        <v>295</v>
      </c>
      <c r="BM1476" s="178" t="s">
        <v>5310</v>
      </c>
    </row>
    <row r="1477" spans="1:51" s="14" customFormat="1" ht="12">
      <c r="A1477" s="14"/>
      <c r="B1477" s="187"/>
      <c r="C1477" s="14"/>
      <c r="D1477" s="181" t="s">
        <v>204</v>
      </c>
      <c r="E1477" s="188" t="s">
        <v>3</v>
      </c>
      <c r="F1477" s="189" t="s">
        <v>5311</v>
      </c>
      <c r="G1477" s="14"/>
      <c r="H1477" s="190">
        <v>7.2</v>
      </c>
      <c r="I1477" s="14"/>
      <c r="J1477" s="14"/>
      <c r="K1477" s="14"/>
      <c r="L1477" s="187"/>
      <c r="M1477" s="191"/>
      <c r="N1477" s="192"/>
      <c r="O1477" s="192"/>
      <c r="P1477" s="192"/>
      <c r="Q1477" s="192"/>
      <c r="R1477" s="192"/>
      <c r="S1477" s="192"/>
      <c r="T1477" s="193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188" t="s">
        <v>204</v>
      </c>
      <c r="AU1477" s="188" t="s">
        <v>78</v>
      </c>
      <c r="AV1477" s="14" t="s">
        <v>78</v>
      </c>
      <c r="AW1477" s="14" t="s">
        <v>31</v>
      </c>
      <c r="AX1477" s="14" t="s">
        <v>76</v>
      </c>
      <c r="AY1477" s="188" t="s">
        <v>195</v>
      </c>
    </row>
    <row r="1478" spans="1:65" s="2" customFormat="1" ht="24" customHeight="1">
      <c r="A1478" s="33"/>
      <c r="B1478" s="167"/>
      <c r="C1478" s="168" t="s">
        <v>5312</v>
      </c>
      <c r="D1478" s="168" t="s">
        <v>197</v>
      </c>
      <c r="E1478" s="169" t="s">
        <v>1613</v>
      </c>
      <c r="F1478" s="170" t="s">
        <v>1614</v>
      </c>
      <c r="G1478" s="171" t="s">
        <v>826</v>
      </c>
      <c r="H1478" s="172">
        <v>2.146</v>
      </c>
      <c r="I1478" s="173">
        <v>1210</v>
      </c>
      <c r="J1478" s="173">
        <f>ROUND(I1478*H1478,2)</f>
        <v>2596.66</v>
      </c>
      <c r="K1478" s="170" t="s">
        <v>201</v>
      </c>
      <c r="L1478" s="34"/>
      <c r="M1478" s="174" t="s">
        <v>3</v>
      </c>
      <c r="N1478" s="175" t="s">
        <v>40</v>
      </c>
      <c r="O1478" s="176">
        <v>3.006</v>
      </c>
      <c r="P1478" s="176">
        <f>O1478*H1478</f>
        <v>6.450875999999999</v>
      </c>
      <c r="Q1478" s="176">
        <v>0</v>
      </c>
      <c r="R1478" s="176">
        <f>Q1478*H1478</f>
        <v>0</v>
      </c>
      <c r="S1478" s="176">
        <v>0</v>
      </c>
      <c r="T1478" s="177">
        <f>S1478*H1478</f>
        <v>0</v>
      </c>
      <c r="U1478" s="33"/>
      <c r="V1478" s="33"/>
      <c r="W1478" s="33"/>
      <c r="X1478" s="33"/>
      <c r="Y1478" s="33"/>
      <c r="Z1478" s="33"/>
      <c r="AA1478" s="33"/>
      <c r="AB1478" s="33"/>
      <c r="AC1478" s="33"/>
      <c r="AD1478" s="33"/>
      <c r="AE1478" s="33"/>
      <c r="AR1478" s="178" t="s">
        <v>295</v>
      </c>
      <c r="AT1478" s="178" t="s">
        <v>197</v>
      </c>
      <c r="AU1478" s="178" t="s">
        <v>78</v>
      </c>
      <c r="AY1478" s="20" t="s">
        <v>195</v>
      </c>
      <c r="BE1478" s="179">
        <f>IF(N1478="základní",J1478,0)</f>
        <v>2596.66</v>
      </c>
      <c r="BF1478" s="179">
        <f>IF(N1478="snížená",J1478,0)</f>
        <v>0</v>
      </c>
      <c r="BG1478" s="179">
        <f>IF(N1478="zákl. přenesená",J1478,0)</f>
        <v>0</v>
      </c>
      <c r="BH1478" s="179">
        <f>IF(N1478="sníž. přenesená",J1478,0)</f>
        <v>0</v>
      </c>
      <c r="BI1478" s="179">
        <f>IF(N1478="nulová",J1478,0)</f>
        <v>0</v>
      </c>
      <c r="BJ1478" s="20" t="s">
        <v>76</v>
      </c>
      <c r="BK1478" s="179">
        <f>ROUND(I1478*H1478,2)</f>
        <v>2596.66</v>
      </c>
      <c r="BL1478" s="20" t="s">
        <v>295</v>
      </c>
      <c r="BM1478" s="178" t="s">
        <v>5313</v>
      </c>
    </row>
    <row r="1479" spans="1:63" s="12" customFormat="1" ht="22.8" customHeight="1">
      <c r="A1479" s="12"/>
      <c r="B1479" s="155"/>
      <c r="C1479" s="12"/>
      <c r="D1479" s="156" t="s">
        <v>68</v>
      </c>
      <c r="E1479" s="165" t="s">
        <v>1616</v>
      </c>
      <c r="F1479" s="165" t="s">
        <v>1617</v>
      </c>
      <c r="G1479" s="12"/>
      <c r="H1479" s="12"/>
      <c r="I1479" s="12"/>
      <c r="J1479" s="166">
        <f>BK1479</f>
        <v>57644.87</v>
      </c>
      <c r="K1479" s="12"/>
      <c r="L1479" s="155"/>
      <c r="M1479" s="159"/>
      <c r="N1479" s="160"/>
      <c r="O1479" s="160"/>
      <c r="P1479" s="161">
        <f>SUM(P1480:P1504)</f>
        <v>57.30775500000001</v>
      </c>
      <c r="Q1479" s="160"/>
      <c r="R1479" s="161">
        <f>SUM(R1480:R1504)</f>
        <v>1.7385806499999996</v>
      </c>
      <c r="S1479" s="160"/>
      <c r="T1479" s="162">
        <f>SUM(T1480:T1504)</f>
        <v>0</v>
      </c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R1479" s="156" t="s">
        <v>78</v>
      </c>
      <c r="AT1479" s="163" t="s">
        <v>68</v>
      </c>
      <c r="AU1479" s="163" t="s">
        <v>76</v>
      </c>
      <c r="AY1479" s="156" t="s">
        <v>195</v>
      </c>
      <c r="BK1479" s="164">
        <f>SUM(BK1480:BK1504)</f>
        <v>57644.87</v>
      </c>
    </row>
    <row r="1480" spans="1:65" s="2" customFormat="1" ht="16.5" customHeight="1">
      <c r="A1480" s="33"/>
      <c r="B1480" s="167"/>
      <c r="C1480" s="168" t="s">
        <v>5314</v>
      </c>
      <c r="D1480" s="168" t="s">
        <v>197</v>
      </c>
      <c r="E1480" s="169" t="s">
        <v>5315</v>
      </c>
      <c r="F1480" s="170" t="s">
        <v>5316</v>
      </c>
      <c r="G1480" s="171" t="s">
        <v>212</v>
      </c>
      <c r="H1480" s="172">
        <v>32.96</v>
      </c>
      <c r="I1480" s="173">
        <v>89</v>
      </c>
      <c r="J1480" s="173">
        <f>ROUND(I1480*H1480,2)</f>
        <v>2933.44</v>
      </c>
      <c r="K1480" s="170" t="s">
        <v>201</v>
      </c>
      <c r="L1480" s="34"/>
      <c r="M1480" s="174" t="s">
        <v>3</v>
      </c>
      <c r="N1480" s="175" t="s">
        <v>40</v>
      </c>
      <c r="O1480" s="176">
        <v>0.209</v>
      </c>
      <c r="P1480" s="176">
        <f>O1480*H1480</f>
        <v>6.88864</v>
      </c>
      <c r="Q1480" s="176">
        <v>0.00062</v>
      </c>
      <c r="R1480" s="176">
        <f>Q1480*H1480</f>
        <v>0.0204352</v>
      </c>
      <c r="S1480" s="176">
        <v>0</v>
      </c>
      <c r="T1480" s="177">
        <f>S1480*H1480</f>
        <v>0</v>
      </c>
      <c r="U1480" s="33"/>
      <c r="V1480" s="33"/>
      <c r="W1480" s="33"/>
      <c r="X1480" s="33"/>
      <c r="Y1480" s="33"/>
      <c r="Z1480" s="33"/>
      <c r="AA1480" s="33"/>
      <c r="AB1480" s="33"/>
      <c r="AC1480" s="33"/>
      <c r="AD1480" s="33"/>
      <c r="AE1480" s="33"/>
      <c r="AR1480" s="178" t="s">
        <v>295</v>
      </c>
      <c r="AT1480" s="178" t="s">
        <v>197</v>
      </c>
      <c r="AU1480" s="178" t="s">
        <v>78</v>
      </c>
      <c r="AY1480" s="20" t="s">
        <v>195</v>
      </c>
      <c r="BE1480" s="179">
        <f>IF(N1480="základní",J1480,0)</f>
        <v>2933.44</v>
      </c>
      <c r="BF1480" s="179">
        <f>IF(N1480="snížená",J1480,0)</f>
        <v>0</v>
      </c>
      <c r="BG1480" s="179">
        <f>IF(N1480="zákl. přenesená",J1480,0)</f>
        <v>0</v>
      </c>
      <c r="BH1480" s="179">
        <f>IF(N1480="sníž. přenesená",J1480,0)</f>
        <v>0</v>
      </c>
      <c r="BI1480" s="179">
        <f>IF(N1480="nulová",J1480,0)</f>
        <v>0</v>
      </c>
      <c r="BJ1480" s="20" t="s">
        <v>76</v>
      </c>
      <c r="BK1480" s="179">
        <f>ROUND(I1480*H1480,2)</f>
        <v>2933.44</v>
      </c>
      <c r="BL1480" s="20" t="s">
        <v>295</v>
      </c>
      <c r="BM1480" s="178" t="s">
        <v>5317</v>
      </c>
    </row>
    <row r="1481" spans="1:51" s="13" customFormat="1" ht="12">
      <c r="A1481" s="13"/>
      <c r="B1481" s="180"/>
      <c r="C1481" s="13"/>
      <c r="D1481" s="181" t="s">
        <v>204</v>
      </c>
      <c r="E1481" s="182" t="s">
        <v>3</v>
      </c>
      <c r="F1481" s="183" t="s">
        <v>3786</v>
      </c>
      <c r="G1481" s="13"/>
      <c r="H1481" s="182" t="s">
        <v>3</v>
      </c>
      <c r="I1481" s="13"/>
      <c r="J1481" s="13"/>
      <c r="K1481" s="13"/>
      <c r="L1481" s="180"/>
      <c r="M1481" s="184"/>
      <c r="N1481" s="185"/>
      <c r="O1481" s="185"/>
      <c r="P1481" s="185"/>
      <c r="Q1481" s="185"/>
      <c r="R1481" s="185"/>
      <c r="S1481" s="185"/>
      <c r="T1481" s="186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182" t="s">
        <v>204</v>
      </c>
      <c r="AU1481" s="182" t="s">
        <v>78</v>
      </c>
      <c r="AV1481" s="13" t="s">
        <v>76</v>
      </c>
      <c r="AW1481" s="13" t="s">
        <v>31</v>
      </c>
      <c r="AX1481" s="13" t="s">
        <v>69</v>
      </c>
      <c r="AY1481" s="182" t="s">
        <v>195</v>
      </c>
    </row>
    <row r="1482" spans="1:51" s="14" customFormat="1" ht="12">
      <c r="A1482" s="14"/>
      <c r="B1482" s="187"/>
      <c r="C1482" s="14"/>
      <c r="D1482" s="181" t="s">
        <v>204</v>
      </c>
      <c r="E1482" s="188" t="s">
        <v>3</v>
      </c>
      <c r="F1482" s="189" t="s">
        <v>5318</v>
      </c>
      <c r="G1482" s="14"/>
      <c r="H1482" s="190">
        <v>13.66</v>
      </c>
      <c r="I1482" s="14"/>
      <c r="J1482" s="14"/>
      <c r="K1482" s="14"/>
      <c r="L1482" s="187"/>
      <c r="M1482" s="191"/>
      <c r="N1482" s="192"/>
      <c r="O1482" s="192"/>
      <c r="P1482" s="192"/>
      <c r="Q1482" s="192"/>
      <c r="R1482" s="192"/>
      <c r="S1482" s="192"/>
      <c r="T1482" s="193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T1482" s="188" t="s">
        <v>204</v>
      </c>
      <c r="AU1482" s="188" t="s">
        <v>78</v>
      </c>
      <c r="AV1482" s="14" t="s">
        <v>78</v>
      </c>
      <c r="AW1482" s="14" t="s">
        <v>31</v>
      </c>
      <c r="AX1482" s="14" t="s">
        <v>69</v>
      </c>
      <c r="AY1482" s="188" t="s">
        <v>195</v>
      </c>
    </row>
    <row r="1483" spans="1:51" s="13" customFormat="1" ht="12">
      <c r="A1483" s="13"/>
      <c r="B1483" s="180"/>
      <c r="C1483" s="13"/>
      <c r="D1483" s="181" t="s">
        <v>204</v>
      </c>
      <c r="E1483" s="182" t="s">
        <v>3</v>
      </c>
      <c r="F1483" s="183" t="s">
        <v>3791</v>
      </c>
      <c r="G1483" s="13"/>
      <c r="H1483" s="182" t="s">
        <v>3</v>
      </c>
      <c r="I1483" s="13"/>
      <c r="J1483" s="13"/>
      <c r="K1483" s="13"/>
      <c r="L1483" s="180"/>
      <c r="M1483" s="184"/>
      <c r="N1483" s="185"/>
      <c r="O1483" s="185"/>
      <c r="P1483" s="185"/>
      <c r="Q1483" s="185"/>
      <c r="R1483" s="185"/>
      <c r="S1483" s="185"/>
      <c r="T1483" s="186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182" t="s">
        <v>204</v>
      </c>
      <c r="AU1483" s="182" t="s">
        <v>78</v>
      </c>
      <c r="AV1483" s="13" t="s">
        <v>76</v>
      </c>
      <c r="AW1483" s="13" t="s">
        <v>31</v>
      </c>
      <c r="AX1483" s="13" t="s">
        <v>69</v>
      </c>
      <c r="AY1483" s="182" t="s">
        <v>195</v>
      </c>
    </row>
    <row r="1484" spans="1:51" s="14" customFormat="1" ht="12">
      <c r="A1484" s="14"/>
      <c r="B1484" s="187"/>
      <c r="C1484" s="14"/>
      <c r="D1484" s="181" t="s">
        <v>204</v>
      </c>
      <c r="E1484" s="188" t="s">
        <v>3</v>
      </c>
      <c r="F1484" s="189" t="s">
        <v>5319</v>
      </c>
      <c r="G1484" s="14"/>
      <c r="H1484" s="190">
        <v>4.56</v>
      </c>
      <c r="I1484" s="14"/>
      <c r="J1484" s="14"/>
      <c r="K1484" s="14"/>
      <c r="L1484" s="187"/>
      <c r="M1484" s="191"/>
      <c r="N1484" s="192"/>
      <c r="O1484" s="192"/>
      <c r="P1484" s="192"/>
      <c r="Q1484" s="192"/>
      <c r="R1484" s="192"/>
      <c r="S1484" s="192"/>
      <c r="T1484" s="193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188" t="s">
        <v>204</v>
      </c>
      <c r="AU1484" s="188" t="s">
        <v>78</v>
      </c>
      <c r="AV1484" s="14" t="s">
        <v>78</v>
      </c>
      <c r="AW1484" s="14" t="s">
        <v>31</v>
      </c>
      <c r="AX1484" s="14" t="s">
        <v>69</v>
      </c>
      <c r="AY1484" s="188" t="s">
        <v>195</v>
      </c>
    </row>
    <row r="1485" spans="1:51" s="13" customFormat="1" ht="12">
      <c r="A1485" s="13"/>
      <c r="B1485" s="180"/>
      <c r="C1485" s="13"/>
      <c r="D1485" s="181" t="s">
        <v>204</v>
      </c>
      <c r="E1485" s="182" t="s">
        <v>3</v>
      </c>
      <c r="F1485" s="183" t="s">
        <v>3795</v>
      </c>
      <c r="G1485" s="13"/>
      <c r="H1485" s="182" t="s">
        <v>3</v>
      </c>
      <c r="I1485" s="13"/>
      <c r="J1485" s="13"/>
      <c r="K1485" s="13"/>
      <c r="L1485" s="180"/>
      <c r="M1485" s="184"/>
      <c r="N1485" s="185"/>
      <c r="O1485" s="185"/>
      <c r="P1485" s="185"/>
      <c r="Q1485" s="185"/>
      <c r="R1485" s="185"/>
      <c r="S1485" s="185"/>
      <c r="T1485" s="186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182" t="s">
        <v>204</v>
      </c>
      <c r="AU1485" s="182" t="s">
        <v>78</v>
      </c>
      <c r="AV1485" s="13" t="s">
        <v>76</v>
      </c>
      <c r="AW1485" s="13" t="s">
        <v>31</v>
      </c>
      <c r="AX1485" s="13" t="s">
        <v>69</v>
      </c>
      <c r="AY1485" s="182" t="s">
        <v>195</v>
      </c>
    </row>
    <row r="1486" spans="1:51" s="14" customFormat="1" ht="12">
      <c r="A1486" s="14"/>
      <c r="B1486" s="187"/>
      <c r="C1486" s="14"/>
      <c r="D1486" s="181" t="s">
        <v>204</v>
      </c>
      <c r="E1486" s="188" t="s">
        <v>3</v>
      </c>
      <c r="F1486" s="189" t="s">
        <v>5320</v>
      </c>
      <c r="G1486" s="14"/>
      <c r="H1486" s="190">
        <v>14.74</v>
      </c>
      <c r="I1486" s="14"/>
      <c r="J1486" s="14"/>
      <c r="K1486" s="14"/>
      <c r="L1486" s="187"/>
      <c r="M1486" s="191"/>
      <c r="N1486" s="192"/>
      <c r="O1486" s="192"/>
      <c r="P1486" s="192"/>
      <c r="Q1486" s="192"/>
      <c r="R1486" s="192"/>
      <c r="S1486" s="192"/>
      <c r="T1486" s="193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188" t="s">
        <v>204</v>
      </c>
      <c r="AU1486" s="188" t="s">
        <v>78</v>
      </c>
      <c r="AV1486" s="14" t="s">
        <v>78</v>
      </c>
      <c r="AW1486" s="14" t="s">
        <v>31</v>
      </c>
      <c r="AX1486" s="14" t="s">
        <v>69</v>
      </c>
      <c r="AY1486" s="188" t="s">
        <v>195</v>
      </c>
    </row>
    <row r="1487" spans="1:51" s="15" customFormat="1" ht="12">
      <c r="A1487" s="15"/>
      <c r="B1487" s="194"/>
      <c r="C1487" s="15"/>
      <c r="D1487" s="181" t="s">
        <v>204</v>
      </c>
      <c r="E1487" s="195" t="s">
        <v>3</v>
      </c>
      <c r="F1487" s="196" t="s">
        <v>209</v>
      </c>
      <c r="G1487" s="15"/>
      <c r="H1487" s="197">
        <v>32.96</v>
      </c>
      <c r="I1487" s="15"/>
      <c r="J1487" s="15"/>
      <c r="K1487" s="15"/>
      <c r="L1487" s="194"/>
      <c r="M1487" s="198"/>
      <c r="N1487" s="199"/>
      <c r="O1487" s="199"/>
      <c r="P1487" s="199"/>
      <c r="Q1487" s="199"/>
      <c r="R1487" s="199"/>
      <c r="S1487" s="199"/>
      <c r="T1487" s="200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T1487" s="195" t="s">
        <v>204</v>
      </c>
      <c r="AU1487" s="195" t="s">
        <v>78</v>
      </c>
      <c r="AV1487" s="15" t="s">
        <v>202</v>
      </c>
      <c r="AW1487" s="15" t="s">
        <v>31</v>
      </c>
      <c r="AX1487" s="15" t="s">
        <v>76</v>
      </c>
      <c r="AY1487" s="195" t="s">
        <v>195</v>
      </c>
    </row>
    <row r="1488" spans="1:65" s="2" customFormat="1" ht="16.5" customHeight="1">
      <c r="A1488" s="33"/>
      <c r="B1488" s="167"/>
      <c r="C1488" s="208" t="s">
        <v>5321</v>
      </c>
      <c r="D1488" s="208" t="s">
        <v>263</v>
      </c>
      <c r="E1488" s="209" t="s">
        <v>5322</v>
      </c>
      <c r="F1488" s="210" t="s">
        <v>5323</v>
      </c>
      <c r="G1488" s="211" t="s">
        <v>334</v>
      </c>
      <c r="H1488" s="212">
        <v>120.853</v>
      </c>
      <c r="I1488" s="213">
        <v>44.3</v>
      </c>
      <c r="J1488" s="213">
        <f>ROUND(I1488*H1488,2)</f>
        <v>5353.79</v>
      </c>
      <c r="K1488" s="210" t="s">
        <v>201</v>
      </c>
      <c r="L1488" s="214"/>
      <c r="M1488" s="215" t="s">
        <v>3</v>
      </c>
      <c r="N1488" s="216" t="s">
        <v>40</v>
      </c>
      <c r="O1488" s="176">
        <v>0</v>
      </c>
      <c r="P1488" s="176">
        <f>O1488*H1488</f>
        <v>0</v>
      </c>
      <c r="Q1488" s="176">
        <v>0.00045</v>
      </c>
      <c r="R1488" s="176">
        <f>Q1488*H1488</f>
        <v>0.05438385</v>
      </c>
      <c r="S1488" s="176">
        <v>0</v>
      </c>
      <c r="T1488" s="177">
        <f>S1488*H1488</f>
        <v>0</v>
      </c>
      <c r="U1488" s="33"/>
      <c r="V1488" s="33"/>
      <c r="W1488" s="33"/>
      <c r="X1488" s="33"/>
      <c r="Y1488" s="33"/>
      <c r="Z1488" s="33"/>
      <c r="AA1488" s="33"/>
      <c r="AB1488" s="33"/>
      <c r="AC1488" s="33"/>
      <c r="AD1488" s="33"/>
      <c r="AE1488" s="33"/>
      <c r="AR1488" s="178" t="s">
        <v>417</v>
      </c>
      <c r="AT1488" s="178" t="s">
        <v>263</v>
      </c>
      <c r="AU1488" s="178" t="s">
        <v>78</v>
      </c>
      <c r="AY1488" s="20" t="s">
        <v>195</v>
      </c>
      <c r="BE1488" s="179">
        <f>IF(N1488="základní",J1488,0)</f>
        <v>5353.79</v>
      </c>
      <c r="BF1488" s="179">
        <f>IF(N1488="snížená",J1488,0)</f>
        <v>0</v>
      </c>
      <c r="BG1488" s="179">
        <f>IF(N1488="zákl. přenesená",J1488,0)</f>
        <v>0</v>
      </c>
      <c r="BH1488" s="179">
        <f>IF(N1488="sníž. přenesená",J1488,0)</f>
        <v>0</v>
      </c>
      <c r="BI1488" s="179">
        <f>IF(N1488="nulová",J1488,0)</f>
        <v>0</v>
      </c>
      <c r="BJ1488" s="20" t="s">
        <v>76</v>
      </c>
      <c r="BK1488" s="179">
        <f>ROUND(I1488*H1488,2)</f>
        <v>5353.79</v>
      </c>
      <c r="BL1488" s="20" t="s">
        <v>295</v>
      </c>
      <c r="BM1488" s="178" t="s">
        <v>5324</v>
      </c>
    </row>
    <row r="1489" spans="1:51" s="14" customFormat="1" ht="12">
      <c r="A1489" s="14"/>
      <c r="B1489" s="187"/>
      <c r="C1489" s="14"/>
      <c r="D1489" s="181" t="s">
        <v>204</v>
      </c>
      <c r="E1489" s="188" t="s">
        <v>3</v>
      </c>
      <c r="F1489" s="189" t="s">
        <v>5325</v>
      </c>
      <c r="G1489" s="14"/>
      <c r="H1489" s="190">
        <v>120.853</v>
      </c>
      <c r="I1489" s="14"/>
      <c r="J1489" s="14"/>
      <c r="K1489" s="14"/>
      <c r="L1489" s="187"/>
      <c r="M1489" s="191"/>
      <c r="N1489" s="192"/>
      <c r="O1489" s="192"/>
      <c r="P1489" s="192"/>
      <c r="Q1489" s="192"/>
      <c r="R1489" s="192"/>
      <c r="S1489" s="192"/>
      <c r="T1489" s="193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T1489" s="188" t="s">
        <v>204</v>
      </c>
      <c r="AU1489" s="188" t="s">
        <v>78</v>
      </c>
      <c r="AV1489" s="14" t="s">
        <v>78</v>
      </c>
      <c r="AW1489" s="14" t="s">
        <v>31</v>
      </c>
      <c r="AX1489" s="14" t="s">
        <v>76</v>
      </c>
      <c r="AY1489" s="188" t="s">
        <v>195</v>
      </c>
    </row>
    <row r="1490" spans="1:65" s="2" customFormat="1" ht="24" customHeight="1">
      <c r="A1490" s="33"/>
      <c r="B1490" s="167"/>
      <c r="C1490" s="168" t="s">
        <v>5326</v>
      </c>
      <c r="D1490" s="168" t="s">
        <v>197</v>
      </c>
      <c r="E1490" s="169" t="s">
        <v>5327</v>
      </c>
      <c r="F1490" s="170" t="s">
        <v>5328</v>
      </c>
      <c r="G1490" s="171" t="s">
        <v>200</v>
      </c>
      <c r="H1490" s="172">
        <v>50.32</v>
      </c>
      <c r="I1490" s="173">
        <v>285</v>
      </c>
      <c r="J1490" s="173">
        <f>ROUND(I1490*H1490,2)</f>
        <v>14341.2</v>
      </c>
      <c r="K1490" s="170" t="s">
        <v>201</v>
      </c>
      <c r="L1490" s="34"/>
      <c r="M1490" s="174" t="s">
        <v>3</v>
      </c>
      <c r="N1490" s="175" t="s">
        <v>40</v>
      </c>
      <c r="O1490" s="176">
        <v>0.55</v>
      </c>
      <c r="P1490" s="176">
        <f>O1490*H1490</f>
        <v>27.676000000000002</v>
      </c>
      <c r="Q1490" s="176">
        <v>0.00367</v>
      </c>
      <c r="R1490" s="176">
        <f>Q1490*H1490</f>
        <v>0.18467440000000002</v>
      </c>
      <c r="S1490" s="176">
        <v>0</v>
      </c>
      <c r="T1490" s="177">
        <f>S1490*H1490</f>
        <v>0</v>
      </c>
      <c r="U1490" s="33"/>
      <c r="V1490" s="33"/>
      <c r="W1490" s="33"/>
      <c r="X1490" s="33"/>
      <c r="Y1490" s="33"/>
      <c r="Z1490" s="33"/>
      <c r="AA1490" s="33"/>
      <c r="AB1490" s="33"/>
      <c r="AC1490" s="33"/>
      <c r="AD1490" s="33"/>
      <c r="AE1490" s="33"/>
      <c r="AR1490" s="178" t="s">
        <v>295</v>
      </c>
      <c r="AT1490" s="178" t="s">
        <v>197</v>
      </c>
      <c r="AU1490" s="178" t="s">
        <v>78</v>
      </c>
      <c r="AY1490" s="20" t="s">
        <v>195</v>
      </c>
      <c r="BE1490" s="179">
        <f>IF(N1490="základní",J1490,0)</f>
        <v>14341.2</v>
      </c>
      <c r="BF1490" s="179">
        <f>IF(N1490="snížená",J1490,0)</f>
        <v>0</v>
      </c>
      <c r="BG1490" s="179">
        <f>IF(N1490="zákl. přenesená",J1490,0)</f>
        <v>0</v>
      </c>
      <c r="BH1490" s="179">
        <f>IF(N1490="sníž. přenesená",J1490,0)</f>
        <v>0</v>
      </c>
      <c r="BI1490" s="179">
        <f>IF(N1490="nulová",J1490,0)</f>
        <v>0</v>
      </c>
      <c r="BJ1490" s="20" t="s">
        <v>76</v>
      </c>
      <c r="BK1490" s="179">
        <f>ROUND(I1490*H1490,2)</f>
        <v>14341.2</v>
      </c>
      <c r="BL1490" s="20" t="s">
        <v>295</v>
      </c>
      <c r="BM1490" s="178" t="s">
        <v>5329</v>
      </c>
    </row>
    <row r="1491" spans="1:51" s="14" customFormat="1" ht="12">
      <c r="A1491" s="14"/>
      <c r="B1491" s="187"/>
      <c r="C1491" s="14"/>
      <c r="D1491" s="181" t="s">
        <v>204</v>
      </c>
      <c r="E1491" s="188" t="s">
        <v>3</v>
      </c>
      <c r="F1491" s="189" t="s">
        <v>4197</v>
      </c>
      <c r="G1491" s="14"/>
      <c r="H1491" s="190">
        <v>50.32</v>
      </c>
      <c r="I1491" s="14"/>
      <c r="J1491" s="14"/>
      <c r="K1491" s="14"/>
      <c r="L1491" s="187"/>
      <c r="M1491" s="191"/>
      <c r="N1491" s="192"/>
      <c r="O1491" s="192"/>
      <c r="P1491" s="192"/>
      <c r="Q1491" s="192"/>
      <c r="R1491" s="192"/>
      <c r="S1491" s="192"/>
      <c r="T1491" s="193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188" t="s">
        <v>204</v>
      </c>
      <c r="AU1491" s="188" t="s">
        <v>78</v>
      </c>
      <c r="AV1491" s="14" t="s">
        <v>78</v>
      </c>
      <c r="AW1491" s="14" t="s">
        <v>31</v>
      </c>
      <c r="AX1491" s="14" t="s">
        <v>76</v>
      </c>
      <c r="AY1491" s="188" t="s">
        <v>195</v>
      </c>
    </row>
    <row r="1492" spans="1:65" s="2" customFormat="1" ht="16.5" customHeight="1">
      <c r="A1492" s="33"/>
      <c r="B1492" s="167"/>
      <c r="C1492" s="208" t="s">
        <v>5330</v>
      </c>
      <c r="D1492" s="208" t="s">
        <v>263</v>
      </c>
      <c r="E1492" s="209" t="s">
        <v>5331</v>
      </c>
      <c r="F1492" s="210" t="s">
        <v>5332</v>
      </c>
      <c r="G1492" s="211" t="s">
        <v>200</v>
      </c>
      <c r="H1492" s="212">
        <v>55.352</v>
      </c>
      <c r="I1492" s="213">
        <v>315</v>
      </c>
      <c r="J1492" s="213">
        <f>ROUND(I1492*H1492,2)</f>
        <v>17435.88</v>
      </c>
      <c r="K1492" s="210" t="s">
        <v>201</v>
      </c>
      <c r="L1492" s="214"/>
      <c r="M1492" s="215" t="s">
        <v>3</v>
      </c>
      <c r="N1492" s="216" t="s">
        <v>40</v>
      </c>
      <c r="O1492" s="176">
        <v>0</v>
      </c>
      <c r="P1492" s="176">
        <f>O1492*H1492</f>
        <v>0</v>
      </c>
      <c r="Q1492" s="176">
        <v>0.018</v>
      </c>
      <c r="R1492" s="176">
        <f>Q1492*H1492</f>
        <v>0.9963359999999999</v>
      </c>
      <c r="S1492" s="176">
        <v>0</v>
      </c>
      <c r="T1492" s="177">
        <f>S1492*H1492</f>
        <v>0</v>
      </c>
      <c r="U1492" s="33"/>
      <c r="V1492" s="33"/>
      <c r="W1492" s="33"/>
      <c r="X1492" s="33"/>
      <c r="Y1492" s="33"/>
      <c r="Z1492" s="33"/>
      <c r="AA1492" s="33"/>
      <c r="AB1492" s="33"/>
      <c r="AC1492" s="33"/>
      <c r="AD1492" s="33"/>
      <c r="AE1492" s="33"/>
      <c r="AR1492" s="178" t="s">
        <v>417</v>
      </c>
      <c r="AT1492" s="178" t="s">
        <v>263</v>
      </c>
      <c r="AU1492" s="178" t="s">
        <v>78</v>
      </c>
      <c r="AY1492" s="20" t="s">
        <v>195</v>
      </c>
      <c r="BE1492" s="179">
        <f>IF(N1492="základní",J1492,0)</f>
        <v>17435.88</v>
      </c>
      <c r="BF1492" s="179">
        <f>IF(N1492="snížená",J1492,0)</f>
        <v>0</v>
      </c>
      <c r="BG1492" s="179">
        <f>IF(N1492="zákl. přenesená",J1492,0)</f>
        <v>0</v>
      </c>
      <c r="BH1492" s="179">
        <f>IF(N1492="sníž. přenesená",J1492,0)</f>
        <v>0</v>
      </c>
      <c r="BI1492" s="179">
        <f>IF(N1492="nulová",J1492,0)</f>
        <v>0</v>
      </c>
      <c r="BJ1492" s="20" t="s">
        <v>76</v>
      </c>
      <c r="BK1492" s="179">
        <f>ROUND(I1492*H1492,2)</f>
        <v>17435.88</v>
      </c>
      <c r="BL1492" s="20" t="s">
        <v>295</v>
      </c>
      <c r="BM1492" s="178" t="s">
        <v>5333</v>
      </c>
    </row>
    <row r="1493" spans="1:51" s="14" customFormat="1" ht="12">
      <c r="A1493" s="14"/>
      <c r="B1493" s="187"/>
      <c r="C1493" s="14"/>
      <c r="D1493" s="181" t="s">
        <v>204</v>
      </c>
      <c r="E1493" s="14"/>
      <c r="F1493" s="189" t="s">
        <v>5334</v>
      </c>
      <c r="G1493" s="14"/>
      <c r="H1493" s="190">
        <v>55.352</v>
      </c>
      <c r="I1493" s="14"/>
      <c r="J1493" s="14"/>
      <c r="K1493" s="14"/>
      <c r="L1493" s="187"/>
      <c r="M1493" s="191"/>
      <c r="N1493" s="192"/>
      <c r="O1493" s="192"/>
      <c r="P1493" s="192"/>
      <c r="Q1493" s="192"/>
      <c r="R1493" s="192"/>
      <c r="S1493" s="192"/>
      <c r="T1493" s="193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188" t="s">
        <v>204</v>
      </c>
      <c r="AU1493" s="188" t="s">
        <v>78</v>
      </c>
      <c r="AV1493" s="14" t="s">
        <v>78</v>
      </c>
      <c r="AW1493" s="14" t="s">
        <v>4</v>
      </c>
      <c r="AX1493" s="14" t="s">
        <v>76</v>
      </c>
      <c r="AY1493" s="188" t="s">
        <v>195</v>
      </c>
    </row>
    <row r="1494" spans="1:65" s="2" customFormat="1" ht="16.5" customHeight="1">
      <c r="A1494" s="33"/>
      <c r="B1494" s="167"/>
      <c r="C1494" s="168" t="s">
        <v>5335</v>
      </c>
      <c r="D1494" s="168" t="s">
        <v>197</v>
      </c>
      <c r="E1494" s="169" t="s">
        <v>5336</v>
      </c>
      <c r="F1494" s="170" t="s">
        <v>5337</v>
      </c>
      <c r="G1494" s="171" t="s">
        <v>200</v>
      </c>
      <c r="H1494" s="172">
        <v>22.1</v>
      </c>
      <c r="I1494" s="173">
        <v>10.7</v>
      </c>
      <c r="J1494" s="173">
        <f>ROUND(I1494*H1494,2)</f>
        <v>236.47</v>
      </c>
      <c r="K1494" s="170" t="s">
        <v>201</v>
      </c>
      <c r="L1494" s="34"/>
      <c r="M1494" s="174" t="s">
        <v>3</v>
      </c>
      <c r="N1494" s="175" t="s">
        <v>40</v>
      </c>
      <c r="O1494" s="176">
        <v>0.03</v>
      </c>
      <c r="P1494" s="176">
        <f>O1494*H1494</f>
        <v>0.663</v>
      </c>
      <c r="Q1494" s="176">
        <v>0</v>
      </c>
      <c r="R1494" s="176">
        <f>Q1494*H1494</f>
        <v>0</v>
      </c>
      <c r="S1494" s="176">
        <v>0</v>
      </c>
      <c r="T1494" s="177">
        <f>S1494*H1494</f>
        <v>0</v>
      </c>
      <c r="U1494" s="33"/>
      <c r="V1494" s="33"/>
      <c r="W1494" s="33"/>
      <c r="X1494" s="33"/>
      <c r="Y1494" s="33"/>
      <c r="Z1494" s="33"/>
      <c r="AA1494" s="33"/>
      <c r="AB1494" s="33"/>
      <c r="AC1494" s="33"/>
      <c r="AD1494" s="33"/>
      <c r="AE1494" s="33"/>
      <c r="AR1494" s="178" t="s">
        <v>295</v>
      </c>
      <c r="AT1494" s="178" t="s">
        <v>197</v>
      </c>
      <c r="AU1494" s="178" t="s">
        <v>78</v>
      </c>
      <c r="AY1494" s="20" t="s">
        <v>195</v>
      </c>
      <c r="BE1494" s="179">
        <f>IF(N1494="základní",J1494,0)</f>
        <v>236.47</v>
      </c>
      <c r="BF1494" s="179">
        <f>IF(N1494="snížená",J1494,0)</f>
        <v>0</v>
      </c>
      <c r="BG1494" s="179">
        <f>IF(N1494="zákl. přenesená",J1494,0)</f>
        <v>0</v>
      </c>
      <c r="BH1494" s="179">
        <f>IF(N1494="sníž. přenesená",J1494,0)</f>
        <v>0</v>
      </c>
      <c r="BI1494" s="179">
        <f>IF(N1494="nulová",J1494,0)</f>
        <v>0</v>
      </c>
      <c r="BJ1494" s="20" t="s">
        <v>76</v>
      </c>
      <c r="BK1494" s="179">
        <f>ROUND(I1494*H1494,2)</f>
        <v>236.47</v>
      </c>
      <c r="BL1494" s="20" t="s">
        <v>295</v>
      </c>
      <c r="BM1494" s="178" t="s">
        <v>5338</v>
      </c>
    </row>
    <row r="1495" spans="1:51" s="14" customFormat="1" ht="12">
      <c r="A1495" s="14"/>
      <c r="B1495" s="187"/>
      <c r="C1495" s="14"/>
      <c r="D1495" s="181" t="s">
        <v>204</v>
      </c>
      <c r="E1495" s="188" t="s">
        <v>3</v>
      </c>
      <c r="F1495" s="189" t="s">
        <v>5339</v>
      </c>
      <c r="G1495" s="14"/>
      <c r="H1495" s="190">
        <v>22.1</v>
      </c>
      <c r="I1495" s="14"/>
      <c r="J1495" s="14"/>
      <c r="K1495" s="14"/>
      <c r="L1495" s="187"/>
      <c r="M1495" s="191"/>
      <c r="N1495" s="192"/>
      <c r="O1495" s="192"/>
      <c r="P1495" s="192"/>
      <c r="Q1495" s="192"/>
      <c r="R1495" s="192"/>
      <c r="S1495" s="192"/>
      <c r="T1495" s="193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T1495" s="188" t="s">
        <v>204</v>
      </c>
      <c r="AU1495" s="188" t="s">
        <v>78</v>
      </c>
      <c r="AV1495" s="14" t="s">
        <v>78</v>
      </c>
      <c r="AW1495" s="14" t="s">
        <v>31</v>
      </c>
      <c r="AX1495" s="14" t="s">
        <v>76</v>
      </c>
      <c r="AY1495" s="188" t="s">
        <v>195</v>
      </c>
    </row>
    <row r="1496" spans="1:65" s="2" customFormat="1" ht="16.5" customHeight="1">
      <c r="A1496" s="33"/>
      <c r="B1496" s="167"/>
      <c r="C1496" s="168" t="s">
        <v>5340</v>
      </c>
      <c r="D1496" s="168" t="s">
        <v>197</v>
      </c>
      <c r="E1496" s="169" t="s">
        <v>1645</v>
      </c>
      <c r="F1496" s="170" t="s">
        <v>1646</v>
      </c>
      <c r="G1496" s="171" t="s">
        <v>200</v>
      </c>
      <c r="H1496" s="172">
        <v>50.32</v>
      </c>
      <c r="I1496" s="173">
        <v>41.3</v>
      </c>
      <c r="J1496" s="173">
        <f>ROUND(I1496*H1496,2)</f>
        <v>2078.22</v>
      </c>
      <c r="K1496" s="170" t="s">
        <v>201</v>
      </c>
      <c r="L1496" s="34"/>
      <c r="M1496" s="174" t="s">
        <v>3</v>
      </c>
      <c r="N1496" s="175" t="s">
        <v>40</v>
      </c>
      <c r="O1496" s="176">
        <v>0.044</v>
      </c>
      <c r="P1496" s="176">
        <f>O1496*H1496</f>
        <v>2.21408</v>
      </c>
      <c r="Q1496" s="176">
        <v>0.0003</v>
      </c>
      <c r="R1496" s="176">
        <f>Q1496*H1496</f>
        <v>0.015095999999999998</v>
      </c>
      <c r="S1496" s="176">
        <v>0</v>
      </c>
      <c r="T1496" s="177">
        <f>S1496*H1496</f>
        <v>0</v>
      </c>
      <c r="U1496" s="33"/>
      <c r="V1496" s="33"/>
      <c r="W1496" s="33"/>
      <c r="X1496" s="33"/>
      <c r="Y1496" s="33"/>
      <c r="Z1496" s="33"/>
      <c r="AA1496" s="33"/>
      <c r="AB1496" s="33"/>
      <c r="AC1496" s="33"/>
      <c r="AD1496" s="33"/>
      <c r="AE1496" s="33"/>
      <c r="AR1496" s="178" t="s">
        <v>295</v>
      </c>
      <c r="AT1496" s="178" t="s">
        <v>197</v>
      </c>
      <c r="AU1496" s="178" t="s">
        <v>78</v>
      </c>
      <c r="AY1496" s="20" t="s">
        <v>195</v>
      </c>
      <c r="BE1496" s="179">
        <f>IF(N1496="základní",J1496,0)</f>
        <v>2078.22</v>
      </c>
      <c r="BF1496" s="179">
        <f>IF(N1496="snížená",J1496,0)</f>
        <v>0</v>
      </c>
      <c r="BG1496" s="179">
        <f>IF(N1496="zákl. přenesená",J1496,0)</f>
        <v>0</v>
      </c>
      <c r="BH1496" s="179">
        <f>IF(N1496="sníž. přenesená",J1496,0)</f>
        <v>0</v>
      </c>
      <c r="BI1496" s="179">
        <f>IF(N1496="nulová",J1496,0)</f>
        <v>0</v>
      </c>
      <c r="BJ1496" s="20" t="s">
        <v>76</v>
      </c>
      <c r="BK1496" s="179">
        <f>ROUND(I1496*H1496,2)</f>
        <v>2078.22</v>
      </c>
      <c r="BL1496" s="20" t="s">
        <v>295</v>
      </c>
      <c r="BM1496" s="178" t="s">
        <v>5341</v>
      </c>
    </row>
    <row r="1497" spans="1:65" s="2" customFormat="1" ht="16.5" customHeight="1">
      <c r="A1497" s="33"/>
      <c r="B1497" s="167"/>
      <c r="C1497" s="168" t="s">
        <v>5342</v>
      </c>
      <c r="D1497" s="168" t="s">
        <v>197</v>
      </c>
      <c r="E1497" s="169" t="s">
        <v>5343</v>
      </c>
      <c r="F1497" s="170" t="s">
        <v>5344</v>
      </c>
      <c r="G1497" s="171" t="s">
        <v>212</v>
      </c>
      <c r="H1497" s="172">
        <v>6.68</v>
      </c>
      <c r="I1497" s="173">
        <v>35.9</v>
      </c>
      <c r="J1497" s="173">
        <f>ROUND(I1497*H1497,2)</f>
        <v>239.81</v>
      </c>
      <c r="K1497" s="170" t="s">
        <v>201</v>
      </c>
      <c r="L1497" s="34"/>
      <c r="M1497" s="174" t="s">
        <v>3</v>
      </c>
      <c r="N1497" s="175" t="s">
        <v>40</v>
      </c>
      <c r="O1497" s="176">
        <v>0.05</v>
      </c>
      <c r="P1497" s="176">
        <f>O1497*H1497</f>
        <v>0.334</v>
      </c>
      <c r="Q1497" s="176">
        <v>3E-05</v>
      </c>
      <c r="R1497" s="176">
        <f>Q1497*H1497</f>
        <v>0.0002004</v>
      </c>
      <c r="S1497" s="176">
        <v>0</v>
      </c>
      <c r="T1497" s="177">
        <f>S1497*H1497</f>
        <v>0</v>
      </c>
      <c r="U1497" s="33"/>
      <c r="V1497" s="33"/>
      <c r="W1497" s="33"/>
      <c r="X1497" s="33"/>
      <c r="Y1497" s="33"/>
      <c r="Z1497" s="33"/>
      <c r="AA1497" s="33"/>
      <c r="AB1497" s="33"/>
      <c r="AC1497" s="33"/>
      <c r="AD1497" s="33"/>
      <c r="AE1497" s="33"/>
      <c r="AR1497" s="178" t="s">
        <v>295</v>
      </c>
      <c r="AT1497" s="178" t="s">
        <v>197</v>
      </c>
      <c r="AU1497" s="178" t="s">
        <v>78</v>
      </c>
      <c r="AY1497" s="20" t="s">
        <v>195</v>
      </c>
      <c r="BE1497" s="179">
        <f>IF(N1497="základní",J1497,0)</f>
        <v>239.81</v>
      </c>
      <c r="BF1497" s="179">
        <f>IF(N1497="snížená",J1497,0)</f>
        <v>0</v>
      </c>
      <c r="BG1497" s="179">
        <f>IF(N1497="zákl. přenesená",J1497,0)</f>
        <v>0</v>
      </c>
      <c r="BH1497" s="179">
        <f>IF(N1497="sníž. přenesená",J1497,0)</f>
        <v>0</v>
      </c>
      <c r="BI1497" s="179">
        <f>IF(N1497="nulová",J1497,0)</f>
        <v>0</v>
      </c>
      <c r="BJ1497" s="20" t="s">
        <v>76</v>
      </c>
      <c r="BK1497" s="179">
        <f>ROUND(I1497*H1497,2)</f>
        <v>239.81</v>
      </c>
      <c r="BL1497" s="20" t="s">
        <v>295</v>
      </c>
      <c r="BM1497" s="178" t="s">
        <v>5345</v>
      </c>
    </row>
    <row r="1498" spans="1:51" s="13" customFormat="1" ht="12">
      <c r="A1498" s="13"/>
      <c r="B1498" s="180"/>
      <c r="C1498" s="13"/>
      <c r="D1498" s="181" t="s">
        <v>204</v>
      </c>
      <c r="E1498" s="182" t="s">
        <v>3</v>
      </c>
      <c r="F1498" s="183" t="s">
        <v>5346</v>
      </c>
      <c r="G1498" s="13"/>
      <c r="H1498" s="182" t="s">
        <v>3</v>
      </c>
      <c r="I1498" s="13"/>
      <c r="J1498" s="13"/>
      <c r="K1498" s="13"/>
      <c r="L1498" s="180"/>
      <c r="M1498" s="184"/>
      <c r="N1498" s="185"/>
      <c r="O1498" s="185"/>
      <c r="P1498" s="185"/>
      <c r="Q1498" s="185"/>
      <c r="R1498" s="185"/>
      <c r="S1498" s="185"/>
      <c r="T1498" s="186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182" t="s">
        <v>204</v>
      </c>
      <c r="AU1498" s="182" t="s">
        <v>78</v>
      </c>
      <c r="AV1498" s="13" t="s">
        <v>76</v>
      </c>
      <c r="AW1498" s="13" t="s">
        <v>31</v>
      </c>
      <c r="AX1498" s="13" t="s">
        <v>69</v>
      </c>
      <c r="AY1498" s="182" t="s">
        <v>195</v>
      </c>
    </row>
    <row r="1499" spans="1:51" s="14" customFormat="1" ht="12">
      <c r="A1499" s="14"/>
      <c r="B1499" s="187"/>
      <c r="C1499" s="14"/>
      <c r="D1499" s="181" t="s">
        <v>204</v>
      </c>
      <c r="E1499" s="188" t="s">
        <v>3</v>
      </c>
      <c r="F1499" s="189" t="s">
        <v>4042</v>
      </c>
      <c r="G1499" s="14"/>
      <c r="H1499" s="190">
        <v>6.68</v>
      </c>
      <c r="I1499" s="14"/>
      <c r="J1499" s="14"/>
      <c r="K1499" s="14"/>
      <c r="L1499" s="187"/>
      <c r="M1499" s="191"/>
      <c r="N1499" s="192"/>
      <c r="O1499" s="192"/>
      <c r="P1499" s="192"/>
      <c r="Q1499" s="192"/>
      <c r="R1499" s="192"/>
      <c r="S1499" s="192"/>
      <c r="T1499" s="193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188" t="s">
        <v>204</v>
      </c>
      <c r="AU1499" s="188" t="s">
        <v>78</v>
      </c>
      <c r="AV1499" s="14" t="s">
        <v>78</v>
      </c>
      <c r="AW1499" s="14" t="s">
        <v>31</v>
      </c>
      <c r="AX1499" s="14" t="s">
        <v>76</v>
      </c>
      <c r="AY1499" s="188" t="s">
        <v>195</v>
      </c>
    </row>
    <row r="1500" spans="1:65" s="2" customFormat="1" ht="16.5" customHeight="1">
      <c r="A1500" s="33"/>
      <c r="B1500" s="167"/>
      <c r="C1500" s="168" t="s">
        <v>5347</v>
      </c>
      <c r="D1500" s="168" t="s">
        <v>197</v>
      </c>
      <c r="E1500" s="169" t="s">
        <v>5348</v>
      </c>
      <c r="F1500" s="170" t="s">
        <v>5349</v>
      </c>
      <c r="G1500" s="171" t="s">
        <v>200</v>
      </c>
      <c r="H1500" s="172">
        <v>3.8</v>
      </c>
      <c r="I1500" s="173">
        <v>597.43</v>
      </c>
      <c r="J1500" s="173">
        <f>ROUND(I1500*H1500,2)</f>
        <v>2270.23</v>
      </c>
      <c r="K1500" s="170" t="s">
        <v>3</v>
      </c>
      <c r="L1500" s="34"/>
      <c r="M1500" s="174" t="s">
        <v>3</v>
      </c>
      <c r="N1500" s="175" t="s">
        <v>40</v>
      </c>
      <c r="O1500" s="176">
        <v>0.125</v>
      </c>
      <c r="P1500" s="176">
        <f>O1500*H1500</f>
        <v>0.475</v>
      </c>
      <c r="Q1500" s="176">
        <v>0.00463</v>
      </c>
      <c r="R1500" s="176">
        <f>Q1500*H1500</f>
        <v>0.017594</v>
      </c>
      <c r="S1500" s="176">
        <v>0</v>
      </c>
      <c r="T1500" s="177">
        <f>S1500*H1500</f>
        <v>0</v>
      </c>
      <c r="U1500" s="33"/>
      <c r="V1500" s="33"/>
      <c r="W1500" s="33"/>
      <c r="X1500" s="33"/>
      <c r="Y1500" s="33"/>
      <c r="Z1500" s="33"/>
      <c r="AA1500" s="33"/>
      <c r="AB1500" s="33"/>
      <c r="AC1500" s="33"/>
      <c r="AD1500" s="33"/>
      <c r="AE1500" s="33"/>
      <c r="AR1500" s="178" t="s">
        <v>295</v>
      </c>
      <c r="AT1500" s="178" t="s">
        <v>197</v>
      </c>
      <c r="AU1500" s="178" t="s">
        <v>78</v>
      </c>
      <c r="AY1500" s="20" t="s">
        <v>195</v>
      </c>
      <c r="BE1500" s="179">
        <f>IF(N1500="základní",J1500,0)</f>
        <v>2270.23</v>
      </c>
      <c r="BF1500" s="179">
        <f>IF(N1500="snížená",J1500,0)</f>
        <v>0</v>
      </c>
      <c r="BG1500" s="179">
        <f>IF(N1500="zákl. přenesená",J1500,0)</f>
        <v>0</v>
      </c>
      <c r="BH1500" s="179">
        <f>IF(N1500="sníž. přenesená",J1500,0)</f>
        <v>0</v>
      </c>
      <c r="BI1500" s="179">
        <f>IF(N1500="nulová",J1500,0)</f>
        <v>0</v>
      </c>
      <c r="BJ1500" s="20" t="s">
        <v>76</v>
      </c>
      <c r="BK1500" s="179">
        <f>ROUND(I1500*H1500,2)</f>
        <v>2270.23</v>
      </c>
      <c r="BL1500" s="20" t="s">
        <v>295</v>
      </c>
      <c r="BM1500" s="178" t="s">
        <v>5350</v>
      </c>
    </row>
    <row r="1501" spans="1:51" s="14" customFormat="1" ht="12">
      <c r="A1501" s="14"/>
      <c r="B1501" s="187"/>
      <c r="C1501" s="14"/>
      <c r="D1501" s="181" t="s">
        <v>204</v>
      </c>
      <c r="E1501" s="188" t="s">
        <v>3</v>
      </c>
      <c r="F1501" s="189" t="s">
        <v>5351</v>
      </c>
      <c r="G1501" s="14"/>
      <c r="H1501" s="190">
        <v>3.8</v>
      </c>
      <c r="I1501" s="14"/>
      <c r="J1501" s="14"/>
      <c r="K1501" s="14"/>
      <c r="L1501" s="187"/>
      <c r="M1501" s="191"/>
      <c r="N1501" s="192"/>
      <c r="O1501" s="192"/>
      <c r="P1501" s="192"/>
      <c r="Q1501" s="192"/>
      <c r="R1501" s="192"/>
      <c r="S1501" s="192"/>
      <c r="T1501" s="193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T1501" s="188" t="s">
        <v>204</v>
      </c>
      <c r="AU1501" s="188" t="s">
        <v>78</v>
      </c>
      <c r="AV1501" s="14" t="s">
        <v>78</v>
      </c>
      <c r="AW1501" s="14" t="s">
        <v>31</v>
      </c>
      <c r="AX1501" s="14" t="s">
        <v>76</v>
      </c>
      <c r="AY1501" s="188" t="s">
        <v>195</v>
      </c>
    </row>
    <row r="1502" spans="1:65" s="2" customFormat="1" ht="16.5" customHeight="1">
      <c r="A1502" s="33"/>
      <c r="B1502" s="167"/>
      <c r="C1502" s="168" t="s">
        <v>5352</v>
      </c>
      <c r="D1502" s="168" t="s">
        <v>197</v>
      </c>
      <c r="E1502" s="169" t="s">
        <v>1658</v>
      </c>
      <c r="F1502" s="170" t="s">
        <v>1659</v>
      </c>
      <c r="G1502" s="171" t="s">
        <v>200</v>
      </c>
      <c r="H1502" s="172">
        <v>50.32</v>
      </c>
      <c r="I1502" s="173">
        <v>200</v>
      </c>
      <c r="J1502" s="173">
        <f>ROUND(I1502*H1502,2)</f>
        <v>10064</v>
      </c>
      <c r="K1502" s="170" t="s">
        <v>201</v>
      </c>
      <c r="L1502" s="34"/>
      <c r="M1502" s="174" t="s">
        <v>3</v>
      </c>
      <c r="N1502" s="175" t="s">
        <v>40</v>
      </c>
      <c r="O1502" s="176">
        <v>0.3</v>
      </c>
      <c r="P1502" s="176">
        <f>O1502*H1502</f>
        <v>15.096</v>
      </c>
      <c r="Q1502" s="176">
        <v>0.00715</v>
      </c>
      <c r="R1502" s="176">
        <f>Q1502*H1502</f>
        <v>0.359788</v>
      </c>
      <c r="S1502" s="176">
        <v>0</v>
      </c>
      <c r="T1502" s="177">
        <f>S1502*H1502</f>
        <v>0</v>
      </c>
      <c r="U1502" s="33"/>
      <c r="V1502" s="33"/>
      <c r="W1502" s="33"/>
      <c r="X1502" s="33"/>
      <c r="Y1502" s="33"/>
      <c r="Z1502" s="33"/>
      <c r="AA1502" s="33"/>
      <c r="AB1502" s="33"/>
      <c r="AC1502" s="33"/>
      <c r="AD1502" s="33"/>
      <c r="AE1502" s="33"/>
      <c r="AR1502" s="178" t="s">
        <v>295</v>
      </c>
      <c r="AT1502" s="178" t="s">
        <v>197</v>
      </c>
      <c r="AU1502" s="178" t="s">
        <v>78</v>
      </c>
      <c r="AY1502" s="20" t="s">
        <v>195</v>
      </c>
      <c r="BE1502" s="179">
        <f>IF(N1502="základní",J1502,0)</f>
        <v>10064</v>
      </c>
      <c r="BF1502" s="179">
        <f>IF(N1502="snížená",J1502,0)</f>
        <v>0</v>
      </c>
      <c r="BG1502" s="179">
        <f>IF(N1502="zákl. přenesená",J1502,0)</f>
        <v>0</v>
      </c>
      <c r="BH1502" s="179">
        <f>IF(N1502="sníž. přenesená",J1502,0)</f>
        <v>0</v>
      </c>
      <c r="BI1502" s="179">
        <f>IF(N1502="nulová",J1502,0)</f>
        <v>0</v>
      </c>
      <c r="BJ1502" s="20" t="s">
        <v>76</v>
      </c>
      <c r="BK1502" s="179">
        <f>ROUND(I1502*H1502,2)</f>
        <v>10064</v>
      </c>
      <c r="BL1502" s="20" t="s">
        <v>295</v>
      </c>
      <c r="BM1502" s="178" t="s">
        <v>5353</v>
      </c>
    </row>
    <row r="1503" spans="1:65" s="2" customFormat="1" ht="24" customHeight="1">
      <c r="A1503" s="33"/>
      <c r="B1503" s="167"/>
      <c r="C1503" s="168" t="s">
        <v>5354</v>
      </c>
      <c r="D1503" s="168" t="s">
        <v>197</v>
      </c>
      <c r="E1503" s="169" t="s">
        <v>1662</v>
      </c>
      <c r="F1503" s="170" t="s">
        <v>1663</v>
      </c>
      <c r="G1503" s="171" t="s">
        <v>200</v>
      </c>
      <c r="H1503" s="172">
        <v>50.32</v>
      </c>
      <c r="I1503" s="173">
        <v>35.8</v>
      </c>
      <c r="J1503" s="173">
        <f>ROUND(I1503*H1503,2)</f>
        <v>1801.46</v>
      </c>
      <c r="K1503" s="170" t="s">
        <v>201</v>
      </c>
      <c r="L1503" s="34"/>
      <c r="M1503" s="174" t="s">
        <v>3</v>
      </c>
      <c r="N1503" s="175" t="s">
        <v>40</v>
      </c>
      <c r="O1503" s="176">
        <v>0.035</v>
      </c>
      <c r="P1503" s="176">
        <f>O1503*H1503</f>
        <v>1.7612</v>
      </c>
      <c r="Q1503" s="176">
        <v>0.00179</v>
      </c>
      <c r="R1503" s="176">
        <f>Q1503*H1503</f>
        <v>0.0900728</v>
      </c>
      <c r="S1503" s="176">
        <v>0</v>
      </c>
      <c r="T1503" s="177">
        <f>S1503*H1503</f>
        <v>0</v>
      </c>
      <c r="U1503" s="33"/>
      <c r="V1503" s="33"/>
      <c r="W1503" s="33"/>
      <c r="X1503" s="33"/>
      <c r="Y1503" s="33"/>
      <c r="Z1503" s="33"/>
      <c r="AA1503" s="33"/>
      <c r="AB1503" s="33"/>
      <c r="AC1503" s="33"/>
      <c r="AD1503" s="33"/>
      <c r="AE1503" s="33"/>
      <c r="AR1503" s="178" t="s">
        <v>295</v>
      </c>
      <c r="AT1503" s="178" t="s">
        <v>197</v>
      </c>
      <c r="AU1503" s="178" t="s">
        <v>78</v>
      </c>
      <c r="AY1503" s="20" t="s">
        <v>195</v>
      </c>
      <c r="BE1503" s="179">
        <f>IF(N1503="základní",J1503,0)</f>
        <v>1801.46</v>
      </c>
      <c r="BF1503" s="179">
        <f>IF(N1503="snížená",J1503,0)</f>
        <v>0</v>
      </c>
      <c r="BG1503" s="179">
        <f>IF(N1503="zákl. přenesená",J1503,0)</f>
        <v>0</v>
      </c>
      <c r="BH1503" s="179">
        <f>IF(N1503="sníž. přenesená",J1503,0)</f>
        <v>0</v>
      </c>
      <c r="BI1503" s="179">
        <f>IF(N1503="nulová",J1503,0)</f>
        <v>0</v>
      </c>
      <c r="BJ1503" s="20" t="s">
        <v>76</v>
      </c>
      <c r="BK1503" s="179">
        <f>ROUND(I1503*H1503,2)</f>
        <v>1801.46</v>
      </c>
      <c r="BL1503" s="20" t="s">
        <v>295</v>
      </c>
      <c r="BM1503" s="178" t="s">
        <v>5355</v>
      </c>
    </row>
    <row r="1504" spans="1:65" s="2" customFormat="1" ht="24" customHeight="1">
      <c r="A1504" s="33"/>
      <c r="B1504" s="167"/>
      <c r="C1504" s="168" t="s">
        <v>5356</v>
      </c>
      <c r="D1504" s="168" t="s">
        <v>197</v>
      </c>
      <c r="E1504" s="169" t="s">
        <v>1666</v>
      </c>
      <c r="F1504" s="170" t="s">
        <v>1667</v>
      </c>
      <c r="G1504" s="171" t="s">
        <v>826</v>
      </c>
      <c r="H1504" s="172">
        <v>1.739</v>
      </c>
      <c r="I1504" s="173">
        <v>512</v>
      </c>
      <c r="J1504" s="173">
        <f>ROUND(I1504*H1504,2)</f>
        <v>890.37</v>
      </c>
      <c r="K1504" s="170" t="s">
        <v>201</v>
      </c>
      <c r="L1504" s="34"/>
      <c r="M1504" s="174" t="s">
        <v>3</v>
      </c>
      <c r="N1504" s="175" t="s">
        <v>40</v>
      </c>
      <c r="O1504" s="176">
        <v>1.265</v>
      </c>
      <c r="P1504" s="176">
        <f>O1504*H1504</f>
        <v>2.1998349999999998</v>
      </c>
      <c r="Q1504" s="176">
        <v>0</v>
      </c>
      <c r="R1504" s="176">
        <f>Q1504*H1504</f>
        <v>0</v>
      </c>
      <c r="S1504" s="176">
        <v>0</v>
      </c>
      <c r="T1504" s="177">
        <f>S1504*H1504</f>
        <v>0</v>
      </c>
      <c r="U1504" s="33"/>
      <c r="V1504" s="33"/>
      <c r="W1504" s="33"/>
      <c r="X1504" s="33"/>
      <c r="Y1504" s="33"/>
      <c r="Z1504" s="33"/>
      <c r="AA1504" s="33"/>
      <c r="AB1504" s="33"/>
      <c r="AC1504" s="33"/>
      <c r="AD1504" s="33"/>
      <c r="AE1504" s="33"/>
      <c r="AR1504" s="178" t="s">
        <v>295</v>
      </c>
      <c r="AT1504" s="178" t="s">
        <v>197</v>
      </c>
      <c r="AU1504" s="178" t="s">
        <v>78</v>
      </c>
      <c r="AY1504" s="20" t="s">
        <v>195</v>
      </c>
      <c r="BE1504" s="179">
        <f>IF(N1504="základní",J1504,0)</f>
        <v>890.37</v>
      </c>
      <c r="BF1504" s="179">
        <f>IF(N1504="snížená",J1504,0)</f>
        <v>0</v>
      </c>
      <c r="BG1504" s="179">
        <f>IF(N1504="zákl. přenesená",J1504,0)</f>
        <v>0</v>
      </c>
      <c r="BH1504" s="179">
        <f>IF(N1504="sníž. přenesená",J1504,0)</f>
        <v>0</v>
      </c>
      <c r="BI1504" s="179">
        <f>IF(N1504="nulová",J1504,0)</f>
        <v>0</v>
      </c>
      <c r="BJ1504" s="20" t="s">
        <v>76</v>
      </c>
      <c r="BK1504" s="179">
        <f>ROUND(I1504*H1504,2)</f>
        <v>890.37</v>
      </c>
      <c r="BL1504" s="20" t="s">
        <v>295</v>
      </c>
      <c r="BM1504" s="178" t="s">
        <v>5357</v>
      </c>
    </row>
    <row r="1505" spans="1:63" s="12" customFormat="1" ht="22.8" customHeight="1">
      <c r="A1505" s="12"/>
      <c r="B1505" s="155"/>
      <c r="C1505" s="12"/>
      <c r="D1505" s="156" t="s">
        <v>68</v>
      </c>
      <c r="E1505" s="165" t="s">
        <v>1669</v>
      </c>
      <c r="F1505" s="165" t="s">
        <v>1670</v>
      </c>
      <c r="G1505" s="12"/>
      <c r="H1505" s="12"/>
      <c r="I1505" s="12"/>
      <c r="J1505" s="166">
        <f>BK1505</f>
        <v>68300.92</v>
      </c>
      <c r="K1505" s="12"/>
      <c r="L1505" s="155"/>
      <c r="M1505" s="159"/>
      <c r="N1505" s="160"/>
      <c r="O1505" s="160"/>
      <c r="P1505" s="161">
        <f>SUM(P1506:P1549)</f>
        <v>90.73022499999998</v>
      </c>
      <c r="Q1505" s="160"/>
      <c r="R1505" s="161">
        <f>SUM(R1506:R1549)</f>
        <v>1.6848601999999997</v>
      </c>
      <c r="S1505" s="160"/>
      <c r="T1505" s="162">
        <f>SUM(T1506:T1549)</f>
        <v>0</v>
      </c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R1505" s="156" t="s">
        <v>78</v>
      </c>
      <c r="AT1505" s="163" t="s">
        <v>68</v>
      </c>
      <c r="AU1505" s="163" t="s">
        <v>76</v>
      </c>
      <c r="AY1505" s="156" t="s">
        <v>195</v>
      </c>
      <c r="BK1505" s="164">
        <f>SUM(BK1506:BK1549)</f>
        <v>68300.92</v>
      </c>
    </row>
    <row r="1506" spans="1:65" s="2" customFormat="1" ht="24" customHeight="1">
      <c r="A1506" s="33"/>
      <c r="B1506" s="167"/>
      <c r="C1506" s="168" t="s">
        <v>5358</v>
      </c>
      <c r="D1506" s="168" t="s">
        <v>197</v>
      </c>
      <c r="E1506" s="169" t="s">
        <v>5359</v>
      </c>
      <c r="F1506" s="170" t="s">
        <v>5360</v>
      </c>
      <c r="G1506" s="171" t="s">
        <v>200</v>
      </c>
      <c r="H1506" s="172">
        <v>85.88</v>
      </c>
      <c r="I1506" s="173">
        <v>344</v>
      </c>
      <c r="J1506" s="173">
        <f>ROUND(I1506*H1506,2)</f>
        <v>29542.72</v>
      </c>
      <c r="K1506" s="170" t="s">
        <v>201</v>
      </c>
      <c r="L1506" s="34"/>
      <c r="M1506" s="174" t="s">
        <v>3</v>
      </c>
      <c r="N1506" s="175" t="s">
        <v>40</v>
      </c>
      <c r="O1506" s="176">
        <v>0.746</v>
      </c>
      <c r="P1506" s="176">
        <f>O1506*H1506</f>
        <v>64.06648</v>
      </c>
      <c r="Q1506" s="176">
        <v>0.003</v>
      </c>
      <c r="R1506" s="176">
        <f>Q1506*H1506</f>
        <v>0.25764</v>
      </c>
      <c r="S1506" s="176">
        <v>0</v>
      </c>
      <c r="T1506" s="177">
        <f>S1506*H1506</f>
        <v>0</v>
      </c>
      <c r="U1506" s="33"/>
      <c r="V1506" s="33"/>
      <c r="W1506" s="33"/>
      <c r="X1506" s="33"/>
      <c r="Y1506" s="33"/>
      <c r="Z1506" s="33"/>
      <c r="AA1506" s="33"/>
      <c r="AB1506" s="33"/>
      <c r="AC1506" s="33"/>
      <c r="AD1506" s="33"/>
      <c r="AE1506" s="33"/>
      <c r="AR1506" s="178" t="s">
        <v>295</v>
      </c>
      <c r="AT1506" s="178" t="s">
        <v>197</v>
      </c>
      <c r="AU1506" s="178" t="s">
        <v>78</v>
      </c>
      <c r="AY1506" s="20" t="s">
        <v>195</v>
      </c>
      <c r="BE1506" s="179">
        <f>IF(N1506="základní",J1506,0)</f>
        <v>29542.72</v>
      </c>
      <c r="BF1506" s="179">
        <f>IF(N1506="snížená",J1506,0)</f>
        <v>0</v>
      </c>
      <c r="BG1506" s="179">
        <f>IF(N1506="zákl. přenesená",J1506,0)</f>
        <v>0</v>
      </c>
      <c r="BH1506" s="179">
        <f>IF(N1506="sníž. přenesená",J1506,0)</f>
        <v>0</v>
      </c>
      <c r="BI1506" s="179">
        <f>IF(N1506="nulová",J1506,0)</f>
        <v>0</v>
      </c>
      <c r="BJ1506" s="20" t="s">
        <v>76</v>
      </c>
      <c r="BK1506" s="179">
        <f>ROUND(I1506*H1506,2)</f>
        <v>29542.72</v>
      </c>
      <c r="BL1506" s="20" t="s">
        <v>295</v>
      </c>
      <c r="BM1506" s="178" t="s">
        <v>5361</v>
      </c>
    </row>
    <row r="1507" spans="1:51" s="13" customFormat="1" ht="12">
      <c r="A1507" s="13"/>
      <c r="B1507" s="180"/>
      <c r="C1507" s="13"/>
      <c r="D1507" s="181" t="s">
        <v>204</v>
      </c>
      <c r="E1507" s="182" t="s">
        <v>3</v>
      </c>
      <c r="F1507" s="183" t="s">
        <v>3799</v>
      </c>
      <c r="G1507" s="13"/>
      <c r="H1507" s="182" t="s">
        <v>3</v>
      </c>
      <c r="I1507" s="13"/>
      <c r="J1507" s="13"/>
      <c r="K1507" s="13"/>
      <c r="L1507" s="180"/>
      <c r="M1507" s="184"/>
      <c r="N1507" s="185"/>
      <c r="O1507" s="185"/>
      <c r="P1507" s="185"/>
      <c r="Q1507" s="185"/>
      <c r="R1507" s="185"/>
      <c r="S1507" s="185"/>
      <c r="T1507" s="186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182" t="s">
        <v>204</v>
      </c>
      <c r="AU1507" s="182" t="s">
        <v>78</v>
      </c>
      <c r="AV1507" s="13" t="s">
        <v>76</v>
      </c>
      <c r="AW1507" s="13" t="s">
        <v>31</v>
      </c>
      <c r="AX1507" s="13" t="s">
        <v>69</v>
      </c>
      <c r="AY1507" s="182" t="s">
        <v>195</v>
      </c>
    </row>
    <row r="1508" spans="1:51" s="14" customFormat="1" ht="12">
      <c r="A1508" s="14"/>
      <c r="B1508" s="187"/>
      <c r="C1508" s="14"/>
      <c r="D1508" s="181" t="s">
        <v>204</v>
      </c>
      <c r="E1508" s="188" t="s">
        <v>3</v>
      </c>
      <c r="F1508" s="189" t="s">
        <v>5362</v>
      </c>
      <c r="G1508" s="14"/>
      <c r="H1508" s="190">
        <v>14.028</v>
      </c>
      <c r="I1508" s="14"/>
      <c r="J1508" s="14"/>
      <c r="K1508" s="14"/>
      <c r="L1508" s="187"/>
      <c r="M1508" s="191"/>
      <c r="N1508" s="192"/>
      <c r="O1508" s="192"/>
      <c r="P1508" s="192"/>
      <c r="Q1508" s="192"/>
      <c r="R1508" s="192"/>
      <c r="S1508" s="192"/>
      <c r="T1508" s="193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T1508" s="188" t="s">
        <v>204</v>
      </c>
      <c r="AU1508" s="188" t="s">
        <v>78</v>
      </c>
      <c r="AV1508" s="14" t="s">
        <v>78</v>
      </c>
      <c r="AW1508" s="14" t="s">
        <v>31</v>
      </c>
      <c r="AX1508" s="14" t="s">
        <v>69</v>
      </c>
      <c r="AY1508" s="188" t="s">
        <v>195</v>
      </c>
    </row>
    <row r="1509" spans="1:51" s="14" customFormat="1" ht="12">
      <c r="A1509" s="14"/>
      <c r="B1509" s="187"/>
      <c r="C1509" s="14"/>
      <c r="D1509" s="181" t="s">
        <v>204</v>
      </c>
      <c r="E1509" s="188" t="s">
        <v>3</v>
      </c>
      <c r="F1509" s="189" t="s">
        <v>5363</v>
      </c>
      <c r="G1509" s="14"/>
      <c r="H1509" s="190">
        <v>-2.8</v>
      </c>
      <c r="I1509" s="14"/>
      <c r="J1509" s="14"/>
      <c r="K1509" s="14"/>
      <c r="L1509" s="187"/>
      <c r="M1509" s="191"/>
      <c r="N1509" s="192"/>
      <c r="O1509" s="192"/>
      <c r="P1509" s="192"/>
      <c r="Q1509" s="192"/>
      <c r="R1509" s="192"/>
      <c r="S1509" s="192"/>
      <c r="T1509" s="193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T1509" s="188" t="s">
        <v>204</v>
      </c>
      <c r="AU1509" s="188" t="s">
        <v>78</v>
      </c>
      <c r="AV1509" s="14" t="s">
        <v>78</v>
      </c>
      <c r="AW1509" s="14" t="s">
        <v>31</v>
      </c>
      <c r="AX1509" s="14" t="s">
        <v>69</v>
      </c>
      <c r="AY1509" s="188" t="s">
        <v>195</v>
      </c>
    </row>
    <row r="1510" spans="1:51" s="13" customFormat="1" ht="12">
      <c r="A1510" s="13"/>
      <c r="B1510" s="180"/>
      <c r="C1510" s="13"/>
      <c r="D1510" s="181" t="s">
        <v>204</v>
      </c>
      <c r="E1510" s="182" t="s">
        <v>3</v>
      </c>
      <c r="F1510" s="183" t="s">
        <v>3801</v>
      </c>
      <c r="G1510" s="13"/>
      <c r="H1510" s="182" t="s">
        <v>3</v>
      </c>
      <c r="I1510" s="13"/>
      <c r="J1510" s="13"/>
      <c r="K1510" s="13"/>
      <c r="L1510" s="180"/>
      <c r="M1510" s="184"/>
      <c r="N1510" s="185"/>
      <c r="O1510" s="185"/>
      <c r="P1510" s="185"/>
      <c r="Q1510" s="185"/>
      <c r="R1510" s="185"/>
      <c r="S1510" s="185"/>
      <c r="T1510" s="186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182" t="s">
        <v>204</v>
      </c>
      <c r="AU1510" s="182" t="s">
        <v>78</v>
      </c>
      <c r="AV1510" s="13" t="s">
        <v>76</v>
      </c>
      <c r="AW1510" s="13" t="s">
        <v>31</v>
      </c>
      <c r="AX1510" s="13" t="s">
        <v>69</v>
      </c>
      <c r="AY1510" s="182" t="s">
        <v>195</v>
      </c>
    </row>
    <row r="1511" spans="1:51" s="14" customFormat="1" ht="12">
      <c r="A1511" s="14"/>
      <c r="B1511" s="187"/>
      <c r="C1511" s="14"/>
      <c r="D1511" s="181" t="s">
        <v>204</v>
      </c>
      <c r="E1511" s="188" t="s">
        <v>3</v>
      </c>
      <c r="F1511" s="189" t="s">
        <v>5364</v>
      </c>
      <c r="G1511" s="14"/>
      <c r="H1511" s="190">
        <v>15.288</v>
      </c>
      <c r="I1511" s="14"/>
      <c r="J1511" s="14"/>
      <c r="K1511" s="14"/>
      <c r="L1511" s="187"/>
      <c r="M1511" s="191"/>
      <c r="N1511" s="192"/>
      <c r="O1511" s="192"/>
      <c r="P1511" s="192"/>
      <c r="Q1511" s="192"/>
      <c r="R1511" s="192"/>
      <c r="S1511" s="192"/>
      <c r="T1511" s="193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188" t="s">
        <v>204</v>
      </c>
      <c r="AU1511" s="188" t="s">
        <v>78</v>
      </c>
      <c r="AV1511" s="14" t="s">
        <v>78</v>
      </c>
      <c r="AW1511" s="14" t="s">
        <v>31</v>
      </c>
      <c r="AX1511" s="14" t="s">
        <v>69</v>
      </c>
      <c r="AY1511" s="188" t="s">
        <v>195</v>
      </c>
    </row>
    <row r="1512" spans="1:51" s="14" customFormat="1" ht="12">
      <c r="A1512" s="14"/>
      <c r="B1512" s="187"/>
      <c r="C1512" s="14"/>
      <c r="D1512" s="181" t="s">
        <v>204</v>
      </c>
      <c r="E1512" s="188" t="s">
        <v>3</v>
      </c>
      <c r="F1512" s="189" t="s">
        <v>5365</v>
      </c>
      <c r="G1512" s="14"/>
      <c r="H1512" s="190">
        <v>-1.4</v>
      </c>
      <c r="I1512" s="14"/>
      <c r="J1512" s="14"/>
      <c r="K1512" s="14"/>
      <c r="L1512" s="187"/>
      <c r="M1512" s="191"/>
      <c r="N1512" s="192"/>
      <c r="O1512" s="192"/>
      <c r="P1512" s="192"/>
      <c r="Q1512" s="192"/>
      <c r="R1512" s="192"/>
      <c r="S1512" s="192"/>
      <c r="T1512" s="193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188" t="s">
        <v>204</v>
      </c>
      <c r="AU1512" s="188" t="s">
        <v>78</v>
      </c>
      <c r="AV1512" s="14" t="s">
        <v>78</v>
      </c>
      <c r="AW1512" s="14" t="s">
        <v>31</v>
      </c>
      <c r="AX1512" s="14" t="s">
        <v>69</v>
      </c>
      <c r="AY1512" s="188" t="s">
        <v>195</v>
      </c>
    </row>
    <row r="1513" spans="1:51" s="13" customFormat="1" ht="12">
      <c r="A1513" s="13"/>
      <c r="B1513" s="180"/>
      <c r="C1513" s="13"/>
      <c r="D1513" s="181" t="s">
        <v>204</v>
      </c>
      <c r="E1513" s="182" t="s">
        <v>3</v>
      </c>
      <c r="F1513" s="183" t="s">
        <v>3803</v>
      </c>
      <c r="G1513" s="13"/>
      <c r="H1513" s="182" t="s">
        <v>3</v>
      </c>
      <c r="I1513" s="13"/>
      <c r="J1513" s="13"/>
      <c r="K1513" s="13"/>
      <c r="L1513" s="180"/>
      <c r="M1513" s="184"/>
      <c r="N1513" s="185"/>
      <c r="O1513" s="185"/>
      <c r="P1513" s="185"/>
      <c r="Q1513" s="185"/>
      <c r="R1513" s="185"/>
      <c r="S1513" s="185"/>
      <c r="T1513" s="186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182" t="s">
        <v>204</v>
      </c>
      <c r="AU1513" s="182" t="s">
        <v>78</v>
      </c>
      <c r="AV1513" s="13" t="s">
        <v>76</v>
      </c>
      <c r="AW1513" s="13" t="s">
        <v>31</v>
      </c>
      <c r="AX1513" s="13" t="s">
        <v>69</v>
      </c>
      <c r="AY1513" s="182" t="s">
        <v>195</v>
      </c>
    </row>
    <row r="1514" spans="1:51" s="14" customFormat="1" ht="12">
      <c r="A1514" s="14"/>
      <c r="B1514" s="187"/>
      <c r="C1514" s="14"/>
      <c r="D1514" s="181" t="s">
        <v>204</v>
      </c>
      <c r="E1514" s="188" t="s">
        <v>3</v>
      </c>
      <c r="F1514" s="189" t="s">
        <v>5366</v>
      </c>
      <c r="G1514" s="14"/>
      <c r="H1514" s="190">
        <v>18.06</v>
      </c>
      <c r="I1514" s="14"/>
      <c r="J1514" s="14"/>
      <c r="K1514" s="14"/>
      <c r="L1514" s="187"/>
      <c r="M1514" s="191"/>
      <c r="N1514" s="192"/>
      <c r="O1514" s="192"/>
      <c r="P1514" s="192"/>
      <c r="Q1514" s="192"/>
      <c r="R1514" s="192"/>
      <c r="S1514" s="192"/>
      <c r="T1514" s="193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188" t="s">
        <v>204</v>
      </c>
      <c r="AU1514" s="188" t="s">
        <v>78</v>
      </c>
      <c r="AV1514" s="14" t="s">
        <v>78</v>
      </c>
      <c r="AW1514" s="14" t="s">
        <v>31</v>
      </c>
      <c r="AX1514" s="14" t="s">
        <v>69</v>
      </c>
      <c r="AY1514" s="188" t="s">
        <v>195</v>
      </c>
    </row>
    <row r="1515" spans="1:51" s="14" customFormat="1" ht="12">
      <c r="A1515" s="14"/>
      <c r="B1515" s="187"/>
      <c r="C1515" s="14"/>
      <c r="D1515" s="181" t="s">
        <v>204</v>
      </c>
      <c r="E1515" s="188" t="s">
        <v>3</v>
      </c>
      <c r="F1515" s="189" t="s">
        <v>5367</v>
      </c>
      <c r="G1515" s="14"/>
      <c r="H1515" s="190">
        <v>-4.2</v>
      </c>
      <c r="I1515" s="14"/>
      <c r="J1515" s="14"/>
      <c r="K1515" s="14"/>
      <c r="L1515" s="187"/>
      <c r="M1515" s="191"/>
      <c r="N1515" s="192"/>
      <c r="O1515" s="192"/>
      <c r="P1515" s="192"/>
      <c r="Q1515" s="192"/>
      <c r="R1515" s="192"/>
      <c r="S1515" s="192"/>
      <c r="T1515" s="193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T1515" s="188" t="s">
        <v>204</v>
      </c>
      <c r="AU1515" s="188" t="s">
        <v>78</v>
      </c>
      <c r="AV1515" s="14" t="s">
        <v>78</v>
      </c>
      <c r="AW1515" s="14" t="s">
        <v>31</v>
      </c>
      <c r="AX1515" s="14" t="s">
        <v>69</v>
      </c>
      <c r="AY1515" s="188" t="s">
        <v>195</v>
      </c>
    </row>
    <row r="1516" spans="1:51" s="13" customFormat="1" ht="12">
      <c r="A1516" s="13"/>
      <c r="B1516" s="180"/>
      <c r="C1516" s="13"/>
      <c r="D1516" s="181" t="s">
        <v>204</v>
      </c>
      <c r="E1516" s="182" t="s">
        <v>3</v>
      </c>
      <c r="F1516" s="183" t="s">
        <v>3805</v>
      </c>
      <c r="G1516" s="13"/>
      <c r="H1516" s="182" t="s">
        <v>3</v>
      </c>
      <c r="I1516" s="13"/>
      <c r="J1516" s="13"/>
      <c r="K1516" s="13"/>
      <c r="L1516" s="180"/>
      <c r="M1516" s="184"/>
      <c r="N1516" s="185"/>
      <c r="O1516" s="185"/>
      <c r="P1516" s="185"/>
      <c r="Q1516" s="185"/>
      <c r="R1516" s="185"/>
      <c r="S1516" s="185"/>
      <c r="T1516" s="186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182" t="s">
        <v>204</v>
      </c>
      <c r="AU1516" s="182" t="s">
        <v>78</v>
      </c>
      <c r="AV1516" s="13" t="s">
        <v>76</v>
      </c>
      <c r="AW1516" s="13" t="s">
        <v>31</v>
      </c>
      <c r="AX1516" s="13" t="s">
        <v>69</v>
      </c>
      <c r="AY1516" s="182" t="s">
        <v>195</v>
      </c>
    </row>
    <row r="1517" spans="1:51" s="14" customFormat="1" ht="12">
      <c r="A1517" s="14"/>
      <c r="B1517" s="187"/>
      <c r="C1517" s="14"/>
      <c r="D1517" s="181" t="s">
        <v>204</v>
      </c>
      <c r="E1517" s="188" t="s">
        <v>3</v>
      </c>
      <c r="F1517" s="189" t="s">
        <v>5368</v>
      </c>
      <c r="G1517" s="14"/>
      <c r="H1517" s="190">
        <v>17.136</v>
      </c>
      <c r="I1517" s="14"/>
      <c r="J1517" s="14"/>
      <c r="K1517" s="14"/>
      <c r="L1517" s="187"/>
      <c r="M1517" s="191"/>
      <c r="N1517" s="192"/>
      <c r="O1517" s="192"/>
      <c r="P1517" s="192"/>
      <c r="Q1517" s="192"/>
      <c r="R1517" s="192"/>
      <c r="S1517" s="192"/>
      <c r="T1517" s="193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T1517" s="188" t="s">
        <v>204</v>
      </c>
      <c r="AU1517" s="188" t="s">
        <v>78</v>
      </c>
      <c r="AV1517" s="14" t="s">
        <v>78</v>
      </c>
      <c r="AW1517" s="14" t="s">
        <v>31</v>
      </c>
      <c r="AX1517" s="14" t="s">
        <v>69</v>
      </c>
      <c r="AY1517" s="188" t="s">
        <v>195</v>
      </c>
    </row>
    <row r="1518" spans="1:51" s="14" customFormat="1" ht="12">
      <c r="A1518" s="14"/>
      <c r="B1518" s="187"/>
      <c r="C1518" s="14"/>
      <c r="D1518" s="181" t="s">
        <v>204</v>
      </c>
      <c r="E1518" s="188" t="s">
        <v>3</v>
      </c>
      <c r="F1518" s="189" t="s">
        <v>5363</v>
      </c>
      <c r="G1518" s="14"/>
      <c r="H1518" s="190">
        <v>-2.8</v>
      </c>
      <c r="I1518" s="14"/>
      <c r="J1518" s="14"/>
      <c r="K1518" s="14"/>
      <c r="L1518" s="187"/>
      <c r="M1518" s="191"/>
      <c r="N1518" s="192"/>
      <c r="O1518" s="192"/>
      <c r="P1518" s="192"/>
      <c r="Q1518" s="192"/>
      <c r="R1518" s="192"/>
      <c r="S1518" s="192"/>
      <c r="T1518" s="193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T1518" s="188" t="s">
        <v>204</v>
      </c>
      <c r="AU1518" s="188" t="s">
        <v>78</v>
      </c>
      <c r="AV1518" s="14" t="s">
        <v>78</v>
      </c>
      <c r="AW1518" s="14" t="s">
        <v>31</v>
      </c>
      <c r="AX1518" s="14" t="s">
        <v>69</v>
      </c>
      <c r="AY1518" s="188" t="s">
        <v>195</v>
      </c>
    </row>
    <row r="1519" spans="1:51" s="13" customFormat="1" ht="12">
      <c r="A1519" s="13"/>
      <c r="B1519" s="180"/>
      <c r="C1519" s="13"/>
      <c r="D1519" s="181" t="s">
        <v>204</v>
      </c>
      <c r="E1519" s="182" t="s">
        <v>3</v>
      </c>
      <c r="F1519" s="183" t="s">
        <v>3807</v>
      </c>
      <c r="G1519" s="13"/>
      <c r="H1519" s="182" t="s">
        <v>3</v>
      </c>
      <c r="I1519" s="13"/>
      <c r="J1519" s="13"/>
      <c r="K1519" s="13"/>
      <c r="L1519" s="180"/>
      <c r="M1519" s="184"/>
      <c r="N1519" s="185"/>
      <c r="O1519" s="185"/>
      <c r="P1519" s="185"/>
      <c r="Q1519" s="185"/>
      <c r="R1519" s="185"/>
      <c r="S1519" s="185"/>
      <c r="T1519" s="186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182" t="s">
        <v>204</v>
      </c>
      <c r="AU1519" s="182" t="s">
        <v>78</v>
      </c>
      <c r="AV1519" s="13" t="s">
        <v>76</v>
      </c>
      <c r="AW1519" s="13" t="s">
        <v>31</v>
      </c>
      <c r="AX1519" s="13" t="s">
        <v>69</v>
      </c>
      <c r="AY1519" s="182" t="s">
        <v>195</v>
      </c>
    </row>
    <row r="1520" spans="1:51" s="14" customFormat="1" ht="12">
      <c r="A1520" s="14"/>
      <c r="B1520" s="187"/>
      <c r="C1520" s="14"/>
      <c r="D1520" s="181" t="s">
        <v>204</v>
      </c>
      <c r="E1520" s="188" t="s">
        <v>3</v>
      </c>
      <c r="F1520" s="189" t="s">
        <v>5364</v>
      </c>
      <c r="G1520" s="14"/>
      <c r="H1520" s="190">
        <v>15.288</v>
      </c>
      <c r="I1520" s="14"/>
      <c r="J1520" s="14"/>
      <c r="K1520" s="14"/>
      <c r="L1520" s="187"/>
      <c r="M1520" s="191"/>
      <c r="N1520" s="192"/>
      <c r="O1520" s="192"/>
      <c r="P1520" s="192"/>
      <c r="Q1520" s="192"/>
      <c r="R1520" s="192"/>
      <c r="S1520" s="192"/>
      <c r="T1520" s="193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T1520" s="188" t="s">
        <v>204</v>
      </c>
      <c r="AU1520" s="188" t="s">
        <v>78</v>
      </c>
      <c r="AV1520" s="14" t="s">
        <v>78</v>
      </c>
      <c r="AW1520" s="14" t="s">
        <v>31</v>
      </c>
      <c r="AX1520" s="14" t="s">
        <v>69</v>
      </c>
      <c r="AY1520" s="188" t="s">
        <v>195</v>
      </c>
    </row>
    <row r="1521" spans="1:51" s="14" customFormat="1" ht="12">
      <c r="A1521" s="14"/>
      <c r="B1521" s="187"/>
      <c r="C1521" s="14"/>
      <c r="D1521" s="181" t="s">
        <v>204</v>
      </c>
      <c r="E1521" s="188" t="s">
        <v>3</v>
      </c>
      <c r="F1521" s="189" t="s">
        <v>5365</v>
      </c>
      <c r="G1521" s="14"/>
      <c r="H1521" s="190">
        <v>-1.4</v>
      </c>
      <c r="I1521" s="14"/>
      <c r="J1521" s="14"/>
      <c r="K1521" s="14"/>
      <c r="L1521" s="187"/>
      <c r="M1521" s="191"/>
      <c r="N1521" s="192"/>
      <c r="O1521" s="192"/>
      <c r="P1521" s="192"/>
      <c r="Q1521" s="192"/>
      <c r="R1521" s="192"/>
      <c r="S1521" s="192"/>
      <c r="T1521" s="193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T1521" s="188" t="s">
        <v>204</v>
      </c>
      <c r="AU1521" s="188" t="s">
        <v>78</v>
      </c>
      <c r="AV1521" s="14" t="s">
        <v>78</v>
      </c>
      <c r="AW1521" s="14" t="s">
        <v>31</v>
      </c>
      <c r="AX1521" s="14" t="s">
        <v>69</v>
      </c>
      <c r="AY1521" s="188" t="s">
        <v>195</v>
      </c>
    </row>
    <row r="1522" spans="1:51" s="13" customFormat="1" ht="12">
      <c r="A1522" s="13"/>
      <c r="B1522" s="180"/>
      <c r="C1522" s="13"/>
      <c r="D1522" s="181" t="s">
        <v>204</v>
      </c>
      <c r="E1522" s="182" t="s">
        <v>3</v>
      </c>
      <c r="F1522" s="183" t="s">
        <v>3808</v>
      </c>
      <c r="G1522" s="13"/>
      <c r="H1522" s="182" t="s">
        <v>3</v>
      </c>
      <c r="I1522" s="13"/>
      <c r="J1522" s="13"/>
      <c r="K1522" s="13"/>
      <c r="L1522" s="180"/>
      <c r="M1522" s="184"/>
      <c r="N1522" s="185"/>
      <c r="O1522" s="185"/>
      <c r="P1522" s="185"/>
      <c r="Q1522" s="185"/>
      <c r="R1522" s="185"/>
      <c r="S1522" s="185"/>
      <c r="T1522" s="186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182" t="s">
        <v>204</v>
      </c>
      <c r="AU1522" s="182" t="s">
        <v>78</v>
      </c>
      <c r="AV1522" s="13" t="s">
        <v>76</v>
      </c>
      <c r="AW1522" s="13" t="s">
        <v>31</v>
      </c>
      <c r="AX1522" s="13" t="s">
        <v>69</v>
      </c>
      <c r="AY1522" s="182" t="s">
        <v>195</v>
      </c>
    </row>
    <row r="1523" spans="1:51" s="14" customFormat="1" ht="12">
      <c r="A1523" s="14"/>
      <c r="B1523" s="187"/>
      <c r="C1523" s="14"/>
      <c r="D1523" s="181" t="s">
        <v>204</v>
      </c>
      <c r="E1523" s="188" t="s">
        <v>3</v>
      </c>
      <c r="F1523" s="189" t="s">
        <v>5369</v>
      </c>
      <c r="G1523" s="14"/>
      <c r="H1523" s="190">
        <v>10.08</v>
      </c>
      <c r="I1523" s="14"/>
      <c r="J1523" s="14"/>
      <c r="K1523" s="14"/>
      <c r="L1523" s="187"/>
      <c r="M1523" s="191"/>
      <c r="N1523" s="192"/>
      <c r="O1523" s="192"/>
      <c r="P1523" s="192"/>
      <c r="Q1523" s="192"/>
      <c r="R1523" s="192"/>
      <c r="S1523" s="192"/>
      <c r="T1523" s="193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T1523" s="188" t="s">
        <v>204</v>
      </c>
      <c r="AU1523" s="188" t="s">
        <v>78</v>
      </c>
      <c r="AV1523" s="14" t="s">
        <v>78</v>
      </c>
      <c r="AW1523" s="14" t="s">
        <v>31</v>
      </c>
      <c r="AX1523" s="14" t="s">
        <v>69</v>
      </c>
      <c r="AY1523" s="188" t="s">
        <v>195</v>
      </c>
    </row>
    <row r="1524" spans="1:51" s="14" customFormat="1" ht="12">
      <c r="A1524" s="14"/>
      <c r="B1524" s="187"/>
      <c r="C1524" s="14"/>
      <c r="D1524" s="181" t="s">
        <v>204</v>
      </c>
      <c r="E1524" s="188" t="s">
        <v>3</v>
      </c>
      <c r="F1524" s="189" t="s">
        <v>5365</v>
      </c>
      <c r="G1524" s="14"/>
      <c r="H1524" s="190">
        <v>-1.4</v>
      </c>
      <c r="I1524" s="14"/>
      <c r="J1524" s="14"/>
      <c r="K1524" s="14"/>
      <c r="L1524" s="187"/>
      <c r="M1524" s="191"/>
      <c r="N1524" s="192"/>
      <c r="O1524" s="192"/>
      <c r="P1524" s="192"/>
      <c r="Q1524" s="192"/>
      <c r="R1524" s="192"/>
      <c r="S1524" s="192"/>
      <c r="T1524" s="193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T1524" s="188" t="s">
        <v>204</v>
      </c>
      <c r="AU1524" s="188" t="s">
        <v>78</v>
      </c>
      <c r="AV1524" s="14" t="s">
        <v>78</v>
      </c>
      <c r="AW1524" s="14" t="s">
        <v>31</v>
      </c>
      <c r="AX1524" s="14" t="s">
        <v>69</v>
      </c>
      <c r="AY1524" s="188" t="s">
        <v>195</v>
      </c>
    </row>
    <row r="1525" spans="1:51" s="16" customFormat="1" ht="12">
      <c r="A1525" s="16"/>
      <c r="B1525" s="201"/>
      <c r="C1525" s="16"/>
      <c r="D1525" s="181" t="s">
        <v>204</v>
      </c>
      <c r="E1525" s="202" t="s">
        <v>3</v>
      </c>
      <c r="F1525" s="203" t="s">
        <v>232</v>
      </c>
      <c r="G1525" s="16"/>
      <c r="H1525" s="204">
        <v>75.88</v>
      </c>
      <c r="I1525" s="16"/>
      <c r="J1525" s="16"/>
      <c r="K1525" s="16"/>
      <c r="L1525" s="201"/>
      <c r="M1525" s="205"/>
      <c r="N1525" s="206"/>
      <c r="O1525" s="206"/>
      <c r="P1525" s="206"/>
      <c r="Q1525" s="206"/>
      <c r="R1525" s="206"/>
      <c r="S1525" s="206"/>
      <c r="T1525" s="207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T1525" s="202" t="s">
        <v>204</v>
      </c>
      <c r="AU1525" s="202" t="s">
        <v>78</v>
      </c>
      <c r="AV1525" s="16" t="s">
        <v>119</v>
      </c>
      <c r="AW1525" s="16" t="s">
        <v>31</v>
      </c>
      <c r="AX1525" s="16" t="s">
        <v>69</v>
      </c>
      <c r="AY1525" s="202" t="s">
        <v>195</v>
      </c>
    </row>
    <row r="1526" spans="1:51" s="14" customFormat="1" ht="12">
      <c r="A1526" s="14"/>
      <c r="B1526" s="187"/>
      <c r="C1526" s="14"/>
      <c r="D1526" s="181" t="s">
        <v>204</v>
      </c>
      <c r="E1526" s="188" t="s">
        <v>3</v>
      </c>
      <c r="F1526" s="189" t="s">
        <v>5370</v>
      </c>
      <c r="G1526" s="14"/>
      <c r="H1526" s="190">
        <v>10</v>
      </c>
      <c r="I1526" s="14"/>
      <c r="J1526" s="14"/>
      <c r="K1526" s="14"/>
      <c r="L1526" s="187"/>
      <c r="M1526" s="191"/>
      <c r="N1526" s="192"/>
      <c r="O1526" s="192"/>
      <c r="P1526" s="192"/>
      <c r="Q1526" s="192"/>
      <c r="R1526" s="192"/>
      <c r="S1526" s="192"/>
      <c r="T1526" s="193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T1526" s="188" t="s">
        <v>204</v>
      </c>
      <c r="AU1526" s="188" t="s">
        <v>78</v>
      </c>
      <c r="AV1526" s="14" t="s">
        <v>78</v>
      </c>
      <c r="AW1526" s="14" t="s">
        <v>31</v>
      </c>
      <c r="AX1526" s="14" t="s">
        <v>69</v>
      </c>
      <c r="AY1526" s="188" t="s">
        <v>195</v>
      </c>
    </row>
    <row r="1527" spans="1:51" s="16" customFormat="1" ht="12">
      <c r="A1527" s="16"/>
      <c r="B1527" s="201"/>
      <c r="C1527" s="16"/>
      <c r="D1527" s="181" t="s">
        <v>204</v>
      </c>
      <c r="E1527" s="202" t="s">
        <v>3</v>
      </c>
      <c r="F1527" s="203" t="s">
        <v>232</v>
      </c>
      <c r="G1527" s="16"/>
      <c r="H1527" s="204">
        <v>10</v>
      </c>
      <c r="I1527" s="16"/>
      <c r="J1527" s="16"/>
      <c r="K1527" s="16"/>
      <c r="L1527" s="201"/>
      <c r="M1527" s="205"/>
      <c r="N1527" s="206"/>
      <c r="O1527" s="206"/>
      <c r="P1527" s="206"/>
      <c r="Q1527" s="206"/>
      <c r="R1527" s="206"/>
      <c r="S1527" s="206"/>
      <c r="T1527" s="207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T1527" s="202" t="s">
        <v>204</v>
      </c>
      <c r="AU1527" s="202" t="s">
        <v>78</v>
      </c>
      <c r="AV1527" s="16" t="s">
        <v>119</v>
      </c>
      <c r="AW1527" s="16" t="s">
        <v>31</v>
      </c>
      <c r="AX1527" s="16" t="s">
        <v>69</v>
      </c>
      <c r="AY1527" s="202" t="s">
        <v>195</v>
      </c>
    </row>
    <row r="1528" spans="1:51" s="15" customFormat="1" ht="12">
      <c r="A1528" s="15"/>
      <c r="B1528" s="194"/>
      <c r="C1528" s="15"/>
      <c r="D1528" s="181" t="s">
        <v>204</v>
      </c>
      <c r="E1528" s="195" t="s">
        <v>3</v>
      </c>
      <c r="F1528" s="196" t="s">
        <v>209</v>
      </c>
      <c r="G1528" s="15"/>
      <c r="H1528" s="197">
        <v>85.88</v>
      </c>
      <c r="I1528" s="15"/>
      <c r="J1528" s="15"/>
      <c r="K1528" s="15"/>
      <c r="L1528" s="194"/>
      <c r="M1528" s="198"/>
      <c r="N1528" s="199"/>
      <c r="O1528" s="199"/>
      <c r="P1528" s="199"/>
      <c r="Q1528" s="199"/>
      <c r="R1528" s="199"/>
      <c r="S1528" s="199"/>
      <c r="T1528" s="200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T1528" s="195" t="s">
        <v>204</v>
      </c>
      <c r="AU1528" s="195" t="s">
        <v>78</v>
      </c>
      <c r="AV1528" s="15" t="s">
        <v>202</v>
      </c>
      <c r="AW1528" s="15" t="s">
        <v>31</v>
      </c>
      <c r="AX1528" s="15" t="s">
        <v>76</v>
      </c>
      <c r="AY1528" s="195" t="s">
        <v>195</v>
      </c>
    </row>
    <row r="1529" spans="1:65" s="2" customFormat="1" ht="16.5" customHeight="1">
      <c r="A1529" s="33"/>
      <c r="B1529" s="167"/>
      <c r="C1529" s="208" t="s">
        <v>5371</v>
      </c>
      <c r="D1529" s="208" t="s">
        <v>263</v>
      </c>
      <c r="E1529" s="209" t="s">
        <v>5372</v>
      </c>
      <c r="F1529" s="210" t="s">
        <v>5373</v>
      </c>
      <c r="G1529" s="211" t="s">
        <v>200</v>
      </c>
      <c r="H1529" s="212">
        <v>94.468</v>
      </c>
      <c r="I1529" s="213">
        <v>194</v>
      </c>
      <c r="J1529" s="213">
        <f>ROUND(I1529*H1529,2)</f>
        <v>18326.79</v>
      </c>
      <c r="K1529" s="210" t="s">
        <v>201</v>
      </c>
      <c r="L1529" s="214"/>
      <c r="M1529" s="215" t="s">
        <v>3</v>
      </c>
      <c r="N1529" s="216" t="s">
        <v>40</v>
      </c>
      <c r="O1529" s="176">
        <v>0</v>
      </c>
      <c r="P1529" s="176">
        <f>O1529*H1529</f>
        <v>0</v>
      </c>
      <c r="Q1529" s="176">
        <v>0.0126</v>
      </c>
      <c r="R1529" s="176">
        <f>Q1529*H1529</f>
        <v>1.1902968</v>
      </c>
      <c r="S1529" s="176">
        <v>0</v>
      </c>
      <c r="T1529" s="177">
        <f>S1529*H1529</f>
        <v>0</v>
      </c>
      <c r="U1529" s="33"/>
      <c r="V1529" s="33"/>
      <c r="W1529" s="33"/>
      <c r="X1529" s="33"/>
      <c r="Y1529" s="33"/>
      <c r="Z1529" s="33"/>
      <c r="AA1529" s="33"/>
      <c r="AB1529" s="33"/>
      <c r="AC1529" s="33"/>
      <c r="AD1529" s="33"/>
      <c r="AE1529" s="33"/>
      <c r="AR1529" s="178" t="s">
        <v>417</v>
      </c>
      <c r="AT1529" s="178" t="s">
        <v>263</v>
      </c>
      <c r="AU1529" s="178" t="s">
        <v>78</v>
      </c>
      <c r="AY1529" s="20" t="s">
        <v>195</v>
      </c>
      <c r="BE1529" s="179">
        <f>IF(N1529="základní",J1529,0)</f>
        <v>18326.79</v>
      </c>
      <c r="BF1529" s="179">
        <f>IF(N1529="snížená",J1529,0)</f>
        <v>0</v>
      </c>
      <c r="BG1529" s="179">
        <f>IF(N1529="zákl. přenesená",J1529,0)</f>
        <v>0</v>
      </c>
      <c r="BH1529" s="179">
        <f>IF(N1529="sníž. přenesená",J1529,0)</f>
        <v>0</v>
      </c>
      <c r="BI1529" s="179">
        <f>IF(N1529="nulová",J1529,0)</f>
        <v>0</v>
      </c>
      <c r="BJ1529" s="20" t="s">
        <v>76</v>
      </c>
      <c r="BK1529" s="179">
        <f>ROUND(I1529*H1529,2)</f>
        <v>18326.79</v>
      </c>
      <c r="BL1529" s="20" t="s">
        <v>295</v>
      </c>
      <c r="BM1529" s="178" t="s">
        <v>5374</v>
      </c>
    </row>
    <row r="1530" spans="1:51" s="14" customFormat="1" ht="12">
      <c r="A1530" s="14"/>
      <c r="B1530" s="187"/>
      <c r="C1530" s="14"/>
      <c r="D1530" s="181" t="s">
        <v>204</v>
      </c>
      <c r="E1530" s="14"/>
      <c r="F1530" s="189" t="s">
        <v>5375</v>
      </c>
      <c r="G1530" s="14"/>
      <c r="H1530" s="190">
        <v>94.468</v>
      </c>
      <c r="I1530" s="14"/>
      <c r="J1530" s="14"/>
      <c r="K1530" s="14"/>
      <c r="L1530" s="187"/>
      <c r="M1530" s="191"/>
      <c r="N1530" s="192"/>
      <c r="O1530" s="192"/>
      <c r="P1530" s="192"/>
      <c r="Q1530" s="192"/>
      <c r="R1530" s="192"/>
      <c r="S1530" s="192"/>
      <c r="T1530" s="193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188" t="s">
        <v>204</v>
      </c>
      <c r="AU1530" s="188" t="s">
        <v>78</v>
      </c>
      <c r="AV1530" s="14" t="s">
        <v>78</v>
      </c>
      <c r="AW1530" s="14" t="s">
        <v>4</v>
      </c>
      <c r="AX1530" s="14" t="s">
        <v>76</v>
      </c>
      <c r="AY1530" s="188" t="s">
        <v>195</v>
      </c>
    </row>
    <row r="1531" spans="1:65" s="2" customFormat="1" ht="16.5" customHeight="1">
      <c r="A1531" s="33"/>
      <c r="B1531" s="167"/>
      <c r="C1531" s="168" t="s">
        <v>5376</v>
      </c>
      <c r="D1531" s="168" t="s">
        <v>197</v>
      </c>
      <c r="E1531" s="169" t="s">
        <v>5377</v>
      </c>
      <c r="F1531" s="170" t="s">
        <v>5378</v>
      </c>
      <c r="G1531" s="171" t="s">
        <v>200</v>
      </c>
      <c r="H1531" s="172">
        <v>10</v>
      </c>
      <c r="I1531" s="173">
        <v>46.5</v>
      </c>
      <c r="J1531" s="173">
        <f>ROUND(I1531*H1531,2)</f>
        <v>465</v>
      </c>
      <c r="K1531" s="170" t="s">
        <v>201</v>
      </c>
      <c r="L1531" s="34"/>
      <c r="M1531" s="174" t="s">
        <v>3</v>
      </c>
      <c r="N1531" s="175" t="s">
        <v>40</v>
      </c>
      <c r="O1531" s="176">
        <v>0.13</v>
      </c>
      <c r="P1531" s="176">
        <f>O1531*H1531</f>
        <v>1.3</v>
      </c>
      <c r="Q1531" s="176">
        <v>0</v>
      </c>
      <c r="R1531" s="176">
        <f>Q1531*H1531</f>
        <v>0</v>
      </c>
      <c r="S1531" s="176">
        <v>0</v>
      </c>
      <c r="T1531" s="177">
        <f>S1531*H1531</f>
        <v>0</v>
      </c>
      <c r="U1531" s="33"/>
      <c r="V1531" s="33"/>
      <c r="W1531" s="33"/>
      <c r="X1531" s="33"/>
      <c r="Y1531" s="33"/>
      <c r="Z1531" s="33"/>
      <c r="AA1531" s="33"/>
      <c r="AB1531" s="33"/>
      <c r="AC1531" s="33"/>
      <c r="AD1531" s="33"/>
      <c r="AE1531" s="33"/>
      <c r="AR1531" s="178" t="s">
        <v>295</v>
      </c>
      <c r="AT1531" s="178" t="s">
        <v>197</v>
      </c>
      <c r="AU1531" s="178" t="s">
        <v>78</v>
      </c>
      <c r="AY1531" s="20" t="s">
        <v>195</v>
      </c>
      <c r="BE1531" s="179">
        <f>IF(N1531="základní",J1531,0)</f>
        <v>465</v>
      </c>
      <c r="BF1531" s="179">
        <f>IF(N1531="snížená",J1531,0)</f>
        <v>0</v>
      </c>
      <c r="BG1531" s="179">
        <f>IF(N1531="zákl. přenesená",J1531,0)</f>
        <v>0</v>
      </c>
      <c r="BH1531" s="179">
        <f>IF(N1531="sníž. přenesená",J1531,0)</f>
        <v>0</v>
      </c>
      <c r="BI1531" s="179">
        <f>IF(N1531="nulová",J1531,0)</f>
        <v>0</v>
      </c>
      <c r="BJ1531" s="20" t="s">
        <v>76</v>
      </c>
      <c r="BK1531" s="179">
        <f>ROUND(I1531*H1531,2)</f>
        <v>465</v>
      </c>
      <c r="BL1531" s="20" t="s">
        <v>295</v>
      </c>
      <c r="BM1531" s="178" t="s">
        <v>5379</v>
      </c>
    </row>
    <row r="1532" spans="1:65" s="2" customFormat="1" ht="16.5" customHeight="1">
      <c r="A1532" s="33"/>
      <c r="B1532" s="167"/>
      <c r="C1532" s="168" t="s">
        <v>5380</v>
      </c>
      <c r="D1532" s="168" t="s">
        <v>197</v>
      </c>
      <c r="E1532" s="169" t="s">
        <v>5381</v>
      </c>
      <c r="F1532" s="170" t="s">
        <v>5382</v>
      </c>
      <c r="G1532" s="171" t="s">
        <v>200</v>
      </c>
      <c r="H1532" s="172">
        <v>10</v>
      </c>
      <c r="I1532" s="173">
        <v>182</v>
      </c>
      <c r="J1532" s="173">
        <f>ROUND(I1532*H1532,2)</f>
        <v>1820</v>
      </c>
      <c r="K1532" s="170" t="s">
        <v>201</v>
      </c>
      <c r="L1532" s="34"/>
      <c r="M1532" s="174" t="s">
        <v>3</v>
      </c>
      <c r="N1532" s="175" t="s">
        <v>40</v>
      </c>
      <c r="O1532" s="176">
        <v>0.149</v>
      </c>
      <c r="P1532" s="176">
        <f>O1532*H1532</f>
        <v>1.49</v>
      </c>
      <c r="Q1532" s="176">
        <v>0.008</v>
      </c>
      <c r="R1532" s="176">
        <f>Q1532*H1532</f>
        <v>0.08</v>
      </c>
      <c r="S1532" s="176">
        <v>0</v>
      </c>
      <c r="T1532" s="177">
        <f>S1532*H1532</f>
        <v>0</v>
      </c>
      <c r="U1532" s="33"/>
      <c r="V1532" s="33"/>
      <c r="W1532" s="33"/>
      <c r="X1532" s="33"/>
      <c r="Y1532" s="33"/>
      <c r="Z1532" s="33"/>
      <c r="AA1532" s="33"/>
      <c r="AB1532" s="33"/>
      <c r="AC1532" s="33"/>
      <c r="AD1532" s="33"/>
      <c r="AE1532" s="33"/>
      <c r="AR1532" s="178" t="s">
        <v>295</v>
      </c>
      <c r="AT1532" s="178" t="s">
        <v>197</v>
      </c>
      <c r="AU1532" s="178" t="s">
        <v>78</v>
      </c>
      <c r="AY1532" s="20" t="s">
        <v>195</v>
      </c>
      <c r="BE1532" s="179">
        <f>IF(N1532="základní",J1532,0)</f>
        <v>1820</v>
      </c>
      <c r="BF1532" s="179">
        <f>IF(N1532="snížená",J1532,0)</f>
        <v>0</v>
      </c>
      <c r="BG1532" s="179">
        <f>IF(N1532="zákl. přenesená",J1532,0)</f>
        <v>0</v>
      </c>
      <c r="BH1532" s="179">
        <f>IF(N1532="sníž. přenesená",J1532,0)</f>
        <v>0</v>
      </c>
      <c r="BI1532" s="179">
        <f>IF(N1532="nulová",J1532,0)</f>
        <v>0</v>
      </c>
      <c r="BJ1532" s="20" t="s">
        <v>76</v>
      </c>
      <c r="BK1532" s="179">
        <f>ROUND(I1532*H1532,2)</f>
        <v>1820</v>
      </c>
      <c r="BL1532" s="20" t="s">
        <v>295</v>
      </c>
      <c r="BM1532" s="178" t="s">
        <v>5383</v>
      </c>
    </row>
    <row r="1533" spans="1:51" s="14" customFormat="1" ht="12">
      <c r="A1533" s="14"/>
      <c r="B1533" s="187"/>
      <c r="C1533" s="14"/>
      <c r="D1533" s="181" t="s">
        <v>204</v>
      </c>
      <c r="E1533" s="188" t="s">
        <v>3</v>
      </c>
      <c r="F1533" s="189" t="s">
        <v>5384</v>
      </c>
      <c r="G1533" s="14"/>
      <c r="H1533" s="190">
        <v>10</v>
      </c>
      <c r="I1533" s="14"/>
      <c r="J1533" s="14"/>
      <c r="K1533" s="14"/>
      <c r="L1533" s="187"/>
      <c r="M1533" s="191"/>
      <c r="N1533" s="192"/>
      <c r="O1533" s="192"/>
      <c r="P1533" s="192"/>
      <c r="Q1533" s="192"/>
      <c r="R1533" s="192"/>
      <c r="S1533" s="192"/>
      <c r="T1533" s="193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188" t="s">
        <v>204</v>
      </c>
      <c r="AU1533" s="188" t="s">
        <v>78</v>
      </c>
      <c r="AV1533" s="14" t="s">
        <v>78</v>
      </c>
      <c r="AW1533" s="14" t="s">
        <v>31</v>
      </c>
      <c r="AX1533" s="14" t="s">
        <v>76</v>
      </c>
      <c r="AY1533" s="188" t="s">
        <v>195</v>
      </c>
    </row>
    <row r="1534" spans="1:65" s="2" customFormat="1" ht="16.5" customHeight="1">
      <c r="A1534" s="33"/>
      <c r="B1534" s="167"/>
      <c r="C1534" s="168" t="s">
        <v>5385</v>
      </c>
      <c r="D1534" s="168" t="s">
        <v>197</v>
      </c>
      <c r="E1534" s="169" t="s">
        <v>5386</v>
      </c>
      <c r="F1534" s="170" t="s">
        <v>5387</v>
      </c>
      <c r="G1534" s="171" t="s">
        <v>200</v>
      </c>
      <c r="H1534" s="172">
        <v>85.88</v>
      </c>
      <c r="I1534" s="173">
        <v>16</v>
      </c>
      <c r="J1534" s="173">
        <f>ROUND(I1534*H1534,2)</f>
        <v>1374.08</v>
      </c>
      <c r="K1534" s="170" t="s">
        <v>201</v>
      </c>
      <c r="L1534" s="34"/>
      <c r="M1534" s="174" t="s">
        <v>3</v>
      </c>
      <c r="N1534" s="175" t="s">
        <v>40</v>
      </c>
      <c r="O1534" s="176">
        <v>0</v>
      </c>
      <c r="P1534" s="176">
        <f>O1534*H1534</f>
        <v>0</v>
      </c>
      <c r="Q1534" s="176">
        <v>0.00093</v>
      </c>
      <c r="R1534" s="176">
        <f>Q1534*H1534</f>
        <v>0.0798684</v>
      </c>
      <c r="S1534" s="176">
        <v>0</v>
      </c>
      <c r="T1534" s="177">
        <f>S1534*H1534</f>
        <v>0</v>
      </c>
      <c r="U1534" s="33"/>
      <c r="V1534" s="33"/>
      <c r="W1534" s="33"/>
      <c r="X1534" s="33"/>
      <c r="Y1534" s="33"/>
      <c r="Z1534" s="33"/>
      <c r="AA1534" s="33"/>
      <c r="AB1534" s="33"/>
      <c r="AC1534" s="33"/>
      <c r="AD1534" s="33"/>
      <c r="AE1534" s="33"/>
      <c r="AR1534" s="178" t="s">
        <v>295</v>
      </c>
      <c r="AT1534" s="178" t="s">
        <v>197</v>
      </c>
      <c r="AU1534" s="178" t="s">
        <v>78</v>
      </c>
      <c r="AY1534" s="20" t="s">
        <v>195</v>
      </c>
      <c r="BE1534" s="179">
        <f>IF(N1534="základní",J1534,0)</f>
        <v>1374.08</v>
      </c>
      <c r="BF1534" s="179">
        <f>IF(N1534="snížená",J1534,0)</f>
        <v>0</v>
      </c>
      <c r="BG1534" s="179">
        <f>IF(N1534="zákl. přenesená",J1534,0)</f>
        <v>0</v>
      </c>
      <c r="BH1534" s="179">
        <f>IF(N1534="sníž. přenesená",J1534,0)</f>
        <v>0</v>
      </c>
      <c r="BI1534" s="179">
        <f>IF(N1534="nulová",J1534,0)</f>
        <v>0</v>
      </c>
      <c r="BJ1534" s="20" t="s">
        <v>76</v>
      </c>
      <c r="BK1534" s="179">
        <f>ROUND(I1534*H1534,2)</f>
        <v>1374.08</v>
      </c>
      <c r="BL1534" s="20" t="s">
        <v>295</v>
      </c>
      <c r="BM1534" s="178" t="s">
        <v>5388</v>
      </c>
    </row>
    <row r="1535" spans="1:65" s="2" customFormat="1" ht="16.5" customHeight="1">
      <c r="A1535" s="33"/>
      <c r="B1535" s="167"/>
      <c r="C1535" s="168" t="s">
        <v>5389</v>
      </c>
      <c r="D1535" s="168" t="s">
        <v>197</v>
      </c>
      <c r="E1535" s="169" t="s">
        <v>5390</v>
      </c>
      <c r="F1535" s="170" t="s">
        <v>5391</v>
      </c>
      <c r="G1535" s="171" t="s">
        <v>212</v>
      </c>
      <c r="H1535" s="172">
        <v>107.8</v>
      </c>
      <c r="I1535" s="173">
        <v>85.9</v>
      </c>
      <c r="J1535" s="173">
        <f>ROUND(I1535*H1535,2)</f>
        <v>9260.02</v>
      </c>
      <c r="K1535" s="170" t="s">
        <v>201</v>
      </c>
      <c r="L1535" s="34"/>
      <c r="M1535" s="174" t="s">
        <v>3</v>
      </c>
      <c r="N1535" s="175" t="s">
        <v>40</v>
      </c>
      <c r="O1535" s="176">
        <v>0.16</v>
      </c>
      <c r="P1535" s="176">
        <f>O1535*H1535</f>
        <v>17.248</v>
      </c>
      <c r="Q1535" s="176">
        <v>0.00026</v>
      </c>
      <c r="R1535" s="176">
        <f>Q1535*H1535</f>
        <v>0.028027999999999997</v>
      </c>
      <c r="S1535" s="176">
        <v>0</v>
      </c>
      <c r="T1535" s="177">
        <f>S1535*H1535</f>
        <v>0</v>
      </c>
      <c r="U1535" s="33"/>
      <c r="V1535" s="33"/>
      <c r="W1535" s="33"/>
      <c r="X1535" s="33"/>
      <c r="Y1535" s="33"/>
      <c r="Z1535" s="33"/>
      <c r="AA1535" s="33"/>
      <c r="AB1535" s="33"/>
      <c r="AC1535" s="33"/>
      <c r="AD1535" s="33"/>
      <c r="AE1535" s="33"/>
      <c r="AR1535" s="178" t="s">
        <v>295</v>
      </c>
      <c r="AT1535" s="178" t="s">
        <v>197</v>
      </c>
      <c r="AU1535" s="178" t="s">
        <v>78</v>
      </c>
      <c r="AY1535" s="20" t="s">
        <v>195</v>
      </c>
      <c r="BE1535" s="179">
        <f>IF(N1535="základní",J1535,0)</f>
        <v>9260.02</v>
      </c>
      <c r="BF1535" s="179">
        <f>IF(N1535="snížená",J1535,0)</f>
        <v>0</v>
      </c>
      <c r="BG1535" s="179">
        <f>IF(N1535="zákl. přenesená",J1535,0)</f>
        <v>0</v>
      </c>
      <c r="BH1535" s="179">
        <f>IF(N1535="sníž. přenesená",J1535,0)</f>
        <v>0</v>
      </c>
      <c r="BI1535" s="179">
        <f>IF(N1535="nulová",J1535,0)</f>
        <v>0</v>
      </c>
      <c r="BJ1535" s="20" t="s">
        <v>76</v>
      </c>
      <c r="BK1535" s="179">
        <f>ROUND(I1535*H1535,2)</f>
        <v>9260.02</v>
      </c>
      <c r="BL1535" s="20" t="s">
        <v>295</v>
      </c>
      <c r="BM1535" s="178" t="s">
        <v>5392</v>
      </c>
    </row>
    <row r="1536" spans="1:51" s="14" customFormat="1" ht="12">
      <c r="A1536" s="14"/>
      <c r="B1536" s="187"/>
      <c r="C1536" s="14"/>
      <c r="D1536" s="181" t="s">
        <v>204</v>
      </c>
      <c r="E1536" s="188" t="s">
        <v>3</v>
      </c>
      <c r="F1536" s="189" t="s">
        <v>5393</v>
      </c>
      <c r="G1536" s="14"/>
      <c r="H1536" s="190">
        <v>14.68</v>
      </c>
      <c r="I1536" s="14"/>
      <c r="J1536" s="14"/>
      <c r="K1536" s="14"/>
      <c r="L1536" s="187"/>
      <c r="M1536" s="191"/>
      <c r="N1536" s="192"/>
      <c r="O1536" s="192"/>
      <c r="P1536" s="192"/>
      <c r="Q1536" s="192"/>
      <c r="R1536" s="192"/>
      <c r="S1536" s="192"/>
      <c r="T1536" s="193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188" t="s">
        <v>204</v>
      </c>
      <c r="AU1536" s="188" t="s">
        <v>78</v>
      </c>
      <c r="AV1536" s="14" t="s">
        <v>78</v>
      </c>
      <c r="AW1536" s="14" t="s">
        <v>31</v>
      </c>
      <c r="AX1536" s="14" t="s">
        <v>69</v>
      </c>
      <c r="AY1536" s="188" t="s">
        <v>195</v>
      </c>
    </row>
    <row r="1537" spans="1:51" s="14" customFormat="1" ht="12">
      <c r="A1537" s="14"/>
      <c r="B1537" s="187"/>
      <c r="C1537" s="14"/>
      <c r="D1537" s="181" t="s">
        <v>204</v>
      </c>
      <c r="E1537" s="188" t="s">
        <v>3</v>
      </c>
      <c r="F1537" s="189" t="s">
        <v>5394</v>
      </c>
      <c r="G1537" s="14"/>
      <c r="H1537" s="190">
        <v>11.28</v>
      </c>
      <c r="I1537" s="14"/>
      <c r="J1537" s="14"/>
      <c r="K1537" s="14"/>
      <c r="L1537" s="187"/>
      <c r="M1537" s="191"/>
      <c r="N1537" s="192"/>
      <c r="O1537" s="192"/>
      <c r="P1537" s="192"/>
      <c r="Q1537" s="192"/>
      <c r="R1537" s="192"/>
      <c r="S1537" s="192"/>
      <c r="T1537" s="193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T1537" s="188" t="s">
        <v>204</v>
      </c>
      <c r="AU1537" s="188" t="s">
        <v>78</v>
      </c>
      <c r="AV1537" s="14" t="s">
        <v>78</v>
      </c>
      <c r="AW1537" s="14" t="s">
        <v>31</v>
      </c>
      <c r="AX1537" s="14" t="s">
        <v>69</v>
      </c>
      <c r="AY1537" s="188" t="s">
        <v>195</v>
      </c>
    </row>
    <row r="1538" spans="1:51" s="14" customFormat="1" ht="12">
      <c r="A1538" s="14"/>
      <c r="B1538" s="187"/>
      <c r="C1538" s="14"/>
      <c r="D1538" s="181" t="s">
        <v>204</v>
      </c>
      <c r="E1538" s="188" t="s">
        <v>3</v>
      </c>
      <c r="F1538" s="189" t="s">
        <v>5395</v>
      </c>
      <c r="G1538" s="14"/>
      <c r="H1538" s="190">
        <v>20.6</v>
      </c>
      <c r="I1538" s="14"/>
      <c r="J1538" s="14"/>
      <c r="K1538" s="14"/>
      <c r="L1538" s="187"/>
      <c r="M1538" s="191"/>
      <c r="N1538" s="192"/>
      <c r="O1538" s="192"/>
      <c r="P1538" s="192"/>
      <c r="Q1538" s="192"/>
      <c r="R1538" s="192"/>
      <c r="S1538" s="192"/>
      <c r="T1538" s="193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T1538" s="188" t="s">
        <v>204</v>
      </c>
      <c r="AU1538" s="188" t="s">
        <v>78</v>
      </c>
      <c r="AV1538" s="14" t="s">
        <v>78</v>
      </c>
      <c r="AW1538" s="14" t="s">
        <v>31</v>
      </c>
      <c r="AX1538" s="14" t="s">
        <v>69</v>
      </c>
      <c r="AY1538" s="188" t="s">
        <v>195</v>
      </c>
    </row>
    <row r="1539" spans="1:51" s="14" customFormat="1" ht="12">
      <c r="A1539" s="14"/>
      <c r="B1539" s="187"/>
      <c r="C1539" s="14"/>
      <c r="D1539" s="181" t="s">
        <v>204</v>
      </c>
      <c r="E1539" s="188" t="s">
        <v>3</v>
      </c>
      <c r="F1539" s="189" t="s">
        <v>5396</v>
      </c>
      <c r="G1539" s="14"/>
      <c r="H1539" s="190">
        <v>16.16</v>
      </c>
      <c r="I1539" s="14"/>
      <c r="J1539" s="14"/>
      <c r="K1539" s="14"/>
      <c r="L1539" s="187"/>
      <c r="M1539" s="191"/>
      <c r="N1539" s="192"/>
      <c r="O1539" s="192"/>
      <c r="P1539" s="192"/>
      <c r="Q1539" s="192"/>
      <c r="R1539" s="192"/>
      <c r="S1539" s="192"/>
      <c r="T1539" s="193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T1539" s="188" t="s">
        <v>204</v>
      </c>
      <c r="AU1539" s="188" t="s">
        <v>78</v>
      </c>
      <c r="AV1539" s="14" t="s">
        <v>78</v>
      </c>
      <c r="AW1539" s="14" t="s">
        <v>31</v>
      </c>
      <c r="AX1539" s="14" t="s">
        <v>69</v>
      </c>
      <c r="AY1539" s="188" t="s">
        <v>195</v>
      </c>
    </row>
    <row r="1540" spans="1:51" s="14" customFormat="1" ht="12">
      <c r="A1540" s="14"/>
      <c r="B1540" s="187"/>
      <c r="C1540" s="14"/>
      <c r="D1540" s="181" t="s">
        <v>204</v>
      </c>
      <c r="E1540" s="188" t="s">
        <v>3</v>
      </c>
      <c r="F1540" s="189" t="s">
        <v>5394</v>
      </c>
      <c r="G1540" s="14"/>
      <c r="H1540" s="190">
        <v>11.28</v>
      </c>
      <c r="I1540" s="14"/>
      <c r="J1540" s="14"/>
      <c r="K1540" s="14"/>
      <c r="L1540" s="187"/>
      <c r="M1540" s="191"/>
      <c r="N1540" s="192"/>
      <c r="O1540" s="192"/>
      <c r="P1540" s="192"/>
      <c r="Q1540" s="192"/>
      <c r="R1540" s="192"/>
      <c r="S1540" s="192"/>
      <c r="T1540" s="193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188" t="s">
        <v>204</v>
      </c>
      <c r="AU1540" s="188" t="s">
        <v>78</v>
      </c>
      <c r="AV1540" s="14" t="s">
        <v>78</v>
      </c>
      <c r="AW1540" s="14" t="s">
        <v>31</v>
      </c>
      <c r="AX1540" s="14" t="s">
        <v>69</v>
      </c>
      <c r="AY1540" s="188" t="s">
        <v>195</v>
      </c>
    </row>
    <row r="1541" spans="1:51" s="14" customFormat="1" ht="12">
      <c r="A1541" s="14"/>
      <c r="B1541" s="187"/>
      <c r="C1541" s="14"/>
      <c r="D1541" s="181" t="s">
        <v>204</v>
      </c>
      <c r="E1541" s="188" t="s">
        <v>3</v>
      </c>
      <c r="F1541" s="189" t="s">
        <v>5397</v>
      </c>
      <c r="G1541" s="14"/>
      <c r="H1541" s="190">
        <v>8.8</v>
      </c>
      <c r="I1541" s="14"/>
      <c r="J1541" s="14"/>
      <c r="K1541" s="14"/>
      <c r="L1541" s="187"/>
      <c r="M1541" s="191"/>
      <c r="N1541" s="192"/>
      <c r="O1541" s="192"/>
      <c r="P1541" s="192"/>
      <c r="Q1541" s="192"/>
      <c r="R1541" s="192"/>
      <c r="S1541" s="192"/>
      <c r="T1541" s="193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T1541" s="188" t="s">
        <v>204</v>
      </c>
      <c r="AU1541" s="188" t="s">
        <v>78</v>
      </c>
      <c r="AV1541" s="14" t="s">
        <v>78</v>
      </c>
      <c r="AW1541" s="14" t="s">
        <v>31</v>
      </c>
      <c r="AX1541" s="14" t="s">
        <v>69</v>
      </c>
      <c r="AY1541" s="188" t="s">
        <v>195</v>
      </c>
    </row>
    <row r="1542" spans="1:51" s="14" customFormat="1" ht="12">
      <c r="A1542" s="14"/>
      <c r="B1542" s="187"/>
      <c r="C1542" s="14"/>
      <c r="D1542" s="181" t="s">
        <v>204</v>
      </c>
      <c r="E1542" s="188" t="s">
        <v>3</v>
      </c>
      <c r="F1542" s="189" t="s">
        <v>5398</v>
      </c>
      <c r="G1542" s="14"/>
      <c r="H1542" s="190">
        <v>25</v>
      </c>
      <c r="I1542" s="14"/>
      <c r="J1542" s="14"/>
      <c r="K1542" s="14"/>
      <c r="L1542" s="187"/>
      <c r="M1542" s="191"/>
      <c r="N1542" s="192"/>
      <c r="O1542" s="192"/>
      <c r="P1542" s="192"/>
      <c r="Q1542" s="192"/>
      <c r="R1542" s="192"/>
      <c r="S1542" s="192"/>
      <c r="T1542" s="193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T1542" s="188" t="s">
        <v>204</v>
      </c>
      <c r="AU1542" s="188" t="s">
        <v>78</v>
      </c>
      <c r="AV1542" s="14" t="s">
        <v>78</v>
      </c>
      <c r="AW1542" s="14" t="s">
        <v>31</v>
      </c>
      <c r="AX1542" s="14" t="s">
        <v>69</v>
      </c>
      <c r="AY1542" s="188" t="s">
        <v>195</v>
      </c>
    </row>
    <row r="1543" spans="1:51" s="15" customFormat="1" ht="12">
      <c r="A1543" s="15"/>
      <c r="B1543" s="194"/>
      <c r="C1543" s="15"/>
      <c r="D1543" s="181" t="s">
        <v>204</v>
      </c>
      <c r="E1543" s="195" t="s">
        <v>3</v>
      </c>
      <c r="F1543" s="196" t="s">
        <v>209</v>
      </c>
      <c r="G1543" s="15"/>
      <c r="H1543" s="197">
        <v>107.8</v>
      </c>
      <c r="I1543" s="15"/>
      <c r="J1543" s="15"/>
      <c r="K1543" s="15"/>
      <c r="L1543" s="194"/>
      <c r="M1543" s="198"/>
      <c r="N1543" s="199"/>
      <c r="O1543" s="199"/>
      <c r="P1543" s="199"/>
      <c r="Q1543" s="199"/>
      <c r="R1543" s="199"/>
      <c r="S1543" s="199"/>
      <c r="T1543" s="200"/>
      <c r="U1543" s="15"/>
      <c r="V1543" s="15"/>
      <c r="W1543" s="15"/>
      <c r="X1543" s="15"/>
      <c r="Y1543" s="15"/>
      <c r="Z1543" s="15"/>
      <c r="AA1543" s="15"/>
      <c r="AB1543" s="15"/>
      <c r="AC1543" s="15"/>
      <c r="AD1543" s="15"/>
      <c r="AE1543" s="15"/>
      <c r="AT1543" s="195" t="s">
        <v>204</v>
      </c>
      <c r="AU1543" s="195" t="s">
        <v>78</v>
      </c>
      <c r="AV1543" s="15" t="s">
        <v>202</v>
      </c>
      <c r="AW1543" s="15" t="s">
        <v>31</v>
      </c>
      <c r="AX1543" s="15" t="s">
        <v>76</v>
      </c>
      <c r="AY1543" s="195" t="s">
        <v>195</v>
      </c>
    </row>
    <row r="1544" spans="1:65" s="2" customFormat="1" ht="16.5" customHeight="1">
      <c r="A1544" s="33"/>
      <c r="B1544" s="167"/>
      <c r="C1544" s="168" t="s">
        <v>5399</v>
      </c>
      <c r="D1544" s="168" t="s">
        <v>197</v>
      </c>
      <c r="E1544" s="169" t="s">
        <v>1683</v>
      </c>
      <c r="F1544" s="170" t="s">
        <v>1684</v>
      </c>
      <c r="G1544" s="171" t="s">
        <v>200</v>
      </c>
      <c r="H1544" s="172">
        <v>85.88</v>
      </c>
      <c r="I1544" s="173">
        <v>41.3</v>
      </c>
      <c r="J1544" s="173">
        <f>ROUND(I1544*H1544,2)</f>
        <v>3546.84</v>
      </c>
      <c r="K1544" s="170" t="s">
        <v>201</v>
      </c>
      <c r="L1544" s="34"/>
      <c r="M1544" s="174" t="s">
        <v>3</v>
      </c>
      <c r="N1544" s="175" t="s">
        <v>40</v>
      </c>
      <c r="O1544" s="176">
        <v>0.044</v>
      </c>
      <c r="P1544" s="176">
        <f>O1544*H1544</f>
        <v>3.7787199999999994</v>
      </c>
      <c r="Q1544" s="176">
        <v>0.0003</v>
      </c>
      <c r="R1544" s="176">
        <f>Q1544*H1544</f>
        <v>0.025763999999999995</v>
      </c>
      <c r="S1544" s="176">
        <v>0</v>
      </c>
      <c r="T1544" s="177">
        <f>S1544*H1544</f>
        <v>0</v>
      </c>
      <c r="U1544" s="33"/>
      <c r="V1544" s="33"/>
      <c r="W1544" s="33"/>
      <c r="X1544" s="33"/>
      <c r="Y1544" s="33"/>
      <c r="Z1544" s="33"/>
      <c r="AA1544" s="33"/>
      <c r="AB1544" s="33"/>
      <c r="AC1544" s="33"/>
      <c r="AD1544" s="33"/>
      <c r="AE1544" s="33"/>
      <c r="AR1544" s="178" t="s">
        <v>295</v>
      </c>
      <c r="AT1544" s="178" t="s">
        <v>197</v>
      </c>
      <c r="AU1544" s="178" t="s">
        <v>78</v>
      </c>
      <c r="AY1544" s="20" t="s">
        <v>195</v>
      </c>
      <c r="BE1544" s="179">
        <f>IF(N1544="základní",J1544,0)</f>
        <v>3546.84</v>
      </c>
      <c r="BF1544" s="179">
        <f>IF(N1544="snížená",J1544,0)</f>
        <v>0</v>
      </c>
      <c r="BG1544" s="179">
        <f>IF(N1544="zákl. přenesená",J1544,0)</f>
        <v>0</v>
      </c>
      <c r="BH1544" s="179">
        <f>IF(N1544="sníž. přenesená",J1544,0)</f>
        <v>0</v>
      </c>
      <c r="BI1544" s="179">
        <f>IF(N1544="nulová",J1544,0)</f>
        <v>0</v>
      </c>
      <c r="BJ1544" s="20" t="s">
        <v>76</v>
      </c>
      <c r="BK1544" s="179">
        <f>ROUND(I1544*H1544,2)</f>
        <v>3546.84</v>
      </c>
      <c r="BL1544" s="20" t="s">
        <v>295</v>
      </c>
      <c r="BM1544" s="178" t="s">
        <v>5400</v>
      </c>
    </row>
    <row r="1545" spans="1:65" s="2" customFormat="1" ht="16.5" customHeight="1">
      <c r="A1545" s="33"/>
      <c r="B1545" s="167"/>
      <c r="C1545" s="168" t="s">
        <v>5401</v>
      </c>
      <c r="D1545" s="168" t="s">
        <v>197</v>
      </c>
      <c r="E1545" s="169" t="s">
        <v>5402</v>
      </c>
      <c r="F1545" s="170" t="s">
        <v>5403</v>
      </c>
      <c r="G1545" s="171" t="s">
        <v>212</v>
      </c>
      <c r="H1545" s="172">
        <v>2.1</v>
      </c>
      <c r="I1545" s="173">
        <v>38</v>
      </c>
      <c r="J1545" s="173">
        <f>ROUND(I1545*H1545,2)</f>
        <v>79.8</v>
      </c>
      <c r="K1545" s="170" t="s">
        <v>201</v>
      </c>
      <c r="L1545" s="34"/>
      <c r="M1545" s="174" t="s">
        <v>3</v>
      </c>
      <c r="N1545" s="175" t="s">
        <v>40</v>
      </c>
      <c r="O1545" s="176">
        <v>0.055</v>
      </c>
      <c r="P1545" s="176">
        <f>O1545*H1545</f>
        <v>0.1155</v>
      </c>
      <c r="Q1545" s="176">
        <v>3E-05</v>
      </c>
      <c r="R1545" s="176">
        <f>Q1545*H1545</f>
        <v>6.3E-05</v>
      </c>
      <c r="S1545" s="176">
        <v>0</v>
      </c>
      <c r="T1545" s="177">
        <f>S1545*H1545</f>
        <v>0</v>
      </c>
      <c r="U1545" s="33"/>
      <c r="V1545" s="33"/>
      <c r="W1545" s="33"/>
      <c r="X1545" s="33"/>
      <c r="Y1545" s="33"/>
      <c r="Z1545" s="33"/>
      <c r="AA1545" s="33"/>
      <c r="AB1545" s="33"/>
      <c r="AC1545" s="33"/>
      <c r="AD1545" s="33"/>
      <c r="AE1545" s="33"/>
      <c r="AR1545" s="178" t="s">
        <v>295</v>
      </c>
      <c r="AT1545" s="178" t="s">
        <v>197</v>
      </c>
      <c r="AU1545" s="178" t="s">
        <v>78</v>
      </c>
      <c r="AY1545" s="20" t="s">
        <v>195</v>
      </c>
      <c r="BE1545" s="179">
        <f>IF(N1545="základní",J1545,0)</f>
        <v>79.8</v>
      </c>
      <c r="BF1545" s="179">
        <f>IF(N1545="snížená",J1545,0)</f>
        <v>0</v>
      </c>
      <c r="BG1545" s="179">
        <f>IF(N1545="zákl. přenesená",J1545,0)</f>
        <v>0</v>
      </c>
      <c r="BH1545" s="179">
        <f>IF(N1545="sníž. přenesená",J1545,0)</f>
        <v>0</v>
      </c>
      <c r="BI1545" s="179">
        <f>IF(N1545="nulová",J1545,0)</f>
        <v>0</v>
      </c>
      <c r="BJ1545" s="20" t="s">
        <v>76</v>
      </c>
      <c r="BK1545" s="179">
        <f>ROUND(I1545*H1545,2)</f>
        <v>79.8</v>
      </c>
      <c r="BL1545" s="20" t="s">
        <v>295</v>
      </c>
      <c r="BM1545" s="178" t="s">
        <v>5404</v>
      </c>
    </row>
    <row r="1546" spans="1:51" s="14" customFormat="1" ht="12">
      <c r="A1546" s="14"/>
      <c r="B1546" s="187"/>
      <c r="C1546" s="14"/>
      <c r="D1546" s="181" t="s">
        <v>204</v>
      </c>
      <c r="E1546" s="188" t="s">
        <v>3</v>
      </c>
      <c r="F1546" s="189" t="s">
        <v>5405</v>
      </c>
      <c r="G1546" s="14"/>
      <c r="H1546" s="190">
        <v>2.1</v>
      </c>
      <c r="I1546" s="14"/>
      <c r="J1546" s="14"/>
      <c r="K1546" s="14"/>
      <c r="L1546" s="187"/>
      <c r="M1546" s="191"/>
      <c r="N1546" s="192"/>
      <c r="O1546" s="192"/>
      <c r="P1546" s="192"/>
      <c r="Q1546" s="192"/>
      <c r="R1546" s="192"/>
      <c r="S1546" s="192"/>
      <c r="T1546" s="193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188" t="s">
        <v>204</v>
      </c>
      <c r="AU1546" s="188" t="s">
        <v>78</v>
      </c>
      <c r="AV1546" s="14" t="s">
        <v>78</v>
      </c>
      <c r="AW1546" s="14" t="s">
        <v>31</v>
      </c>
      <c r="AX1546" s="14" t="s">
        <v>76</v>
      </c>
      <c r="AY1546" s="188" t="s">
        <v>195</v>
      </c>
    </row>
    <row r="1547" spans="1:65" s="2" customFormat="1" ht="16.5" customHeight="1">
      <c r="A1547" s="33"/>
      <c r="B1547" s="167"/>
      <c r="C1547" s="168" t="s">
        <v>5406</v>
      </c>
      <c r="D1547" s="168" t="s">
        <v>197</v>
      </c>
      <c r="E1547" s="169" t="s">
        <v>5407</v>
      </c>
      <c r="F1547" s="170" t="s">
        <v>5408</v>
      </c>
      <c r="G1547" s="171" t="s">
        <v>200</v>
      </c>
      <c r="H1547" s="172">
        <v>5</v>
      </c>
      <c r="I1547" s="173">
        <v>604.59</v>
      </c>
      <c r="J1547" s="173">
        <f>ROUND(I1547*H1547,2)</f>
        <v>3022.95</v>
      </c>
      <c r="K1547" s="170" t="s">
        <v>3</v>
      </c>
      <c r="L1547" s="34"/>
      <c r="M1547" s="174" t="s">
        <v>3</v>
      </c>
      <c r="N1547" s="175" t="s">
        <v>40</v>
      </c>
      <c r="O1547" s="176">
        <v>0.12</v>
      </c>
      <c r="P1547" s="176">
        <f>O1547*H1547</f>
        <v>0.6</v>
      </c>
      <c r="Q1547" s="176">
        <v>0.00464</v>
      </c>
      <c r="R1547" s="176">
        <f>Q1547*H1547</f>
        <v>0.0232</v>
      </c>
      <c r="S1547" s="176">
        <v>0</v>
      </c>
      <c r="T1547" s="177">
        <f>S1547*H1547</f>
        <v>0</v>
      </c>
      <c r="U1547" s="33"/>
      <c r="V1547" s="33"/>
      <c r="W1547" s="33"/>
      <c r="X1547" s="33"/>
      <c r="Y1547" s="33"/>
      <c r="Z1547" s="33"/>
      <c r="AA1547" s="33"/>
      <c r="AB1547" s="33"/>
      <c r="AC1547" s="33"/>
      <c r="AD1547" s="33"/>
      <c r="AE1547" s="33"/>
      <c r="AR1547" s="178" t="s">
        <v>295</v>
      </c>
      <c r="AT1547" s="178" t="s">
        <v>197</v>
      </c>
      <c r="AU1547" s="178" t="s">
        <v>78</v>
      </c>
      <c r="AY1547" s="20" t="s">
        <v>195</v>
      </c>
      <c r="BE1547" s="179">
        <f>IF(N1547="základní",J1547,0)</f>
        <v>3022.95</v>
      </c>
      <c r="BF1547" s="179">
        <f>IF(N1547="snížená",J1547,0)</f>
        <v>0</v>
      </c>
      <c r="BG1547" s="179">
        <f>IF(N1547="zákl. přenesená",J1547,0)</f>
        <v>0</v>
      </c>
      <c r="BH1547" s="179">
        <f>IF(N1547="sníž. přenesená",J1547,0)</f>
        <v>0</v>
      </c>
      <c r="BI1547" s="179">
        <f>IF(N1547="nulová",J1547,0)</f>
        <v>0</v>
      </c>
      <c r="BJ1547" s="20" t="s">
        <v>76</v>
      </c>
      <c r="BK1547" s="179">
        <f>ROUND(I1547*H1547,2)</f>
        <v>3022.95</v>
      </c>
      <c r="BL1547" s="20" t="s">
        <v>295</v>
      </c>
      <c r="BM1547" s="178" t="s">
        <v>5409</v>
      </c>
    </row>
    <row r="1548" spans="1:51" s="14" customFormat="1" ht="12">
      <c r="A1548" s="14"/>
      <c r="B1548" s="187"/>
      <c r="C1548" s="14"/>
      <c r="D1548" s="181" t="s">
        <v>204</v>
      </c>
      <c r="E1548" s="188" t="s">
        <v>3</v>
      </c>
      <c r="F1548" s="189" t="s">
        <v>5410</v>
      </c>
      <c r="G1548" s="14"/>
      <c r="H1548" s="190">
        <v>5</v>
      </c>
      <c r="I1548" s="14"/>
      <c r="J1548" s="14"/>
      <c r="K1548" s="14"/>
      <c r="L1548" s="187"/>
      <c r="M1548" s="191"/>
      <c r="N1548" s="192"/>
      <c r="O1548" s="192"/>
      <c r="P1548" s="192"/>
      <c r="Q1548" s="192"/>
      <c r="R1548" s="192"/>
      <c r="S1548" s="192"/>
      <c r="T1548" s="193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T1548" s="188" t="s">
        <v>204</v>
      </c>
      <c r="AU1548" s="188" t="s">
        <v>78</v>
      </c>
      <c r="AV1548" s="14" t="s">
        <v>78</v>
      </c>
      <c r="AW1548" s="14" t="s">
        <v>31</v>
      </c>
      <c r="AX1548" s="14" t="s">
        <v>76</v>
      </c>
      <c r="AY1548" s="188" t="s">
        <v>195</v>
      </c>
    </row>
    <row r="1549" spans="1:65" s="2" customFormat="1" ht="24" customHeight="1">
      <c r="A1549" s="33"/>
      <c r="B1549" s="167"/>
      <c r="C1549" s="168" t="s">
        <v>5411</v>
      </c>
      <c r="D1549" s="168" t="s">
        <v>197</v>
      </c>
      <c r="E1549" s="169" t="s">
        <v>1705</v>
      </c>
      <c r="F1549" s="170" t="s">
        <v>1706</v>
      </c>
      <c r="G1549" s="171" t="s">
        <v>826</v>
      </c>
      <c r="H1549" s="172">
        <v>1.685</v>
      </c>
      <c r="I1549" s="173">
        <v>512</v>
      </c>
      <c r="J1549" s="173">
        <f>ROUND(I1549*H1549,2)</f>
        <v>862.72</v>
      </c>
      <c r="K1549" s="170" t="s">
        <v>201</v>
      </c>
      <c r="L1549" s="34"/>
      <c r="M1549" s="174" t="s">
        <v>3</v>
      </c>
      <c r="N1549" s="175" t="s">
        <v>40</v>
      </c>
      <c r="O1549" s="176">
        <v>1.265</v>
      </c>
      <c r="P1549" s="176">
        <f>O1549*H1549</f>
        <v>2.131525</v>
      </c>
      <c r="Q1549" s="176">
        <v>0</v>
      </c>
      <c r="R1549" s="176">
        <f>Q1549*H1549</f>
        <v>0</v>
      </c>
      <c r="S1549" s="176">
        <v>0</v>
      </c>
      <c r="T1549" s="177">
        <f>S1549*H1549</f>
        <v>0</v>
      </c>
      <c r="U1549" s="33"/>
      <c r="V1549" s="33"/>
      <c r="W1549" s="33"/>
      <c r="X1549" s="33"/>
      <c r="Y1549" s="33"/>
      <c r="Z1549" s="33"/>
      <c r="AA1549" s="33"/>
      <c r="AB1549" s="33"/>
      <c r="AC1549" s="33"/>
      <c r="AD1549" s="33"/>
      <c r="AE1549" s="33"/>
      <c r="AR1549" s="178" t="s">
        <v>295</v>
      </c>
      <c r="AT1549" s="178" t="s">
        <v>197</v>
      </c>
      <c r="AU1549" s="178" t="s">
        <v>78</v>
      </c>
      <c r="AY1549" s="20" t="s">
        <v>195</v>
      </c>
      <c r="BE1549" s="179">
        <f>IF(N1549="základní",J1549,0)</f>
        <v>862.72</v>
      </c>
      <c r="BF1549" s="179">
        <f>IF(N1549="snížená",J1549,0)</f>
        <v>0</v>
      </c>
      <c r="BG1549" s="179">
        <f>IF(N1549="zákl. přenesená",J1549,0)</f>
        <v>0</v>
      </c>
      <c r="BH1549" s="179">
        <f>IF(N1549="sníž. přenesená",J1549,0)</f>
        <v>0</v>
      </c>
      <c r="BI1549" s="179">
        <f>IF(N1549="nulová",J1549,0)</f>
        <v>0</v>
      </c>
      <c r="BJ1549" s="20" t="s">
        <v>76</v>
      </c>
      <c r="BK1549" s="179">
        <f>ROUND(I1549*H1549,2)</f>
        <v>862.72</v>
      </c>
      <c r="BL1549" s="20" t="s">
        <v>295</v>
      </c>
      <c r="BM1549" s="178" t="s">
        <v>5412</v>
      </c>
    </row>
    <row r="1550" spans="1:63" s="12" customFormat="1" ht="22.8" customHeight="1">
      <c r="A1550" s="12"/>
      <c r="B1550" s="155"/>
      <c r="C1550" s="12"/>
      <c r="D1550" s="156" t="s">
        <v>68</v>
      </c>
      <c r="E1550" s="165" t="s">
        <v>1708</v>
      </c>
      <c r="F1550" s="165" t="s">
        <v>1709</v>
      </c>
      <c r="G1550" s="12"/>
      <c r="H1550" s="12"/>
      <c r="I1550" s="12"/>
      <c r="J1550" s="166">
        <f>BK1550</f>
        <v>163054.40000000002</v>
      </c>
      <c r="K1550" s="12"/>
      <c r="L1550" s="155"/>
      <c r="M1550" s="159"/>
      <c r="N1550" s="160"/>
      <c r="O1550" s="160"/>
      <c r="P1550" s="161">
        <f>SUM(P1551:P1622)</f>
        <v>267.390812</v>
      </c>
      <c r="Q1550" s="160"/>
      <c r="R1550" s="161">
        <f>SUM(R1551:R1622)</f>
        <v>0.28612469</v>
      </c>
      <c r="S1550" s="160"/>
      <c r="T1550" s="162">
        <f>SUM(T1551:T1622)</f>
        <v>0</v>
      </c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R1550" s="156" t="s">
        <v>78</v>
      </c>
      <c r="AT1550" s="163" t="s">
        <v>68</v>
      </c>
      <c r="AU1550" s="163" t="s">
        <v>76</v>
      </c>
      <c r="AY1550" s="156" t="s">
        <v>195</v>
      </c>
      <c r="BK1550" s="164">
        <f>SUM(BK1551:BK1622)</f>
        <v>163054.40000000002</v>
      </c>
    </row>
    <row r="1551" spans="1:65" s="2" customFormat="1" ht="16.5" customHeight="1">
      <c r="A1551" s="33"/>
      <c r="B1551" s="167"/>
      <c r="C1551" s="168" t="s">
        <v>5413</v>
      </c>
      <c r="D1551" s="168" t="s">
        <v>197</v>
      </c>
      <c r="E1551" s="169" t="s">
        <v>1731</v>
      </c>
      <c r="F1551" s="170" t="s">
        <v>1732</v>
      </c>
      <c r="G1551" s="171" t="s">
        <v>200</v>
      </c>
      <c r="H1551" s="172">
        <v>350</v>
      </c>
      <c r="I1551" s="173">
        <v>3.58</v>
      </c>
      <c r="J1551" s="173">
        <f>ROUND(I1551*H1551,2)</f>
        <v>1253</v>
      </c>
      <c r="K1551" s="170" t="s">
        <v>201</v>
      </c>
      <c r="L1551" s="34"/>
      <c r="M1551" s="174" t="s">
        <v>3</v>
      </c>
      <c r="N1551" s="175" t="s">
        <v>40</v>
      </c>
      <c r="O1551" s="176">
        <v>0.01</v>
      </c>
      <c r="P1551" s="176">
        <f>O1551*H1551</f>
        <v>3.5</v>
      </c>
      <c r="Q1551" s="176">
        <v>0</v>
      </c>
      <c r="R1551" s="176">
        <f>Q1551*H1551</f>
        <v>0</v>
      </c>
      <c r="S1551" s="176">
        <v>0</v>
      </c>
      <c r="T1551" s="177">
        <f>S1551*H1551</f>
        <v>0</v>
      </c>
      <c r="U1551" s="33"/>
      <c r="V1551" s="33"/>
      <c r="W1551" s="33"/>
      <c r="X1551" s="33"/>
      <c r="Y1551" s="33"/>
      <c r="Z1551" s="33"/>
      <c r="AA1551" s="33"/>
      <c r="AB1551" s="33"/>
      <c r="AC1551" s="33"/>
      <c r="AD1551" s="33"/>
      <c r="AE1551" s="33"/>
      <c r="AR1551" s="178" t="s">
        <v>295</v>
      </c>
      <c r="AT1551" s="178" t="s">
        <v>197</v>
      </c>
      <c r="AU1551" s="178" t="s">
        <v>78</v>
      </c>
      <c r="AY1551" s="20" t="s">
        <v>195</v>
      </c>
      <c r="BE1551" s="179">
        <f>IF(N1551="základní",J1551,0)</f>
        <v>1253</v>
      </c>
      <c r="BF1551" s="179">
        <f>IF(N1551="snížená",J1551,0)</f>
        <v>0</v>
      </c>
      <c r="BG1551" s="179">
        <f>IF(N1551="zákl. přenesená",J1551,0)</f>
        <v>0</v>
      </c>
      <c r="BH1551" s="179">
        <f>IF(N1551="sníž. přenesená",J1551,0)</f>
        <v>0</v>
      </c>
      <c r="BI1551" s="179">
        <f>IF(N1551="nulová",J1551,0)</f>
        <v>0</v>
      </c>
      <c r="BJ1551" s="20" t="s">
        <v>76</v>
      </c>
      <c r="BK1551" s="179">
        <f>ROUND(I1551*H1551,2)</f>
        <v>1253</v>
      </c>
      <c r="BL1551" s="20" t="s">
        <v>295</v>
      </c>
      <c r="BM1551" s="178" t="s">
        <v>5414</v>
      </c>
    </row>
    <row r="1552" spans="1:65" s="2" customFormat="1" ht="24" customHeight="1">
      <c r="A1552" s="33"/>
      <c r="B1552" s="167"/>
      <c r="C1552" s="168" t="s">
        <v>5415</v>
      </c>
      <c r="D1552" s="168" t="s">
        <v>197</v>
      </c>
      <c r="E1552" s="169" t="s">
        <v>1735</v>
      </c>
      <c r="F1552" s="170" t="s">
        <v>1736</v>
      </c>
      <c r="G1552" s="171" t="s">
        <v>200</v>
      </c>
      <c r="H1552" s="172">
        <v>350</v>
      </c>
      <c r="I1552" s="173">
        <v>78.4</v>
      </c>
      <c r="J1552" s="173">
        <f>ROUND(I1552*H1552,2)</f>
        <v>27440</v>
      </c>
      <c r="K1552" s="170" t="s">
        <v>201</v>
      </c>
      <c r="L1552" s="34"/>
      <c r="M1552" s="174" t="s">
        <v>3</v>
      </c>
      <c r="N1552" s="175" t="s">
        <v>40</v>
      </c>
      <c r="O1552" s="176">
        <v>0.149</v>
      </c>
      <c r="P1552" s="176">
        <f>O1552*H1552</f>
        <v>52.15</v>
      </c>
      <c r="Q1552" s="176">
        <v>0.00014</v>
      </c>
      <c r="R1552" s="176">
        <f>Q1552*H1552</f>
        <v>0.048999999999999995</v>
      </c>
      <c r="S1552" s="176">
        <v>0</v>
      </c>
      <c r="T1552" s="177">
        <f>S1552*H1552</f>
        <v>0</v>
      </c>
      <c r="U1552" s="33"/>
      <c r="V1552" s="33"/>
      <c r="W1552" s="33"/>
      <c r="X1552" s="33"/>
      <c r="Y1552" s="33"/>
      <c r="Z1552" s="33"/>
      <c r="AA1552" s="33"/>
      <c r="AB1552" s="33"/>
      <c r="AC1552" s="33"/>
      <c r="AD1552" s="33"/>
      <c r="AE1552" s="33"/>
      <c r="AR1552" s="178" t="s">
        <v>295</v>
      </c>
      <c r="AT1552" s="178" t="s">
        <v>197</v>
      </c>
      <c r="AU1552" s="178" t="s">
        <v>78</v>
      </c>
      <c r="AY1552" s="20" t="s">
        <v>195</v>
      </c>
      <c r="BE1552" s="179">
        <f>IF(N1552="základní",J1552,0)</f>
        <v>27440</v>
      </c>
      <c r="BF1552" s="179">
        <f>IF(N1552="snížená",J1552,0)</f>
        <v>0</v>
      </c>
      <c r="BG1552" s="179">
        <f>IF(N1552="zákl. přenesená",J1552,0)</f>
        <v>0</v>
      </c>
      <c r="BH1552" s="179">
        <f>IF(N1552="sníž. přenesená",J1552,0)</f>
        <v>0</v>
      </c>
      <c r="BI1552" s="179">
        <f>IF(N1552="nulová",J1552,0)</f>
        <v>0</v>
      </c>
      <c r="BJ1552" s="20" t="s">
        <v>76</v>
      </c>
      <c r="BK1552" s="179">
        <f>ROUND(I1552*H1552,2)</f>
        <v>27440</v>
      </c>
      <c r="BL1552" s="20" t="s">
        <v>295</v>
      </c>
      <c r="BM1552" s="178" t="s">
        <v>5416</v>
      </c>
    </row>
    <row r="1553" spans="1:51" s="14" customFormat="1" ht="12">
      <c r="A1553" s="14"/>
      <c r="B1553" s="187"/>
      <c r="C1553" s="14"/>
      <c r="D1553" s="181" t="s">
        <v>204</v>
      </c>
      <c r="E1553" s="188" t="s">
        <v>3</v>
      </c>
      <c r="F1553" s="189" t="s">
        <v>5417</v>
      </c>
      <c r="G1553" s="14"/>
      <c r="H1553" s="190">
        <v>350</v>
      </c>
      <c r="I1553" s="14"/>
      <c r="J1553" s="14"/>
      <c r="K1553" s="14"/>
      <c r="L1553" s="187"/>
      <c r="M1553" s="191"/>
      <c r="N1553" s="192"/>
      <c r="O1553" s="192"/>
      <c r="P1553" s="192"/>
      <c r="Q1553" s="192"/>
      <c r="R1553" s="192"/>
      <c r="S1553" s="192"/>
      <c r="T1553" s="193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188" t="s">
        <v>204</v>
      </c>
      <c r="AU1553" s="188" t="s">
        <v>78</v>
      </c>
      <c r="AV1553" s="14" t="s">
        <v>78</v>
      </c>
      <c r="AW1553" s="14" t="s">
        <v>31</v>
      </c>
      <c r="AX1553" s="14" t="s">
        <v>76</v>
      </c>
      <c r="AY1553" s="188" t="s">
        <v>195</v>
      </c>
    </row>
    <row r="1554" spans="1:65" s="2" customFormat="1" ht="16.5" customHeight="1">
      <c r="A1554" s="33"/>
      <c r="B1554" s="167"/>
      <c r="C1554" s="168" t="s">
        <v>5418</v>
      </c>
      <c r="D1554" s="168" t="s">
        <v>197</v>
      </c>
      <c r="E1554" s="169" t="s">
        <v>5419</v>
      </c>
      <c r="F1554" s="170" t="s">
        <v>5420</v>
      </c>
      <c r="G1554" s="171" t="s">
        <v>200</v>
      </c>
      <c r="H1554" s="172">
        <v>50.069</v>
      </c>
      <c r="I1554" s="173">
        <v>52.8</v>
      </c>
      <c r="J1554" s="173">
        <f>ROUND(I1554*H1554,2)</f>
        <v>2643.64</v>
      </c>
      <c r="K1554" s="170" t="s">
        <v>201</v>
      </c>
      <c r="L1554" s="34"/>
      <c r="M1554" s="174" t="s">
        <v>3</v>
      </c>
      <c r="N1554" s="175" t="s">
        <v>40</v>
      </c>
      <c r="O1554" s="176">
        <v>0.117</v>
      </c>
      <c r="P1554" s="176">
        <f>O1554*H1554</f>
        <v>5.858073000000001</v>
      </c>
      <c r="Q1554" s="176">
        <v>7E-05</v>
      </c>
      <c r="R1554" s="176">
        <f>Q1554*H1554</f>
        <v>0.00350483</v>
      </c>
      <c r="S1554" s="176">
        <v>0</v>
      </c>
      <c r="T1554" s="177">
        <f>S1554*H1554</f>
        <v>0</v>
      </c>
      <c r="U1554" s="33"/>
      <c r="V1554" s="33"/>
      <c r="W1554" s="33"/>
      <c r="X1554" s="33"/>
      <c r="Y1554" s="33"/>
      <c r="Z1554" s="33"/>
      <c r="AA1554" s="33"/>
      <c r="AB1554" s="33"/>
      <c r="AC1554" s="33"/>
      <c r="AD1554" s="33"/>
      <c r="AE1554" s="33"/>
      <c r="AR1554" s="178" t="s">
        <v>295</v>
      </c>
      <c r="AT1554" s="178" t="s">
        <v>197</v>
      </c>
      <c r="AU1554" s="178" t="s">
        <v>78</v>
      </c>
      <c r="AY1554" s="20" t="s">
        <v>195</v>
      </c>
      <c r="BE1554" s="179">
        <f>IF(N1554="základní",J1554,0)</f>
        <v>2643.64</v>
      </c>
      <c r="BF1554" s="179">
        <f>IF(N1554="snížená",J1554,0)</f>
        <v>0</v>
      </c>
      <c r="BG1554" s="179">
        <f>IF(N1554="zákl. přenesená",J1554,0)</f>
        <v>0</v>
      </c>
      <c r="BH1554" s="179">
        <f>IF(N1554="sníž. přenesená",J1554,0)</f>
        <v>0</v>
      </c>
      <c r="BI1554" s="179">
        <f>IF(N1554="nulová",J1554,0)</f>
        <v>0</v>
      </c>
      <c r="BJ1554" s="20" t="s">
        <v>76</v>
      </c>
      <c r="BK1554" s="179">
        <f>ROUND(I1554*H1554,2)</f>
        <v>2643.64</v>
      </c>
      <c r="BL1554" s="20" t="s">
        <v>295</v>
      </c>
      <c r="BM1554" s="178" t="s">
        <v>5421</v>
      </c>
    </row>
    <row r="1555" spans="1:51" s="13" customFormat="1" ht="12">
      <c r="A1555" s="13"/>
      <c r="B1555" s="180"/>
      <c r="C1555" s="13"/>
      <c r="D1555" s="181" t="s">
        <v>204</v>
      </c>
      <c r="E1555" s="182" t="s">
        <v>3</v>
      </c>
      <c r="F1555" s="183" t="s">
        <v>5422</v>
      </c>
      <c r="G1555" s="13"/>
      <c r="H1555" s="182" t="s">
        <v>3</v>
      </c>
      <c r="I1555" s="13"/>
      <c r="J1555" s="13"/>
      <c r="K1555" s="13"/>
      <c r="L1555" s="180"/>
      <c r="M1555" s="184"/>
      <c r="N1555" s="185"/>
      <c r="O1555" s="185"/>
      <c r="P1555" s="185"/>
      <c r="Q1555" s="185"/>
      <c r="R1555" s="185"/>
      <c r="S1555" s="185"/>
      <c r="T1555" s="186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182" t="s">
        <v>204</v>
      </c>
      <c r="AU1555" s="182" t="s">
        <v>78</v>
      </c>
      <c r="AV1555" s="13" t="s">
        <v>76</v>
      </c>
      <c r="AW1555" s="13" t="s">
        <v>31</v>
      </c>
      <c r="AX1555" s="13" t="s">
        <v>69</v>
      </c>
      <c r="AY1555" s="182" t="s">
        <v>195</v>
      </c>
    </row>
    <row r="1556" spans="1:51" s="14" customFormat="1" ht="12">
      <c r="A1556" s="14"/>
      <c r="B1556" s="187"/>
      <c r="C1556" s="14"/>
      <c r="D1556" s="181" t="s">
        <v>204</v>
      </c>
      <c r="E1556" s="188" t="s">
        <v>3</v>
      </c>
      <c r="F1556" s="189" t="s">
        <v>5423</v>
      </c>
      <c r="G1556" s="14"/>
      <c r="H1556" s="190">
        <v>33.678</v>
      </c>
      <c r="I1556" s="14"/>
      <c r="J1556" s="14"/>
      <c r="K1556" s="14"/>
      <c r="L1556" s="187"/>
      <c r="M1556" s="191"/>
      <c r="N1556" s="192"/>
      <c r="O1556" s="192"/>
      <c r="P1556" s="192"/>
      <c r="Q1556" s="192"/>
      <c r="R1556" s="192"/>
      <c r="S1556" s="192"/>
      <c r="T1556" s="193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T1556" s="188" t="s">
        <v>204</v>
      </c>
      <c r="AU1556" s="188" t="s">
        <v>78</v>
      </c>
      <c r="AV1556" s="14" t="s">
        <v>78</v>
      </c>
      <c r="AW1556" s="14" t="s">
        <v>31</v>
      </c>
      <c r="AX1556" s="14" t="s">
        <v>69</v>
      </c>
      <c r="AY1556" s="188" t="s">
        <v>195</v>
      </c>
    </row>
    <row r="1557" spans="1:51" s="13" customFormat="1" ht="12">
      <c r="A1557" s="13"/>
      <c r="B1557" s="180"/>
      <c r="C1557" s="13"/>
      <c r="D1557" s="181" t="s">
        <v>204</v>
      </c>
      <c r="E1557" s="182" t="s">
        <v>3</v>
      </c>
      <c r="F1557" s="183" t="s">
        <v>5424</v>
      </c>
      <c r="G1557" s="13"/>
      <c r="H1557" s="182" t="s">
        <v>3</v>
      </c>
      <c r="I1557" s="13"/>
      <c r="J1557" s="13"/>
      <c r="K1557" s="13"/>
      <c r="L1557" s="180"/>
      <c r="M1557" s="184"/>
      <c r="N1557" s="185"/>
      <c r="O1557" s="185"/>
      <c r="P1557" s="185"/>
      <c r="Q1557" s="185"/>
      <c r="R1557" s="185"/>
      <c r="S1557" s="185"/>
      <c r="T1557" s="186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182" t="s">
        <v>204</v>
      </c>
      <c r="AU1557" s="182" t="s">
        <v>78</v>
      </c>
      <c r="AV1557" s="13" t="s">
        <v>76</v>
      </c>
      <c r="AW1557" s="13" t="s">
        <v>31</v>
      </c>
      <c r="AX1557" s="13" t="s">
        <v>69</v>
      </c>
      <c r="AY1557" s="182" t="s">
        <v>195</v>
      </c>
    </row>
    <row r="1558" spans="1:51" s="14" customFormat="1" ht="12">
      <c r="A1558" s="14"/>
      <c r="B1558" s="187"/>
      <c r="C1558" s="14"/>
      <c r="D1558" s="181" t="s">
        <v>204</v>
      </c>
      <c r="E1558" s="188" t="s">
        <v>3</v>
      </c>
      <c r="F1558" s="189" t="s">
        <v>5425</v>
      </c>
      <c r="G1558" s="14"/>
      <c r="H1558" s="190">
        <v>7.795</v>
      </c>
      <c r="I1558" s="14"/>
      <c r="J1558" s="14"/>
      <c r="K1558" s="14"/>
      <c r="L1558" s="187"/>
      <c r="M1558" s="191"/>
      <c r="N1558" s="192"/>
      <c r="O1558" s="192"/>
      <c r="P1558" s="192"/>
      <c r="Q1558" s="192"/>
      <c r="R1558" s="192"/>
      <c r="S1558" s="192"/>
      <c r="T1558" s="193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188" t="s">
        <v>204</v>
      </c>
      <c r="AU1558" s="188" t="s">
        <v>78</v>
      </c>
      <c r="AV1558" s="14" t="s">
        <v>78</v>
      </c>
      <c r="AW1558" s="14" t="s">
        <v>31</v>
      </c>
      <c r="AX1558" s="14" t="s">
        <v>69</v>
      </c>
      <c r="AY1558" s="188" t="s">
        <v>195</v>
      </c>
    </row>
    <row r="1559" spans="1:51" s="14" customFormat="1" ht="12">
      <c r="A1559" s="14"/>
      <c r="B1559" s="187"/>
      <c r="C1559" s="14"/>
      <c r="D1559" s="181" t="s">
        <v>204</v>
      </c>
      <c r="E1559" s="188" t="s">
        <v>3</v>
      </c>
      <c r="F1559" s="189" t="s">
        <v>5426</v>
      </c>
      <c r="G1559" s="14"/>
      <c r="H1559" s="190">
        <v>0.995</v>
      </c>
      <c r="I1559" s="14"/>
      <c r="J1559" s="14"/>
      <c r="K1559" s="14"/>
      <c r="L1559" s="187"/>
      <c r="M1559" s="191"/>
      <c r="N1559" s="192"/>
      <c r="O1559" s="192"/>
      <c r="P1559" s="192"/>
      <c r="Q1559" s="192"/>
      <c r="R1559" s="192"/>
      <c r="S1559" s="192"/>
      <c r="T1559" s="193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T1559" s="188" t="s">
        <v>204</v>
      </c>
      <c r="AU1559" s="188" t="s">
        <v>78</v>
      </c>
      <c r="AV1559" s="14" t="s">
        <v>78</v>
      </c>
      <c r="AW1559" s="14" t="s">
        <v>31</v>
      </c>
      <c r="AX1559" s="14" t="s">
        <v>69</v>
      </c>
      <c r="AY1559" s="188" t="s">
        <v>195</v>
      </c>
    </row>
    <row r="1560" spans="1:51" s="14" customFormat="1" ht="12">
      <c r="A1560" s="14"/>
      <c r="B1560" s="187"/>
      <c r="C1560" s="14"/>
      <c r="D1560" s="181" t="s">
        <v>204</v>
      </c>
      <c r="E1560" s="188" t="s">
        <v>3</v>
      </c>
      <c r="F1560" s="189" t="s">
        <v>5427</v>
      </c>
      <c r="G1560" s="14"/>
      <c r="H1560" s="190">
        <v>1.067</v>
      </c>
      <c r="I1560" s="14"/>
      <c r="J1560" s="14"/>
      <c r="K1560" s="14"/>
      <c r="L1560" s="187"/>
      <c r="M1560" s="191"/>
      <c r="N1560" s="192"/>
      <c r="O1560" s="192"/>
      <c r="P1560" s="192"/>
      <c r="Q1560" s="192"/>
      <c r="R1560" s="192"/>
      <c r="S1560" s="192"/>
      <c r="T1560" s="193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188" t="s">
        <v>204</v>
      </c>
      <c r="AU1560" s="188" t="s">
        <v>78</v>
      </c>
      <c r="AV1560" s="14" t="s">
        <v>78</v>
      </c>
      <c r="AW1560" s="14" t="s">
        <v>31</v>
      </c>
      <c r="AX1560" s="14" t="s">
        <v>69</v>
      </c>
      <c r="AY1560" s="188" t="s">
        <v>195</v>
      </c>
    </row>
    <row r="1561" spans="1:51" s="14" customFormat="1" ht="12">
      <c r="A1561" s="14"/>
      <c r="B1561" s="187"/>
      <c r="C1561" s="14"/>
      <c r="D1561" s="181" t="s">
        <v>204</v>
      </c>
      <c r="E1561" s="188" t="s">
        <v>3</v>
      </c>
      <c r="F1561" s="189" t="s">
        <v>5428</v>
      </c>
      <c r="G1561" s="14"/>
      <c r="H1561" s="190">
        <v>6.534</v>
      </c>
      <c r="I1561" s="14"/>
      <c r="J1561" s="14"/>
      <c r="K1561" s="14"/>
      <c r="L1561" s="187"/>
      <c r="M1561" s="191"/>
      <c r="N1561" s="192"/>
      <c r="O1561" s="192"/>
      <c r="P1561" s="192"/>
      <c r="Q1561" s="192"/>
      <c r="R1561" s="192"/>
      <c r="S1561" s="192"/>
      <c r="T1561" s="193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T1561" s="188" t="s">
        <v>204</v>
      </c>
      <c r="AU1561" s="188" t="s">
        <v>78</v>
      </c>
      <c r="AV1561" s="14" t="s">
        <v>78</v>
      </c>
      <c r="AW1561" s="14" t="s">
        <v>31</v>
      </c>
      <c r="AX1561" s="14" t="s">
        <v>69</v>
      </c>
      <c r="AY1561" s="188" t="s">
        <v>195</v>
      </c>
    </row>
    <row r="1562" spans="1:51" s="15" customFormat="1" ht="12">
      <c r="A1562" s="15"/>
      <c r="B1562" s="194"/>
      <c r="C1562" s="15"/>
      <c r="D1562" s="181" t="s">
        <v>204</v>
      </c>
      <c r="E1562" s="195" t="s">
        <v>3</v>
      </c>
      <c r="F1562" s="196" t="s">
        <v>209</v>
      </c>
      <c r="G1562" s="15"/>
      <c r="H1562" s="197">
        <v>50.069</v>
      </c>
      <c r="I1562" s="15"/>
      <c r="J1562" s="15"/>
      <c r="K1562" s="15"/>
      <c r="L1562" s="194"/>
      <c r="M1562" s="198"/>
      <c r="N1562" s="199"/>
      <c r="O1562" s="199"/>
      <c r="P1562" s="199"/>
      <c r="Q1562" s="199"/>
      <c r="R1562" s="199"/>
      <c r="S1562" s="199"/>
      <c r="T1562" s="200"/>
      <c r="U1562" s="15"/>
      <c r="V1562" s="15"/>
      <c r="W1562" s="15"/>
      <c r="X1562" s="15"/>
      <c r="Y1562" s="15"/>
      <c r="Z1562" s="15"/>
      <c r="AA1562" s="15"/>
      <c r="AB1562" s="15"/>
      <c r="AC1562" s="15"/>
      <c r="AD1562" s="15"/>
      <c r="AE1562" s="15"/>
      <c r="AT1562" s="195" t="s">
        <v>204</v>
      </c>
      <c r="AU1562" s="195" t="s">
        <v>78</v>
      </c>
      <c r="AV1562" s="15" t="s">
        <v>202</v>
      </c>
      <c r="AW1562" s="15" t="s">
        <v>31</v>
      </c>
      <c r="AX1562" s="15" t="s">
        <v>76</v>
      </c>
      <c r="AY1562" s="195" t="s">
        <v>195</v>
      </c>
    </row>
    <row r="1563" spans="1:65" s="2" customFormat="1" ht="16.5" customHeight="1">
      <c r="A1563" s="33"/>
      <c r="B1563" s="167"/>
      <c r="C1563" s="168" t="s">
        <v>5429</v>
      </c>
      <c r="D1563" s="168" t="s">
        <v>197</v>
      </c>
      <c r="E1563" s="169" t="s">
        <v>5430</v>
      </c>
      <c r="F1563" s="170" t="s">
        <v>5431</v>
      </c>
      <c r="G1563" s="171" t="s">
        <v>200</v>
      </c>
      <c r="H1563" s="172">
        <v>1</v>
      </c>
      <c r="I1563" s="173">
        <v>105</v>
      </c>
      <c r="J1563" s="173">
        <f>ROUND(I1563*H1563,2)</f>
        <v>105</v>
      </c>
      <c r="K1563" s="170" t="s">
        <v>201</v>
      </c>
      <c r="L1563" s="34"/>
      <c r="M1563" s="174" t="s">
        <v>3</v>
      </c>
      <c r="N1563" s="175" t="s">
        <v>40</v>
      </c>
      <c r="O1563" s="176">
        <v>0.295</v>
      </c>
      <c r="P1563" s="176">
        <f>O1563*H1563</f>
        <v>0.295</v>
      </c>
      <c r="Q1563" s="176">
        <v>0</v>
      </c>
      <c r="R1563" s="176">
        <f>Q1563*H1563</f>
        <v>0</v>
      </c>
      <c r="S1563" s="176">
        <v>0</v>
      </c>
      <c r="T1563" s="177">
        <f>S1563*H1563</f>
        <v>0</v>
      </c>
      <c r="U1563" s="33"/>
      <c r="V1563" s="33"/>
      <c r="W1563" s="33"/>
      <c r="X1563" s="33"/>
      <c r="Y1563" s="33"/>
      <c r="Z1563" s="33"/>
      <c r="AA1563" s="33"/>
      <c r="AB1563" s="33"/>
      <c r="AC1563" s="33"/>
      <c r="AD1563" s="33"/>
      <c r="AE1563" s="33"/>
      <c r="AR1563" s="178" t="s">
        <v>295</v>
      </c>
      <c r="AT1563" s="178" t="s">
        <v>197</v>
      </c>
      <c r="AU1563" s="178" t="s">
        <v>78</v>
      </c>
      <c r="AY1563" s="20" t="s">
        <v>195</v>
      </c>
      <c r="BE1563" s="179">
        <f>IF(N1563="základní",J1563,0)</f>
        <v>105</v>
      </c>
      <c r="BF1563" s="179">
        <f>IF(N1563="snížená",J1563,0)</f>
        <v>0</v>
      </c>
      <c r="BG1563" s="179">
        <f>IF(N1563="zákl. přenesená",J1563,0)</f>
        <v>0</v>
      </c>
      <c r="BH1563" s="179">
        <f>IF(N1563="sníž. přenesená",J1563,0)</f>
        <v>0</v>
      </c>
      <c r="BI1563" s="179">
        <f>IF(N1563="nulová",J1563,0)</f>
        <v>0</v>
      </c>
      <c r="BJ1563" s="20" t="s">
        <v>76</v>
      </c>
      <c r="BK1563" s="179">
        <f>ROUND(I1563*H1563,2)</f>
        <v>105</v>
      </c>
      <c r="BL1563" s="20" t="s">
        <v>295</v>
      </c>
      <c r="BM1563" s="178" t="s">
        <v>5432</v>
      </c>
    </row>
    <row r="1564" spans="1:51" s="13" customFormat="1" ht="12">
      <c r="A1564" s="13"/>
      <c r="B1564" s="180"/>
      <c r="C1564" s="13"/>
      <c r="D1564" s="181" t="s">
        <v>204</v>
      </c>
      <c r="E1564" s="182" t="s">
        <v>3</v>
      </c>
      <c r="F1564" s="183" t="s">
        <v>5433</v>
      </c>
      <c r="G1564" s="13"/>
      <c r="H1564" s="182" t="s">
        <v>3</v>
      </c>
      <c r="I1564" s="13"/>
      <c r="J1564" s="13"/>
      <c r="K1564" s="13"/>
      <c r="L1564" s="180"/>
      <c r="M1564" s="184"/>
      <c r="N1564" s="185"/>
      <c r="O1564" s="185"/>
      <c r="P1564" s="185"/>
      <c r="Q1564" s="185"/>
      <c r="R1564" s="185"/>
      <c r="S1564" s="185"/>
      <c r="T1564" s="186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182" t="s">
        <v>204</v>
      </c>
      <c r="AU1564" s="182" t="s">
        <v>78</v>
      </c>
      <c r="AV1564" s="13" t="s">
        <v>76</v>
      </c>
      <c r="AW1564" s="13" t="s">
        <v>31</v>
      </c>
      <c r="AX1564" s="13" t="s">
        <v>69</v>
      </c>
      <c r="AY1564" s="182" t="s">
        <v>195</v>
      </c>
    </row>
    <row r="1565" spans="1:51" s="14" customFormat="1" ht="12">
      <c r="A1565" s="14"/>
      <c r="B1565" s="187"/>
      <c r="C1565" s="14"/>
      <c r="D1565" s="181" t="s">
        <v>204</v>
      </c>
      <c r="E1565" s="188" t="s">
        <v>3</v>
      </c>
      <c r="F1565" s="189" t="s">
        <v>5434</v>
      </c>
      <c r="G1565" s="14"/>
      <c r="H1565" s="190">
        <v>1</v>
      </c>
      <c r="I1565" s="14"/>
      <c r="J1565" s="14"/>
      <c r="K1565" s="14"/>
      <c r="L1565" s="187"/>
      <c r="M1565" s="191"/>
      <c r="N1565" s="192"/>
      <c r="O1565" s="192"/>
      <c r="P1565" s="192"/>
      <c r="Q1565" s="192"/>
      <c r="R1565" s="192"/>
      <c r="S1565" s="192"/>
      <c r="T1565" s="193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T1565" s="188" t="s">
        <v>204</v>
      </c>
      <c r="AU1565" s="188" t="s">
        <v>78</v>
      </c>
      <c r="AV1565" s="14" t="s">
        <v>78</v>
      </c>
      <c r="AW1565" s="14" t="s">
        <v>31</v>
      </c>
      <c r="AX1565" s="14" t="s">
        <v>76</v>
      </c>
      <c r="AY1565" s="188" t="s">
        <v>195</v>
      </c>
    </row>
    <row r="1566" spans="1:65" s="2" customFormat="1" ht="16.5" customHeight="1">
      <c r="A1566" s="33"/>
      <c r="B1566" s="167"/>
      <c r="C1566" s="168" t="s">
        <v>5435</v>
      </c>
      <c r="D1566" s="168" t="s">
        <v>197</v>
      </c>
      <c r="E1566" s="169" t="s">
        <v>5436</v>
      </c>
      <c r="F1566" s="170" t="s">
        <v>5437</v>
      </c>
      <c r="G1566" s="171" t="s">
        <v>200</v>
      </c>
      <c r="H1566" s="172">
        <v>34.678</v>
      </c>
      <c r="I1566" s="173">
        <v>95.8</v>
      </c>
      <c r="J1566" s="173">
        <f>ROUND(I1566*H1566,2)</f>
        <v>3322.15</v>
      </c>
      <c r="K1566" s="170" t="s">
        <v>201</v>
      </c>
      <c r="L1566" s="34"/>
      <c r="M1566" s="174" t="s">
        <v>3</v>
      </c>
      <c r="N1566" s="175" t="s">
        <v>40</v>
      </c>
      <c r="O1566" s="176">
        <v>0.184</v>
      </c>
      <c r="P1566" s="176">
        <f>O1566*H1566</f>
        <v>6.380751999999999</v>
      </c>
      <c r="Q1566" s="176">
        <v>0.00017</v>
      </c>
      <c r="R1566" s="176">
        <f>Q1566*H1566</f>
        <v>0.00589526</v>
      </c>
      <c r="S1566" s="176">
        <v>0</v>
      </c>
      <c r="T1566" s="177">
        <f>S1566*H1566</f>
        <v>0</v>
      </c>
      <c r="U1566" s="33"/>
      <c r="V1566" s="33"/>
      <c r="W1566" s="33"/>
      <c r="X1566" s="33"/>
      <c r="Y1566" s="33"/>
      <c r="Z1566" s="33"/>
      <c r="AA1566" s="33"/>
      <c r="AB1566" s="33"/>
      <c r="AC1566" s="33"/>
      <c r="AD1566" s="33"/>
      <c r="AE1566" s="33"/>
      <c r="AR1566" s="178" t="s">
        <v>295</v>
      </c>
      <c r="AT1566" s="178" t="s">
        <v>197</v>
      </c>
      <c r="AU1566" s="178" t="s">
        <v>78</v>
      </c>
      <c r="AY1566" s="20" t="s">
        <v>195</v>
      </c>
      <c r="BE1566" s="179">
        <f>IF(N1566="základní",J1566,0)</f>
        <v>3322.15</v>
      </c>
      <c r="BF1566" s="179">
        <f>IF(N1566="snížená",J1566,0)</f>
        <v>0</v>
      </c>
      <c r="BG1566" s="179">
        <f>IF(N1566="zákl. přenesená",J1566,0)</f>
        <v>0</v>
      </c>
      <c r="BH1566" s="179">
        <f>IF(N1566="sníž. přenesená",J1566,0)</f>
        <v>0</v>
      </c>
      <c r="BI1566" s="179">
        <f>IF(N1566="nulová",J1566,0)</f>
        <v>0</v>
      </c>
      <c r="BJ1566" s="20" t="s">
        <v>76</v>
      </c>
      <c r="BK1566" s="179">
        <f>ROUND(I1566*H1566,2)</f>
        <v>3322.15</v>
      </c>
      <c r="BL1566" s="20" t="s">
        <v>295</v>
      </c>
      <c r="BM1566" s="178" t="s">
        <v>5438</v>
      </c>
    </row>
    <row r="1567" spans="1:51" s="13" customFormat="1" ht="12">
      <c r="A1567" s="13"/>
      <c r="B1567" s="180"/>
      <c r="C1567" s="13"/>
      <c r="D1567" s="181" t="s">
        <v>204</v>
      </c>
      <c r="E1567" s="182" t="s">
        <v>3</v>
      </c>
      <c r="F1567" s="183" t="s">
        <v>5422</v>
      </c>
      <c r="G1567" s="13"/>
      <c r="H1567" s="182" t="s">
        <v>3</v>
      </c>
      <c r="I1567" s="13"/>
      <c r="J1567" s="13"/>
      <c r="K1567" s="13"/>
      <c r="L1567" s="180"/>
      <c r="M1567" s="184"/>
      <c r="N1567" s="185"/>
      <c r="O1567" s="185"/>
      <c r="P1567" s="185"/>
      <c r="Q1567" s="185"/>
      <c r="R1567" s="185"/>
      <c r="S1567" s="185"/>
      <c r="T1567" s="186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182" t="s">
        <v>204</v>
      </c>
      <c r="AU1567" s="182" t="s">
        <v>78</v>
      </c>
      <c r="AV1567" s="13" t="s">
        <v>76</v>
      </c>
      <c r="AW1567" s="13" t="s">
        <v>31</v>
      </c>
      <c r="AX1567" s="13" t="s">
        <v>69</v>
      </c>
      <c r="AY1567" s="182" t="s">
        <v>195</v>
      </c>
    </row>
    <row r="1568" spans="1:51" s="14" customFormat="1" ht="12">
      <c r="A1568" s="14"/>
      <c r="B1568" s="187"/>
      <c r="C1568" s="14"/>
      <c r="D1568" s="181" t="s">
        <v>204</v>
      </c>
      <c r="E1568" s="188" t="s">
        <v>3</v>
      </c>
      <c r="F1568" s="189" t="s">
        <v>5423</v>
      </c>
      <c r="G1568" s="14"/>
      <c r="H1568" s="190">
        <v>33.678</v>
      </c>
      <c r="I1568" s="14"/>
      <c r="J1568" s="14"/>
      <c r="K1568" s="14"/>
      <c r="L1568" s="187"/>
      <c r="M1568" s="191"/>
      <c r="N1568" s="192"/>
      <c r="O1568" s="192"/>
      <c r="P1568" s="192"/>
      <c r="Q1568" s="192"/>
      <c r="R1568" s="192"/>
      <c r="S1568" s="192"/>
      <c r="T1568" s="193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188" t="s">
        <v>204</v>
      </c>
      <c r="AU1568" s="188" t="s">
        <v>78</v>
      </c>
      <c r="AV1568" s="14" t="s">
        <v>78</v>
      </c>
      <c r="AW1568" s="14" t="s">
        <v>31</v>
      </c>
      <c r="AX1568" s="14" t="s">
        <v>69</v>
      </c>
      <c r="AY1568" s="188" t="s">
        <v>195</v>
      </c>
    </row>
    <row r="1569" spans="1:51" s="13" customFormat="1" ht="12">
      <c r="A1569" s="13"/>
      <c r="B1569" s="180"/>
      <c r="C1569" s="13"/>
      <c r="D1569" s="181" t="s">
        <v>204</v>
      </c>
      <c r="E1569" s="182" t="s">
        <v>3</v>
      </c>
      <c r="F1569" s="183" t="s">
        <v>5439</v>
      </c>
      <c r="G1569" s="13"/>
      <c r="H1569" s="182" t="s">
        <v>3</v>
      </c>
      <c r="I1569" s="13"/>
      <c r="J1569" s="13"/>
      <c r="K1569" s="13"/>
      <c r="L1569" s="180"/>
      <c r="M1569" s="184"/>
      <c r="N1569" s="185"/>
      <c r="O1569" s="185"/>
      <c r="P1569" s="185"/>
      <c r="Q1569" s="185"/>
      <c r="R1569" s="185"/>
      <c r="S1569" s="185"/>
      <c r="T1569" s="186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182" t="s">
        <v>204</v>
      </c>
      <c r="AU1569" s="182" t="s">
        <v>78</v>
      </c>
      <c r="AV1569" s="13" t="s">
        <v>76</v>
      </c>
      <c r="AW1569" s="13" t="s">
        <v>31</v>
      </c>
      <c r="AX1569" s="13" t="s">
        <v>69</v>
      </c>
      <c r="AY1569" s="182" t="s">
        <v>195</v>
      </c>
    </row>
    <row r="1570" spans="1:51" s="14" customFormat="1" ht="12">
      <c r="A1570" s="14"/>
      <c r="B1570" s="187"/>
      <c r="C1570" s="14"/>
      <c r="D1570" s="181" t="s">
        <v>204</v>
      </c>
      <c r="E1570" s="188" t="s">
        <v>3</v>
      </c>
      <c r="F1570" s="189" t="s">
        <v>5434</v>
      </c>
      <c r="G1570" s="14"/>
      <c r="H1570" s="190">
        <v>1</v>
      </c>
      <c r="I1570" s="14"/>
      <c r="J1570" s="14"/>
      <c r="K1570" s="14"/>
      <c r="L1570" s="187"/>
      <c r="M1570" s="191"/>
      <c r="N1570" s="192"/>
      <c r="O1570" s="192"/>
      <c r="P1570" s="192"/>
      <c r="Q1570" s="192"/>
      <c r="R1570" s="192"/>
      <c r="S1570" s="192"/>
      <c r="T1570" s="193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188" t="s">
        <v>204</v>
      </c>
      <c r="AU1570" s="188" t="s">
        <v>78</v>
      </c>
      <c r="AV1570" s="14" t="s">
        <v>78</v>
      </c>
      <c r="AW1570" s="14" t="s">
        <v>31</v>
      </c>
      <c r="AX1570" s="14" t="s">
        <v>69</v>
      </c>
      <c r="AY1570" s="188" t="s">
        <v>195</v>
      </c>
    </row>
    <row r="1571" spans="1:51" s="15" customFormat="1" ht="12">
      <c r="A1571" s="15"/>
      <c r="B1571" s="194"/>
      <c r="C1571" s="15"/>
      <c r="D1571" s="181" t="s">
        <v>204</v>
      </c>
      <c r="E1571" s="195" t="s">
        <v>3</v>
      </c>
      <c r="F1571" s="196" t="s">
        <v>209</v>
      </c>
      <c r="G1571" s="15"/>
      <c r="H1571" s="197">
        <v>34.678</v>
      </c>
      <c r="I1571" s="15"/>
      <c r="J1571" s="15"/>
      <c r="K1571" s="15"/>
      <c r="L1571" s="194"/>
      <c r="M1571" s="198"/>
      <c r="N1571" s="199"/>
      <c r="O1571" s="199"/>
      <c r="P1571" s="199"/>
      <c r="Q1571" s="199"/>
      <c r="R1571" s="199"/>
      <c r="S1571" s="199"/>
      <c r="T1571" s="200"/>
      <c r="U1571" s="15"/>
      <c r="V1571" s="15"/>
      <c r="W1571" s="15"/>
      <c r="X1571" s="15"/>
      <c r="Y1571" s="15"/>
      <c r="Z1571" s="15"/>
      <c r="AA1571" s="15"/>
      <c r="AB1571" s="15"/>
      <c r="AC1571" s="15"/>
      <c r="AD1571" s="15"/>
      <c r="AE1571" s="15"/>
      <c r="AT1571" s="195" t="s">
        <v>204</v>
      </c>
      <c r="AU1571" s="195" t="s">
        <v>78</v>
      </c>
      <c r="AV1571" s="15" t="s">
        <v>202</v>
      </c>
      <c r="AW1571" s="15" t="s">
        <v>31</v>
      </c>
      <c r="AX1571" s="15" t="s">
        <v>76</v>
      </c>
      <c r="AY1571" s="195" t="s">
        <v>195</v>
      </c>
    </row>
    <row r="1572" spans="1:65" s="2" customFormat="1" ht="16.5" customHeight="1">
      <c r="A1572" s="33"/>
      <c r="B1572" s="167"/>
      <c r="C1572" s="168" t="s">
        <v>5440</v>
      </c>
      <c r="D1572" s="168" t="s">
        <v>197</v>
      </c>
      <c r="E1572" s="169" t="s">
        <v>1748</v>
      </c>
      <c r="F1572" s="170" t="s">
        <v>1749</v>
      </c>
      <c r="G1572" s="171" t="s">
        <v>200</v>
      </c>
      <c r="H1572" s="172">
        <v>17.391</v>
      </c>
      <c r="I1572" s="173">
        <v>89.6</v>
      </c>
      <c r="J1572" s="173">
        <f>ROUND(I1572*H1572,2)</f>
        <v>1558.23</v>
      </c>
      <c r="K1572" s="170" t="s">
        <v>201</v>
      </c>
      <c r="L1572" s="34"/>
      <c r="M1572" s="174" t="s">
        <v>3</v>
      </c>
      <c r="N1572" s="175" t="s">
        <v>40</v>
      </c>
      <c r="O1572" s="176">
        <v>0.166</v>
      </c>
      <c r="P1572" s="176">
        <f>O1572*H1572</f>
        <v>2.8869059999999998</v>
      </c>
      <c r="Q1572" s="176">
        <v>0.00012</v>
      </c>
      <c r="R1572" s="176">
        <f>Q1572*H1572</f>
        <v>0.00208692</v>
      </c>
      <c r="S1572" s="176">
        <v>0</v>
      </c>
      <c r="T1572" s="177">
        <f>S1572*H1572</f>
        <v>0</v>
      </c>
      <c r="U1572" s="33"/>
      <c r="V1572" s="33"/>
      <c r="W1572" s="33"/>
      <c r="X1572" s="33"/>
      <c r="Y1572" s="33"/>
      <c r="Z1572" s="33"/>
      <c r="AA1572" s="33"/>
      <c r="AB1572" s="33"/>
      <c r="AC1572" s="33"/>
      <c r="AD1572" s="33"/>
      <c r="AE1572" s="33"/>
      <c r="AR1572" s="178" t="s">
        <v>295</v>
      </c>
      <c r="AT1572" s="178" t="s">
        <v>197</v>
      </c>
      <c r="AU1572" s="178" t="s">
        <v>78</v>
      </c>
      <c r="AY1572" s="20" t="s">
        <v>195</v>
      </c>
      <c r="BE1572" s="179">
        <f>IF(N1572="základní",J1572,0)</f>
        <v>1558.23</v>
      </c>
      <c r="BF1572" s="179">
        <f>IF(N1572="snížená",J1572,0)</f>
        <v>0</v>
      </c>
      <c r="BG1572" s="179">
        <f>IF(N1572="zákl. přenesená",J1572,0)</f>
        <v>0</v>
      </c>
      <c r="BH1572" s="179">
        <f>IF(N1572="sníž. přenesená",J1572,0)</f>
        <v>0</v>
      </c>
      <c r="BI1572" s="179">
        <f>IF(N1572="nulová",J1572,0)</f>
        <v>0</v>
      </c>
      <c r="BJ1572" s="20" t="s">
        <v>76</v>
      </c>
      <c r="BK1572" s="179">
        <f>ROUND(I1572*H1572,2)</f>
        <v>1558.23</v>
      </c>
      <c r="BL1572" s="20" t="s">
        <v>295</v>
      </c>
      <c r="BM1572" s="178" t="s">
        <v>5441</v>
      </c>
    </row>
    <row r="1573" spans="1:65" s="2" customFormat="1" ht="16.5" customHeight="1">
      <c r="A1573" s="33"/>
      <c r="B1573" s="167"/>
      <c r="C1573" s="168" t="s">
        <v>5442</v>
      </c>
      <c r="D1573" s="168" t="s">
        <v>197</v>
      </c>
      <c r="E1573" s="169" t="s">
        <v>1752</v>
      </c>
      <c r="F1573" s="170" t="s">
        <v>1753</v>
      </c>
      <c r="G1573" s="171" t="s">
        <v>200</v>
      </c>
      <c r="H1573" s="172">
        <v>17.391</v>
      </c>
      <c r="I1573" s="173">
        <v>92.1</v>
      </c>
      <c r="J1573" s="173">
        <f>ROUND(I1573*H1573,2)</f>
        <v>1601.71</v>
      </c>
      <c r="K1573" s="170" t="s">
        <v>201</v>
      </c>
      <c r="L1573" s="34"/>
      <c r="M1573" s="174" t="s">
        <v>3</v>
      </c>
      <c r="N1573" s="175" t="s">
        <v>40</v>
      </c>
      <c r="O1573" s="176">
        <v>0.172</v>
      </c>
      <c r="P1573" s="176">
        <f>O1573*H1573</f>
        <v>2.9912519999999994</v>
      </c>
      <c r="Q1573" s="176">
        <v>0.00012</v>
      </c>
      <c r="R1573" s="176">
        <f>Q1573*H1573</f>
        <v>0.00208692</v>
      </c>
      <c r="S1573" s="176">
        <v>0</v>
      </c>
      <c r="T1573" s="177">
        <f>S1573*H1573</f>
        <v>0</v>
      </c>
      <c r="U1573" s="33"/>
      <c r="V1573" s="33"/>
      <c r="W1573" s="33"/>
      <c r="X1573" s="33"/>
      <c r="Y1573" s="33"/>
      <c r="Z1573" s="33"/>
      <c r="AA1573" s="33"/>
      <c r="AB1573" s="33"/>
      <c r="AC1573" s="33"/>
      <c r="AD1573" s="33"/>
      <c r="AE1573" s="33"/>
      <c r="AR1573" s="178" t="s">
        <v>295</v>
      </c>
      <c r="AT1573" s="178" t="s">
        <v>197</v>
      </c>
      <c r="AU1573" s="178" t="s">
        <v>78</v>
      </c>
      <c r="AY1573" s="20" t="s">
        <v>195</v>
      </c>
      <c r="BE1573" s="179">
        <f>IF(N1573="základní",J1573,0)</f>
        <v>1601.71</v>
      </c>
      <c r="BF1573" s="179">
        <f>IF(N1573="snížená",J1573,0)</f>
        <v>0</v>
      </c>
      <c r="BG1573" s="179">
        <f>IF(N1573="zákl. přenesená",J1573,0)</f>
        <v>0</v>
      </c>
      <c r="BH1573" s="179">
        <f>IF(N1573="sníž. přenesená",J1573,0)</f>
        <v>0</v>
      </c>
      <c r="BI1573" s="179">
        <f>IF(N1573="nulová",J1573,0)</f>
        <v>0</v>
      </c>
      <c r="BJ1573" s="20" t="s">
        <v>76</v>
      </c>
      <c r="BK1573" s="179">
        <f>ROUND(I1573*H1573,2)</f>
        <v>1601.71</v>
      </c>
      <c r="BL1573" s="20" t="s">
        <v>295</v>
      </c>
      <c r="BM1573" s="178" t="s">
        <v>5443</v>
      </c>
    </row>
    <row r="1574" spans="1:51" s="13" customFormat="1" ht="12">
      <c r="A1574" s="13"/>
      <c r="B1574" s="180"/>
      <c r="C1574" s="13"/>
      <c r="D1574" s="181" t="s">
        <v>204</v>
      </c>
      <c r="E1574" s="182" t="s">
        <v>3</v>
      </c>
      <c r="F1574" s="183" t="s">
        <v>5424</v>
      </c>
      <c r="G1574" s="13"/>
      <c r="H1574" s="182" t="s">
        <v>3</v>
      </c>
      <c r="I1574" s="13"/>
      <c r="J1574" s="13"/>
      <c r="K1574" s="13"/>
      <c r="L1574" s="180"/>
      <c r="M1574" s="184"/>
      <c r="N1574" s="185"/>
      <c r="O1574" s="185"/>
      <c r="P1574" s="185"/>
      <c r="Q1574" s="185"/>
      <c r="R1574" s="185"/>
      <c r="S1574" s="185"/>
      <c r="T1574" s="186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T1574" s="182" t="s">
        <v>204</v>
      </c>
      <c r="AU1574" s="182" t="s">
        <v>78</v>
      </c>
      <c r="AV1574" s="13" t="s">
        <v>76</v>
      </c>
      <c r="AW1574" s="13" t="s">
        <v>31</v>
      </c>
      <c r="AX1574" s="13" t="s">
        <v>69</v>
      </c>
      <c r="AY1574" s="182" t="s">
        <v>195</v>
      </c>
    </row>
    <row r="1575" spans="1:51" s="14" customFormat="1" ht="12">
      <c r="A1575" s="14"/>
      <c r="B1575" s="187"/>
      <c r="C1575" s="14"/>
      <c r="D1575" s="181" t="s">
        <v>204</v>
      </c>
      <c r="E1575" s="188" t="s">
        <v>3</v>
      </c>
      <c r="F1575" s="189" t="s">
        <v>5425</v>
      </c>
      <c r="G1575" s="14"/>
      <c r="H1575" s="190">
        <v>7.795</v>
      </c>
      <c r="I1575" s="14"/>
      <c r="J1575" s="14"/>
      <c r="K1575" s="14"/>
      <c r="L1575" s="187"/>
      <c r="M1575" s="191"/>
      <c r="N1575" s="192"/>
      <c r="O1575" s="192"/>
      <c r="P1575" s="192"/>
      <c r="Q1575" s="192"/>
      <c r="R1575" s="192"/>
      <c r="S1575" s="192"/>
      <c r="T1575" s="193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T1575" s="188" t="s">
        <v>204</v>
      </c>
      <c r="AU1575" s="188" t="s">
        <v>78</v>
      </c>
      <c r="AV1575" s="14" t="s">
        <v>78</v>
      </c>
      <c r="AW1575" s="14" t="s">
        <v>31</v>
      </c>
      <c r="AX1575" s="14" t="s">
        <v>69</v>
      </c>
      <c r="AY1575" s="188" t="s">
        <v>195</v>
      </c>
    </row>
    <row r="1576" spans="1:51" s="14" customFormat="1" ht="12">
      <c r="A1576" s="14"/>
      <c r="B1576" s="187"/>
      <c r="C1576" s="14"/>
      <c r="D1576" s="181" t="s">
        <v>204</v>
      </c>
      <c r="E1576" s="188" t="s">
        <v>3</v>
      </c>
      <c r="F1576" s="189" t="s">
        <v>5426</v>
      </c>
      <c r="G1576" s="14"/>
      <c r="H1576" s="190">
        <v>0.995</v>
      </c>
      <c r="I1576" s="14"/>
      <c r="J1576" s="14"/>
      <c r="K1576" s="14"/>
      <c r="L1576" s="187"/>
      <c r="M1576" s="191"/>
      <c r="N1576" s="192"/>
      <c r="O1576" s="192"/>
      <c r="P1576" s="192"/>
      <c r="Q1576" s="192"/>
      <c r="R1576" s="192"/>
      <c r="S1576" s="192"/>
      <c r="T1576" s="193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188" t="s">
        <v>204</v>
      </c>
      <c r="AU1576" s="188" t="s">
        <v>78</v>
      </c>
      <c r="AV1576" s="14" t="s">
        <v>78</v>
      </c>
      <c r="AW1576" s="14" t="s">
        <v>31</v>
      </c>
      <c r="AX1576" s="14" t="s">
        <v>69</v>
      </c>
      <c r="AY1576" s="188" t="s">
        <v>195</v>
      </c>
    </row>
    <row r="1577" spans="1:51" s="14" customFormat="1" ht="12">
      <c r="A1577" s="14"/>
      <c r="B1577" s="187"/>
      <c r="C1577" s="14"/>
      <c r="D1577" s="181" t="s">
        <v>204</v>
      </c>
      <c r="E1577" s="188" t="s">
        <v>3</v>
      </c>
      <c r="F1577" s="189" t="s">
        <v>5427</v>
      </c>
      <c r="G1577" s="14"/>
      <c r="H1577" s="190">
        <v>1.067</v>
      </c>
      <c r="I1577" s="14"/>
      <c r="J1577" s="14"/>
      <c r="K1577" s="14"/>
      <c r="L1577" s="187"/>
      <c r="M1577" s="191"/>
      <c r="N1577" s="192"/>
      <c r="O1577" s="192"/>
      <c r="P1577" s="192"/>
      <c r="Q1577" s="192"/>
      <c r="R1577" s="192"/>
      <c r="S1577" s="192"/>
      <c r="T1577" s="193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T1577" s="188" t="s">
        <v>204</v>
      </c>
      <c r="AU1577" s="188" t="s">
        <v>78</v>
      </c>
      <c r="AV1577" s="14" t="s">
        <v>78</v>
      </c>
      <c r="AW1577" s="14" t="s">
        <v>31</v>
      </c>
      <c r="AX1577" s="14" t="s">
        <v>69</v>
      </c>
      <c r="AY1577" s="188" t="s">
        <v>195</v>
      </c>
    </row>
    <row r="1578" spans="1:51" s="14" customFormat="1" ht="12">
      <c r="A1578" s="14"/>
      <c r="B1578" s="187"/>
      <c r="C1578" s="14"/>
      <c r="D1578" s="181" t="s">
        <v>204</v>
      </c>
      <c r="E1578" s="188" t="s">
        <v>3</v>
      </c>
      <c r="F1578" s="189" t="s">
        <v>5428</v>
      </c>
      <c r="G1578" s="14"/>
      <c r="H1578" s="190">
        <v>6.534</v>
      </c>
      <c r="I1578" s="14"/>
      <c r="J1578" s="14"/>
      <c r="K1578" s="14"/>
      <c r="L1578" s="187"/>
      <c r="M1578" s="191"/>
      <c r="N1578" s="192"/>
      <c r="O1578" s="192"/>
      <c r="P1578" s="192"/>
      <c r="Q1578" s="192"/>
      <c r="R1578" s="192"/>
      <c r="S1578" s="192"/>
      <c r="T1578" s="193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T1578" s="188" t="s">
        <v>204</v>
      </c>
      <c r="AU1578" s="188" t="s">
        <v>78</v>
      </c>
      <c r="AV1578" s="14" t="s">
        <v>78</v>
      </c>
      <c r="AW1578" s="14" t="s">
        <v>31</v>
      </c>
      <c r="AX1578" s="14" t="s">
        <v>69</v>
      </c>
      <c r="AY1578" s="188" t="s">
        <v>195</v>
      </c>
    </row>
    <row r="1579" spans="1:51" s="13" customFormat="1" ht="12">
      <c r="A1579" s="13"/>
      <c r="B1579" s="180"/>
      <c r="C1579" s="13"/>
      <c r="D1579" s="181" t="s">
        <v>204</v>
      </c>
      <c r="E1579" s="182" t="s">
        <v>3</v>
      </c>
      <c r="F1579" s="183" t="s">
        <v>5433</v>
      </c>
      <c r="G1579" s="13"/>
      <c r="H1579" s="182" t="s">
        <v>3</v>
      </c>
      <c r="I1579" s="13"/>
      <c r="J1579" s="13"/>
      <c r="K1579" s="13"/>
      <c r="L1579" s="180"/>
      <c r="M1579" s="184"/>
      <c r="N1579" s="185"/>
      <c r="O1579" s="185"/>
      <c r="P1579" s="185"/>
      <c r="Q1579" s="185"/>
      <c r="R1579" s="185"/>
      <c r="S1579" s="185"/>
      <c r="T1579" s="186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182" t="s">
        <v>204</v>
      </c>
      <c r="AU1579" s="182" t="s">
        <v>78</v>
      </c>
      <c r="AV1579" s="13" t="s">
        <v>76</v>
      </c>
      <c r="AW1579" s="13" t="s">
        <v>31</v>
      </c>
      <c r="AX1579" s="13" t="s">
        <v>69</v>
      </c>
      <c r="AY1579" s="182" t="s">
        <v>195</v>
      </c>
    </row>
    <row r="1580" spans="1:51" s="14" customFormat="1" ht="12">
      <c r="A1580" s="14"/>
      <c r="B1580" s="187"/>
      <c r="C1580" s="14"/>
      <c r="D1580" s="181" t="s">
        <v>204</v>
      </c>
      <c r="E1580" s="188" t="s">
        <v>3</v>
      </c>
      <c r="F1580" s="189" t="s">
        <v>5434</v>
      </c>
      <c r="G1580" s="14"/>
      <c r="H1580" s="190">
        <v>1</v>
      </c>
      <c r="I1580" s="14"/>
      <c r="J1580" s="14"/>
      <c r="K1580" s="14"/>
      <c r="L1580" s="187"/>
      <c r="M1580" s="191"/>
      <c r="N1580" s="192"/>
      <c r="O1580" s="192"/>
      <c r="P1580" s="192"/>
      <c r="Q1580" s="192"/>
      <c r="R1580" s="192"/>
      <c r="S1580" s="192"/>
      <c r="T1580" s="193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T1580" s="188" t="s">
        <v>204</v>
      </c>
      <c r="AU1580" s="188" t="s">
        <v>78</v>
      </c>
      <c r="AV1580" s="14" t="s">
        <v>78</v>
      </c>
      <c r="AW1580" s="14" t="s">
        <v>31</v>
      </c>
      <c r="AX1580" s="14" t="s">
        <v>69</v>
      </c>
      <c r="AY1580" s="188" t="s">
        <v>195</v>
      </c>
    </row>
    <row r="1581" spans="1:51" s="15" customFormat="1" ht="12">
      <c r="A1581" s="15"/>
      <c r="B1581" s="194"/>
      <c r="C1581" s="15"/>
      <c r="D1581" s="181" t="s">
        <v>204</v>
      </c>
      <c r="E1581" s="195" t="s">
        <v>3</v>
      </c>
      <c r="F1581" s="196" t="s">
        <v>209</v>
      </c>
      <c r="G1581" s="15"/>
      <c r="H1581" s="197">
        <v>17.391</v>
      </c>
      <c r="I1581" s="15"/>
      <c r="J1581" s="15"/>
      <c r="K1581" s="15"/>
      <c r="L1581" s="194"/>
      <c r="M1581" s="198"/>
      <c r="N1581" s="199"/>
      <c r="O1581" s="199"/>
      <c r="P1581" s="199"/>
      <c r="Q1581" s="199"/>
      <c r="R1581" s="199"/>
      <c r="S1581" s="199"/>
      <c r="T1581" s="200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T1581" s="195" t="s">
        <v>204</v>
      </c>
      <c r="AU1581" s="195" t="s">
        <v>78</v>
      </c>
      <c r="AV1581" s="15" t="s">
        <v>202</v>
      </c>
      <c r="AW1581" s="15" t="s">
        <v>31</v>
      </c>
      <c r="AX1581" s="15" t="s">
        <v>76</v>
      </c>
      <c r="AY1581" s="195" t="s">
        <v>195</v>
      </c>
    </row>
    <row r="1582" spans="1:65" s="2" customFormat="1" ht="16.5" customHeight="1">
      <c r="A1582" s="33"/>
      <c r="B1582" s="167"/>
      <c r="C1582" s="168" t="s">
        <v>672</v>
      </c>
      <c r="D1582" s="168" t="s">
        <v>197</v>
      </c>
      <c r="E1582" s="169" t="s">
        <v>5444</v>
      </c>
      <c r="F1582" s="170" t="s">
        <v>5445</v>
      </c>
      <c r="G1582" s="171" t="s">
        <v>200</v>
      </c>
      <c r="H1582" s="172">
        <v>174.563</v>
      </c>
      <c r="I1582" s="173">
        <v>40.2</v>
      </c>
      <c r="J1582" s="173">
        <f>ROUND(I1582*H1582,2)</f>
        <v>7017.43</v>
      </c>
      <c r="K1582" s="170" t="s">
        <v>201</v>
      </c>
      <c r="L1582" s="34"/>
      <c r="M1582" s="174" t="s">
        <v>3</v>
      </c>
      <c r="N1582" s="175" t="s">
        <v>40</v>
      </c>
      <c r="O1582" s="176">
        <v>0.087</v>
      </c>
      <c r="P1582" s="176">
        <f>O1582*H1582</f>
        <v>15.186980999999998</v>
      </c>
      <c r="Q1582" s="176">
        <v>0</v>
      </c>
      <c r="R1582" s="176">
        <f>Q1582*H1582</f>
        <v>0</v>
      </c>
      <c r="S1582" s="176">
        <v>0</v>
      </c>
      <c r="T1582" s="177">
        <f>S1582*H1582</f>
        <v>0</v>
      </c>
      <c r="U1582" s="33"/>
      <c r="V1582" s="33"/>
      <c r="W1582" s="33"/>
      <c r="X1582" s="33"/>
      <c r="Y1582" s="33"/>
      <c r="Z1582" s="33"/>
      <c r="AA1582" s="33"/>
      <c r="AB1582" s="33"/>
      <c r="AC1582" s="33"/>
      <c r="AD1582" s="33"/>
      <c r="AE1582" s="33"/>
      <c r="AR1582" s="178" t="s">
        <v>295</v>
      </c>
      <c r="AT1582" s="178" t="s">
        <v>197</v>
      </c>
      <c r="AU1582" s="178" t="s">
        <v>78</v>
      </c>
      <c r="AY1582" s="20" t="s">
        <v>195</v>
      </c>
      <c r="BE1582" s="179">
        <f>IF(N1582="základní",J1582,0)</f>
        <v>7017.43</v>
      </c>
      <c r="BF1582" s="179">
        <f>IF(N1582="snížená",J1582,0)</f>
        <v>0</v>
      </c>
      <c r="BG1582" s="179">
        <f>IF(N1582="zákl. přenesená",J1582,0)</f>
        <v>0</v>
      </c>
      <c r="BH1582" s="179">
        <f>IF(N1582="sníž. přenesená",J1582,0)</f>
        <v>0</v>
      </c>
      <c r="BI1582" s="179">
        <f>IF(N1582="nulová",J1582,0)</f>
        <v>0</v>
      </c>
      <c r="BJ1582" s="20" t="s">
        <v>76</v>
      </c>
      <c r="BK1582" s="179">
        <f>ROUND(I1582*H1582,2)</f>
        <v>7017.43</v>
      </c>
      <c r="BL1582" s="20" t="s">
        <v>295</v>
      </c>
      <c r="BM1582" s="178" t="s">
        <v>5446</v>
      </c>
    </row>
    <row r="1583" spans="1:51" s="13" customFormat="1" ht="12">
      <c r="A1583" s="13"/>
      <c r="B1583" s="180"/>
      <c r="C1583" s="13"/>
      <c r="D1583" s="181" t="s">
        <v>204</v>
      </c>
      <c r="E1583" s="182" t="s">
        <v>3</v>
      </c>
      <c r="F1583" s="183" t="s">
        <v>5447</v>
      </c>
      <c r="G1583" s="13"/>
      <c r="H1583" s="182" t="s">
        <v>3</v>
      </c>
      <c r="I1583" s="13"/>
      <c r="J1583" s="13"/>
      <c r="K1583" s="13"/>
      <c r="L1583" s="180"/>
      <c r="M1583" s="184"/>
      <c r="N1583" s="185"/>
      <c r="O1583" s="185"/>
      <c r="P1583" s="185"/>
      <c r="Q1583" s="185"/>
      <c r="R1583" s="185"/>
      <c r="S1583" s="185"/>
      <c r="T1583" s="186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T1583" s="182" t="s">
        <v>204</v>
      </c>
      <c r="AU1583" s="182" t="s">
        <v>78</v>
      </c>
      <c r="AV1583" s="13" t="s">
        <v>76</v>
      </c>
      <c r="AW1583" s="13" t="s">
        <v>31</v>
      </c>
      <c r="AX1583" s="13" t="s">
        <v>69</v>
      </c>
      <c r="AY1583" s="182" t="s">
        <v>195</v>
      </c>
    </row>
    <row r="1584" spans="1:51" s="14" customFormat="1" ht="12">
      <c r="A1584" s="14"/>
      <c r="B1584" s="187"/>
      <c r="C1584" s="14"/>
      <c r="D1584" s="181" t="s">
        <v>204</v>
      </c>
      <c r="E1584" s="188" t="s">
        <v>3</v>
      </c>
      <c r="F1584" s="189" t="s">
        <v>5448</v>
      </c>
      <c r="G1584" s="14"/>
      <c r="H1584" s="190">
        <v>174.563</v>
      </c>
      <c r="I1584" s="14"/>
      <c r="J1584" s="14"/>
      <c r="K1584" s="14"/>
      <c r="L1584" s="187"/>
      <c r="M1584" s="191"/>
      <c r="N1584" s="192"/>
      <c r="O1584" s="192"/>
      <c r="P1584" s="192"/>
      <c r="Q1584" s="192"/>
      <c r="R1584" s="192"/>
      <c r="S1584" s="192"/>
      <c r="T1584" s="193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T1584" s="188" t="s">
        <v>204</v>
      </c>
      <c r="AU1584" s="188" t="s">
        <v>78</v>
      </c>
      <c r="AV1584" s="14" t="s">
        <v>78</v>
      </c>
      <c r="AW1584" s="14" t="s">
        <v>31</v>
      </c>
      <c r="AX1584" s="14" t="s">
        <v>76</v>
      </c>
      <c r="AY1584" s="188" t="s">
        <v>195</v>
      </c>
    </row>
    <row r="1585" spans="1:65" s="2" customFormat="1" ht="16.5" customHeight="1">
      <c r="A1585" s="33"/>
      <c r="B1585" s="167"/>
      <c r="C1585" s="168" t="s">
        <v>5449</v>
      </c>
      <c r="D1585" s="168" t="s">
        <v>197</v>
      </c>
      <c r="E1585" s="169" t="s">
        <v>5450</v>
      </c>
      <c r="F1585" s="170" t="s">
        <v>5451</v>
      </c>
      <c r="G1585" s="171" t="s">
        <v>200</v>
      </c>
      <c r="H1585" s="172">
        <v>228.421</v>
      </c>
      <c r="I1585" s="173">
        <v>52.2</v>
      </c>
      <c r="J1585" s="173">
        <f>ROUND(I1585*H1585,2)</f>
        <v>11923.58</v>
      </c>
      <c r="K1585" s="170" t="s">
        <v>201</v>
      </c>
      <c r="L1585" s="34"/>
      <c r="M1585" s="174" t="s">
        <v>3</v>
      </c>
      <c r="N1585" s="175" t="s">
        <v>40</v>
      </c>
      <c r="O1585" s="176">
        <v>0.113</v>
      </c>
      <c r="P1585" s="176">
        <f>O1585*H1585</f>
        <v>25.811573</v>
      </c>
      <c r="Q1585" s="176">
        <v>0</v>
      </c>
      <c r="R1585" s="176">
        <f>Q1585*H1585</f>
        <v>0</v>
      </c>
      <c r="S1585" s="176">
        <v>0</v>
      </c>
      <c r="T1585" s="177">
        <f>S1585*H1585</f>
        <v>0</v>
      </c>
      <c r="U1585" s="33"/>
      <c r="V1585" s="33"/>
      <c r="W1585" s="33"/>
      <c r="X1585" s="33"/>
      <c r="Y1585" s="33"/>
      <c r="Z1585" s="33"/>
      <c r="AA1585" s="33"/>
      <c r="AB1585" s="33"/>
      <c r="AC1585" s="33"/>
      <c r="AD1585" s="33"/>
      <c r="AE1585" s="33"/>
      <c r="AR1585" s="178" t="s">
        <v>295</v>
      </c>
      <c r="AT1585" s="178" t="s">
        <v>197</v>
      </c>
      <c r="AU1585" s="178" t="s">
        <v>78</v>
      </c>
      <c r="AY1585" s="20" t="s">
        <v>195</v>
      </c>
      <c r="BE1585" s="179">
        <f>IF(N1585="základní",J1585,0)</f>
        <v>11923.58</v>
      </c>
      <c r="BF1585" s="179">
        <f>IF(N1585="snížená",J1585,0)</f>
        <v>0</v>
      </c>
      <c r="BG1585" s="179">
        <f>IF(N1585="zákl. přenesená",J1585,0)</f>
        <v>0</v>
      </c>
      <c r="BH1585" s="179">
        <f>IF(N1585="sníž. přenesená",J1585,0)</f>
        <v>0</v>
      </c>
      <c r="BI1585" s="179">
        <f>IF(N1585="nulová",J1585,0)</f>
        <v>0</v>
      </c>
      <c r="BJ1585" s="20" t="s">
        <v>76</v>
      </c>
      <c r="BK1585" s="179">
        <f>ROUND(I1585*H1585,2)</f>
        <v>11923.58</v>
      </c>
      <c r="BL1585" s="20" t="s">
        <v>295</v>
      </c>
      <c r="BM1585" s="178" t="s">
        <v>5452</v>
      </c>
    </row>
    <row r="1586" spans="1:51" s="13" customFormat="1" ht="12">
      <c r="A1586" s="13"/>
      <c r="B1586" s="180"/>
      <c r="C1586" s="13"/>
      <c r="D1586" s="181" t="s">
        <v>204</v>
      </c>
      <c r="E1586" s="182" t="s">
        <v>3</v>
      </c>
      <c r="F1586" s="183" t="s">
        <v>5453</v>
      </c>
      <c r="G1586" s="13"/>
      <c r="H1586" s="182" t="s">
        <v>3</v>
      </c>
      <c r="I1586" s="13"/>
      <c r="J1586" s="13"/>
      <c r="K1586" s="13"/>
      <c r="L1586" s="180"/>
      <c r="M1586" s="184"/>
      <c r="N1586" s="185"/>
      <c r="O1586" s="185"/>
      <c r="P1586" s="185"/>
      <c r="Q1586" s="185"/>
      <c r="R1586" s="185"/>
      <c r="S1586" s="185"/>
      <c r="T1586" s="186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T1586" s="182" t="s">
        <v>204</v>
      </c>
      <c r="AU1586" s="182" t="s">
        <v>78</v>
      </c>
      <c r="AV1586" s="13" t="s">
        <v>76</v>
      </c>
      <c r="AW1586" s="13" t="s">
        <v>31</v>
      </c>
      <c r="AX1586" s="13" t="s">
        <v>69</v>
      </c>
      <c r="AY1586" s="182" t="s">
        <v>195</v>
      </c>
    </row>
    <row r="1587" spans="1:51" s="14" customFormat="1" ht="12">
      <c r="A1587" s="14"/>
      <c r="B1587" s="187"/>
      <c r="C1587" s="14"/>
      <c r="D1587" s="181" t="s">
        <v>204</v>
      </c>
      <c r="E1587" s="188" t="s">
        <v>3</v>
      </c>
      <c r="F1587" s="189" t="s">
        <v>5454</v>
      </c>
      <c r="G1587" s="14"/>
      <c r="H1587" s="190">
        <v>251.821</v>
      </c>
      <c r="I1587" s="14"/>
      <c r="J1587" s="14"/>
      <c r="K1587" s="14"/>
      <c r="L1587" s="187"/>
      <c r="M1587" s="191"/>
      <c r="N1587" s="192"/>
      <c r="O1587" s="192"/>
      <c r="P1587" s="192"/>
      <c r="Q1587" s="192"/>
      <c r="R1587" s="192"/>
      <c r="S1587" s="192"/>
      <c r="T1587" s="193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T1587" s="188" t="s">
        <v>204</v>
      </c>
      <c r="AU1587" s="188" t="s">
        <v>78</v>
      </c>
      <c r="AV1587" s="14" t="s">
        <v>78</v>
      </c>
      <c r="AW1587" s="14" t="s">
        <v>31</v>
      </c>
      <c r="AX1587" s="14" t="s">
        <v>69</v>
      </c>
      <c r="AY1587" s="188" t="s">
        <v>195</v>
      </c>
    </row>
    <row r="1588" spans="1:51" s="14" customFormat="1" ht="12">
      <c r="A1588" s="14"/>
      <c r="B1588" s="187"/>
      <c r="C1588" s="14"/>
      <c r="D1588" s="181" t="s">
        <v>204</v>
      </c>
      <c r="E1588" s="188" t="s">
        <v>3</v>
      </c>
      <c r="F1588" s="189" t="s">
        <v>5455</v>
      </c>
      <c r="G1588" s="14"/>
      <c r="H1588" s="190">
        <v>-23.4</v>
      </c>
      <c r="I1588" s="14"/>
      <c r="J1588" s="14"/>
      <c r="K1588" s="14"/>
      <c r="L1588" s="187"/>
      <c r="M1588" s="191"/>
      <c r="N1588" s="192"/>
      <c r="O1588" s="192"/>
      <c r="P1588" s="192"/>
      <c r="Q1588" s="192"/>
      <c r="R1588" s="192"/>
      <c r="S1588" s="192"/>
      <c r="T1588" s="193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188" t="s">
        <v>204</v>
      </c>
      <c r="AU1588" s="188" t="s">
        <v>78</v>
      </c>
      <c r="AV1588" s="14" t="s">
        <v>78</v>
      </c>
      <c r="AW1588" s="14" t="s">
        <v>31</v>
      </c>
      <c r="AX1588" s="14" t="s">
        <v>69</v>
      </c>
      <c r="AY1588" s="188" t="s">
        <v>195</v>
      </c>
    </row>
    <row r="1589" spans="1:51" s="15" customFormat="1" ht="12">
      <c r="A1589" s="15"/>
      <c r="B1589" s="194"/>
      <c r="C1589" s="15"/>
      <c r="D1589" s="181" t="s">
        <v>204</v>
      </c>
      <c r="E1589" s="195" t="s">
        <v>3</v>
      </c>
      <c r="F1589" s="196" t="s">
        <v>209</v>
      </c>
      <c r="G1589" s="15"/>
      <c r="H1589" s="197">
        <v>228.421</v>
      </c>
      <c r="I1589" s="15"/>
      <c r="J1589" s="15"/>
      <c r="K1589" s="15"/>
      <c r="L1589" s="194"/>
      <c r="M1589" s="198"/>
      <c r="N1589" s="199"/>
      <c r="O1589" s="199"/>
      <c r="P1589" s="199"/>
      <c r="Q1589" s="199"/>
      <c r="R1589" s="199"/>
      <c r="S1589" s="199"/>
      <c r="T1589" s="200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T1589" s="195" t="s">
        <v>204</v>
      </c>
      <c r="AU1589" s="195" t="s">
        <v>78</v>
      </c>
      <c r="AV1589" s="15" t="s">
        <v>202</v>
      </c>
      <c r="AW1589" s="15" t="s">
        <v>31</v>
      </c>
      <c r="AX1589" s="15" t="s">
        <v>76</v>
      </c>
      <c r="AY1589" s="195" t="s">
        <v>195</v>
      </c>
    </row>
    <row r="1590" spans="1:65" s="2" customFormat="1" ht="16.5" customHeight="1">
      <c r="A1590" s="33"/>
      <c r="B1590" s="167"/>
      <c r="C1590" s="168" t="s">
        <v>5456</v>
      </c>
      <c r="D1590" s="168" t="s">
        <v>197</v>
      </c>
      <c r="E1590" s="169" t="s">
        <v>5457</v>
      </c>
      <c r="F1590" s="170" t="s">
        <v>5458</v>
      </c>
      <c r="G1590" s="171" t="s">
        <v>200</v>
      </c>
      <c r="H1590" s="172">
        <v>174.563</v>
      </c>
      <c r="I1590" s="173">
        <v>55.4</v>
      </c>
      <c r="J1590" s="173">
        <f>ROUND(I1590*H1590,2)</f>
        <v>9670.79</v>
      </c>
      <c r="K1590" s="170" t="s">
        <v>201</v>
      </c>
      <c r="L1590" s="34"/>
      <c r="M1590" s="174" t="s">
        <v>3</v>
      </c>
      <c r="N1590" s="175" t="s">
        <v>40</v>
      </c>
      <c r="O1590" s="176">
        <v>0.117</v>
      </c>
      <c r="P1590" s="176">
        <f>O1590*H1590</f>
        <v>20.423871</v>
      </c>
      <c r="Q1590" s="176">
        <v>8E-05</v>
      </c>
      <c r="R1590" s="176">
        <f>Q1590*H1590</f>
        <v>0.01396504</v>
      </c>
      <c r="S1590" s="176">
        <v>0</v>
      </c>
      <c r="T1590" s="177">
        <f>S1590*H1590</f>
        <v>0</v>
      </c>
      <c r="U1590" s="33"/>
      <c r="V1590" s="33"/>
      <c r="W1590" s="33"/>
      <c r="X1590" s="33"/>
      <c r="Y1590" s="33"/>
      <c r="Z1590" s="33"/>
      <c r="AA1590" s="33"/>
      <c r="AB1590" s="33"/>
      <c r="AC1590" s="33"/>
      <c r="AD1590" s="33"/>
      <c r="AE1590" s="33"/>
      <c r="AR1590" s="178" t="s">
        <v>295</v>
      </c>
      <c r="AT1590" s="178" t="s">
        <v>197</v>
      </c>
      <c r="AU1590" s="178" t="s">
        <v>78</v>
      </c>
      <c r="AY1590" s="20" t="s">
        <v>195</v>
      </c>
      <c r="BE1590" s="179">
        <f>IF(N1590="základní",J1590,0)</f>
        <v>9670.79</v>
      </c>
      <c r="BF1590" s="179">
        <f>IF(N1590="snížená",J1590,0)</f>
        <v>0</v>
      </c>
      <c r="BG1590" s="179">
        <f>IF(N1590="zákl. přenesená",J1590,0)</f>
        <v>0</v>
      </c>
      <c r="BH1590" s="179">
        <f>IF(N1590="sníž. přenesená",J1590,0)</f>
        <v>0</v>
      </c>
      <c r="BI1590" s="179">
        <f>IF(N1590="nulová",J1590,0)</f>
        <v>0</v>
      </c>
      <c r="BJ1590" s="20" t="s">
        <v>76</v>
      </c>
      <c r="BK1590" s="179">
        <f>ROUND(I1590*H1590,2)</f>
        <v>9670.79</v>
      </c>
      <c r="BL1590" s="20" t="s">
        <v>295</v>
      </c>
      <c r="BM1590" s="178" t="s">
        <v>5459</v>
      </c>
    </row>
    <row r="1591" spans="1:65" s="2" customFormat="1" ht="16.5" customHeight="1">
      <c r="A1591" s="33"/>
      <c r="B1591" s="167"/>
      <c r="C1591" s="168" t="s">
        <v>5460</v>
      </c>
      <c r="D1591" s="168" t="s">
        <v>197</v>
      </c>
      <c r="E1591" s="169" t="s">
        <v>5461</v>
      </c>
      <c r="F1591" s="170" t="s">
        <v>5462</v>
      </c>
      <c r="G1591" s="171" t="s">
        <v>200</v>
      </c>
      <c r="H1591" s="172">
        <v>228.421</v>
      </c>
      <c r="I1591" s="173">
        <v>71.5</v>
      </c>
      <c r="J1591" s="173">
        <f>ROUND(I1591*H1591,2)</f>
        <v>16332.1</v>
      </c>
      <c r="K1591" s="170" t="s">
        <v>201</v>
      </c>
      <c r="L1591" s="34"/>
      <c r="M1591" s="174" t="s">
        <v>3</v>
      </c>
      <c r="N1591" s="175" t="s">
        <v>40</v>
      </c>
      <c r="O1591" s="176">
        <v>0.152</v>
      </c>
      <c r="P1591" s="176">
        <f>O1591*H1591</f>
        <v>34.719992</v>
      </c>
      <c r="Q1591" s="176">
        <v>8E-05</v>
      </c>
      <c r="R1591" s="176">
        <f>Q1591*H1591</f>
        <v>0.01827368</v>
      </c>
      <c r="S1591" s="176">
        <v>0</v>
      </c>
      <c r="T1591" s="177">
        <f>S1591*H1591</f>
        <v>0</v>
      </c>
      <c r="U1591" s="33"/>
      <c r="V1591" s="33"/>
      <c r="W1591" s="33"/>
      <c r="X1591" s="33"/>
      <c r="Y1591" s="33"/>
      <c r="Z1591" s="33"/>
      <c r="AA1591" s="33"/>
      <c r="AB1591" s="33"/>
      <c r="AC1591" s="33"/>
      <c r="AD1591" s="33"/>
      <c r="AE1591" s="33"/>
      <c r="AR1591" s="178" t="s">
        <v>295</v>
      </c>
      <c r="AT1591" s="178" t="s">
        <v>197</v>
      </c>
      <c r="AU1591" s="178" t="s">
        <v>78</v>
      </c>
      <c r="AY1591" s="20" t="s">
        <v>195</v>
      </c>
      <c r="BE1591" s="179">
        <f>IF(N1591="základní",J1591,0)</f>
        <v>16332.1</v>
      </c>
      <c r="BF1591" s="179">
        <f>IF(N1591="snížená",J1591,0)</f>
        <v>0</v>
      </c>
      <c r="BG1591" s="179">
        <f>IF(N1591="zákl. přenesená",J1591,0)</f>
        <v>0</v>
      </c>
      <c r="BH1591" s="179">
        <f>IF(N1591="sníž. přenesená",J1591,0)</f>
        <v>0</v>
      </c>
      <c r="BI1591" s="179">
        <f>IF(N1591="nulová",J1591,0)</f>
        <v>0</v>
      </c>
      <c r="BJ1591" s="20" t="s">
        <v>76</v>
      </c>
      <c r="BK1591" s="179">
        <f>ROUND(I1591*H1591,2)</f>
        <v>16332.1</v>
      </c>
      <c r="BL1591" s="20" t="s">
        <v>295</v>
      </c>
      <c r="BM1591" s="178" t="s">
        <v>5463</v>
      </c>
    </row>
    <row r="1592" spans="1:65" s="2" customFormat="1" ht="24" customHeight="1">
      <c r="A1592" s="33"/>
      <c r="B1592" s="167"/>
      <c r="C1592" s="168" t="s">
        <v>5464</v>
      </c>
      <c r="D1592" s="168" t="s">
        <v>197</v>
      </c>
      <c r="E1592" s="169" t="s">
        <v>5465</v>
      </c>
      <c r="F1592" s="170" t="s">
        <v>5466</v>
      </c>
      <c r="G1592" s="171" t="s">
        <v>200</v>
      </c>
      <c r="H1592" s="172">
        <v>402.984</v>
      </c>
      <c r="I1592" s="173">
        <v>71.3</v>
      </c>
      <c r="J1592" s="173">
        <f>ROUND(I1592*H1592,2)</f>
        <v>28732.76</v>
      </c>
      <c r="K1592" s="170" t="s">
        <v>201</v>
      </c>
      <c r="L1592" s="34"/>
      <c r="M1592" s="174" t="s">
        <v>3</v>
      </c>
      <c r="N1592" s="175" t="s">
        <v>40</v>
      </c>
      <c r="O1592" s="176">
        <v>0.085</v>
      </c>
      <c r="P1592" s="176">
        <f>O1592*H1592</f>
        <v>34.253640000000004</v>
      </c>
      <c r="Q1592" s="176">
        <v>0.00018</v>
      </c>
      <c r="R1592" s="176">
        <f>Q1592*H1592</f>
        <v>0.07253712</v>
      </c>
      <c r="S1592" s="176">
        <v>0</v>
      </c>
      <c r="T1592" s="177">
        <f>S1592*H1592</f>
        <v>0</v>
      </c>
      <c r="U1592" s="33"/>
      <c r="V1592" s="33"/>
      <c r="W1592" s="33"/>
      <c r="X1592" s="33"/>
      <c r="Y1592" s="33"/>
      <c r="Z1592" s="33"/>
      <c r="AA1592" s="33"/>
      <c r="AB1592" s="33"/>
      <c r="AC1592" s="33"/>
      <c r="AD1592" s="33"/>
      <c r="AE1592" s="33"/>
      <c r="AR1592" s="178" t="s">
        <v>295</v>
      </c>
      <c r="AT1592" s="178" t="s">
        <v>197</v>
      </c>
      <c r="AU1592" s="178" t="s">
        <v>78</v>
      </c>
      <c r="AY1592" s="20" t="s">
        <v>195</v>
      </c>
      <c r="BE1592" s="179">
        <f>IF(N1592="základní",J1592,0)</f>
        <v>28732.76</v>
      </c>
      <c r="BF1592" s="179">
        <f>IF(N1592="snížená",J1592,0)</f>
        <v>0</v>
      </c>
      <c r="BG1592" s="179">
        <f>IF(N1592="zákl. přenesená",J1592,0)</f>
        <v>0</v>
      </c>
      <c r="BH1592" s="179">
        <f>IF(N1592="sníž. přenesená",J1592,0)</f>
        <v>0</v>
      </c>
      <c r="BI1592" s="179">
        <f>IF(N1592="nulová",J1592,0)</f>
        <v>0</v>
      </c>
      <c r="BJ1592" s="20" t="s">
        <v>76</v>
      </c>
      <c r="BK1592" s="179">
        <f>ROUND(I1592*H1592,2)</f>
        <v>28732.76</v>
      </c>
      <c r="BL1592" s="20" t="s">
        <v>295</v>
      </c>
      <c r="BM1592" s="178" t="s">
        <v>5467</v>
      </c>
    </row>
    <row r="1593" spans="1:51" s="13" customFormat="1" ht="12">
      <c r="A1593" s="13"/>
      <c r="B1593" s="180"/>
      <c r="C1593" s="13"/>
      <c r="D1593" s="181" t="s">
        <v>204</v>
      </c>
      <c r="E1593" s="182" t="s">
        <v>3</v>
      </c>
      <c r="F1593" s="183" t="s">
        <v>5447</v>
      </c>
      <c r="G1593" s="13"/>
      <c r="H1593" s="182" t="s">
        <v>3</v>
      </c>
      <c r="I1593" s="13"/>
      <c r="J1593" s="13"/>
      <c r="K1593" s="13"/>
      <c r="L1593" s="180"/>
      <c r="M1593" s="184"/>
      <c r="N1593" s="185"/>
      <c r="O1593" s="185"/>
      <c r="P1593" s="185"/>
      <c r="Q1593" s="185"/>
      <c r="R1593" s="185"/>
      <c r="S1593" s="185"/>
      <c r="T1593" s="186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182" t="s">
        <v>204</v>
      </c>
      <c r="AU1593" s="182" t="s">
        <v>78</v>
      </c>
      <c r="AV1593" s="13" t="s">
        <v>76</v>
      </c>
      <c r="AW1593" s="13" t="s">
        <v>31</v>
      </c>
      <c r="AX1593" s="13" t="s">
        <v>69</v>
      </c>
      <c r="AY1593" s="182" t="s">
        <v>195</v>
      </c>
    </row>
    <row r="1594" spans="1:51" s="14" customFormat="1" ht="12">
      <c r="A1594" s="14"/>
      <c r="B1594" s="187"/>
      <c r="C1594" s="14"/>
      <c r="D1594" s="181" t="s">
        <v>204</v>
      </c>
      <c r="E1594" s="188" t="s">
        <v>3</v>
      </c>
      <c r="F1594" s="189" t="s">
        <v>5448</v>
      </c>
      <c r="G1594" s="14"/>
      <c r="H1594" s="190">
        <v>174.563</v>
      </c>
      <c r="I1594" s="14"/>
      <c r="J1594" s="14"/>
      <c r="K1594" s="14"/>
      <c r="L1594" s="187"/>
      <c r="M1594" s="191"/>
      <c r="N1594" s="192"/>
      <c r="O1594" s="192"/>
      <c r="P1594" s="192"/>
      <c r="Q1594" s="192"/>
      <c r="R1594" s="192"/>
      <c r="S1594" s="192"/>
      <c r="T1594" s="193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188" t="s">
        <v>204</v>
      </c>
      <c r="AU1594" s="188" t="s">
        <v>78</v>
      </c>
      <c r="AV1594" s="14" t="s">
        <v>78</v>
      </c>
      <c r="AW1594" s="14" t="s">
        <v>31</v>
      </c>
      <c r="AX1594" s="14" t="s">
        <v>69</v>
      </c>
      <c r="AY1594" s="188" t="s">
        <v>195</v>
      </c>
    </row>
    <row r="1595" spans="1:51" s="13" customFormat="1" ht="12">
      <c r="A1595" s="13"/>
      <c r="B1595" s="180"/>
      <c r="C1595" s="13"/>
      <c r="D1595" s="181" t="s">
        <v>204</v>
      </c>
      <c r="E1595" s="182" t="s">
        <v>3</v>
      </c>
      <c r="F1595" s="183" t="s">
        <v>5453</v>
      </c>
      <c r="G1595" s="13"/>
      <c r="H1595" s="182" t="s">
        <v>3</v>
      </c>
      <c r="I1595" s="13"/>
      <c r="J1595" s="13"/>
      <c r="K1595" s="13"/>
      <c r="L1595" s="180"/>
      <c r="M1595" s="184"/>
      <c r="N1595" s="185"/>
      <c r="O1595" s="185"/>
      <c r="P1595" s="185"/>
      <c r="Q1595" s="185"/>
      <c r="R1595" s="185"/>
      <c r="S1595" s="185"/>
      <c r="T1595" s="186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182" t="s">
        <v>204</v>
      </c>
      <c r="AU1595" s="182" t="s">
        <v>78</v>
      </c>
      <c r="AV1595" s="13" t="s">
        <v>76</v>
      </c>
      <c r="AW1595" s="13" t="s">
        <v>31</v>
      </c>
      <c r="AX1595" s="13" t="s">
        <v>69</v>
      </c>
      <c r="AY1595" s="182" t="s">
        <v>195</v>
      </c>
    </row>
    <row r="1596" spans="1:51" s="14" customFormat="1" ht="12">
      <c r="A1596" s="14"/>
      <c r="B1596" s="187"/>
      <c r="C1596" s="14"/>
      <c r="D1596" s="181" t="s">
        <v>204</v>
      </c>
      <c r="E1596" s="188" t="s">
        <v>3</v>
      </c>
      <c r="F1596" s="189" t="s">
        <v>5454</v>
      </c>
      <c r="G1596" s="14"/>
      <c r="H1596" s="190">
        <v>251.821</v>
      </c>
      <c r="I1596" s="14"/>
      <c r="J1596" s="14"/>
      <c r="K1596" s="14"/>
      <c r="L1596" s="187"/>
      <c r="M1596" s="191"/>
      <c r="N1596" s="192"/>
      <c r="O1596" s="192"/>
      <c r="P1596" s="192"/>
      <c r="Q1596" s="192"/>
      <c r="R1596" s="192"/>
      <c r="S1596" s="192"/>
      <c r="T1596" s="193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188" t="s">
        <v>204</v>
      </c>
      <c r="AU1596" s="188" t="s">
        <v>78</v>
      </c>
      <c r="AV1596" s="14" t="s">
        <v>78</v>
      </c>
      <c r="AW1596" s="14" t="s">
        <v>31</v>
      </c>
      <c r="AX1596" s="14" t="s">
        <v>69</v>
      </c>
      <c r="AY1596" s="188" t="s">
        <v>195</v>
      </c>
    </row>
    <row r="1597" spans="1:51" s="14" customFormat="1" ht="12">
      <c r="A1597" s="14"/>
      <c r="B1597" s="187"/>
      <c r="C1597" s="14"/>
      <c r="D1597" s="181" t="s">
        <v>204</v>
      </c>
      <c r="E1597" s="188" t="s">
        <v>3</v>
      </c>
      <c r="F1597" s="189" t="s">
        <v>5455</v>
      </c>
      <c r="G1597" s="14"/>
      <c r="H1597" s="190">
        <v>-23.4</v>
      </c>
      <c r="I1597" s="14"/>
      <c r="J1597" s="14"/>
      <c r="K1597" s="14"/>
      <c r="L1597" s="187"/>
      <c r="M1597" s="191"/>
      <c r="N1597" s="192"/>
      <c r="O1597" s="192"/>
      <c r="P1597" s="192"/>
      <c r="Q1597" s="192"/>
      <c r="R1597" s="192"/>
      <c r="S1597" s="192"/>
      <c r="T1597" s="193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188" t="s">
        <v>204</v>
      </c>
      <c r="AU1597" s="188" t="s">
        <v>78</v>
      </c>
      <c r="AV1597" s="14" t="s">
        <v>78</v>
      </c>
      <c r="AW1597" s="14" t="s">
        <v>31</v>
      </c>
      <c r="AX1597" s="14" t="s">
        <v>69</v>
      </c>
      <c r="AY1597" s="188" t="s">
        <v>195</v>
      </c>
    </row>
    <row r="1598" spans="1:51" s="15" customFormat="1" ht="12">
      <c r="A1598" s="15"/>
      <c r="B1598" s="194"/>
      <c r="C1598" s="15"/>
      <c r="D1598" s="181" t="s">
        <v>204</v>
      </c>
      <c r="E1598" s="195" t="s">
        <v>3</v>
      </c>
      <c r="F1598" s="196" t="s">
        <v>209</v>
      </c>
      <c r="G1598" s="15"/>
      <c r="H1598" s="197">
        <v>402.984</v>
      </c>
      <c r="I1598" s="15"/>
      <c r="J1598" s="15"/>
      <c r="K1598" s="15"/>
      <c r="L1598" s="194"/>
      <c r="M1598" s="198"/>
      <c r="N1598" s="199"/>
      <c r="O1598" s="199"/>
      <c r="P1598" s="199"/>
      <c r="Q1598" s="199"/>
      <c r="R1598" s="199"/>
      <c r="S1598" s="199"/>
      <c r="T1598" s="200"/>
      <c r="U1598" s="15"/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5"/>
      <c r="AT1598" s="195" t="s">
        <v>204</v>
      </c>
      <c r="AU1598" s="195" t="s">
        <v>78</v>
      </c>
      <c r="AV1598" s="15" t="s">
        <v>202</v>
      </c>
      <c r="AW1598" s="15" t="s">
        <v>31</v>
      </c>
      <c r="AX1598" s="15" t="s">
        <v>76</v>
      </c>
      <c r="AY1598" s="195" t="s">
        <v>195</v>
      </c>
    </row>
    <row r="1599" spans="1:65" s="2" customFormat="1" ht="16.5" customHeight="1">
      <c r="A1599" s="33"/>
      <c r="B1599" s="167"/>
      <c r="C1599" s="168" t="s">
        <v>5468</v>
      </c>
      <c r="D1599" s="168" t="s">
        <v>197</v>
      </c>
      <c r="E1599" s="169" t="s">
        <v>5469</v>
      </c>
      <c r="F1599" s="170" t="s">
        <v>5470</v>
      </c>
      <c r="G1599" s="171" t="s">
        <v>200</v>
      </c>
      <c r="H1599" s="172">
        <v>402.984</v>
      </c>
      <c r="I1599" s="173">
        <v>81.5</v>
      </c>
      <c r="J1599" s="173">
        <f>ROUND(I1599*H1599,2)</f>
        <v>32843.2</v>
      </c>
      <c r="K1599" s="170" t="s">
        <v>201</v>
      </c>
      <c r="L1599" s="34"/>
      <c r="M1599" s="174" t="s">
        <v>3</v>
      </c>
      <c r="N1599" s="175" t="s">
        <v>40</v>
      </c>
      <c r="O1599" s="176">
        <v>0.097</v>
      </c>
      <c r="P1599" s="176">
        <f>O1599*H1599</f>
        <v>39.089448</v>
      </c>
      <c r="Q1599" s="176">
        <v>0.00017</v>
      </c>
      <c r="R1599" s="176">
        <f>Q1599*H1599</f>
        <v>0.06850728</v>
      </c>
      <c r="S1599" s="176">
        <v>0</v>
      </c>
      <c r="T1599" s="177">
        <f>S1599*H1599</f>
        <v>0</v>
      </c>
      <c r="U1599" s="33"/>
      <c r="V1599" s="33"/>
      <c r="W1599" s="33"/>
      <c r="X1599" s="33"/>
      <c r="Y1599" s="33"/>
      <c r="Z1599" s="33"/>
      <c r="AA1599" s="33"/>
      <c r="AB1599" s="33"/>
      <c r="AC1599" s="33"/>
      <c r="AD1599" s="33"/>
      <c r="AE1599" s="33"/>
      <c r="AR1599" s="178" t="s">
        <v>295</v>
      </c>
      <c r="AT1599" s="178" t="s">
        <v>197</v>
      </c>
      <c r="AU1599" s="178" t="s">
        <v>78</v>
      </c>
      <c r="AY1599" s="20" t="s">
        <v>195</v>
      </c>
      <c r="BE1599" s="179">
        <f>IF(N1599="základní",J1599,0)</f>
        <v>32843.2</v>
      </c>
      <c r="BF1599" s="179">
        <f>IF(N1599="snížená",J1599,0)</f>
        <v>0</v>
      </c>
      <c r="BG1599" s="179">
        <f>IF(N1599="zákl. přenesená",J1599,0)</f>
        <v>0</v>
      </c>
      <c r="BH1599" s="179">
        <f>IF(N1599="sníž. přenesená",J1599,0)</f>
        <v>0</v>
      </c>
      <c r="BI1599" s="179">
        <f>IF(N1599="nulová",J1599,0)</f>
        <v>0</v>
      </c>
      <c r="BJ1599" s="20" t="s">
        <v>76</v>
      </c>
      <c r="BK1599" s="179">
        <f>ROUND(I1599*H1599,2)</f>
        <v>32843.2</v>
      </c>
      <c r="BL1599" s="20" t="s">
        <v>295</v>
      </c>
      <c r="BM1599" s="178" t="s">
        <v>5471</v>
      </c>
    </row>
    <row r="1600" spans="1:65" s="2" customFormat="1" ht="16.5" customHeight="1">
      <c r="A1600" s="33"/>
      <c r="B1600" s="167"/>
      <c r="C1600" s="168" t="s">
        <v>5472</v>
      </c>
      <c r="D1600" s="168" t="s">
        <v>197</v>
      </c>
      <c r="E1600" s="169" t="s">
        <v>5473</v>
      </c>
      <c r="F1600" s="170" t="s">
        <v>5474</v>
      </c>
      <c r="G1600" s="171" t="s">
        <v>200</v>
      </c>
      <c r="H1600" s="172">
        <v>228.421</v>
      </c>
      <c r="I1600" s="173">
        <v>12.9</v>
      </c>
      <c r="J1600" s="173">
        <f>ROUND(I1600*H1600,2)</f>
        <v>2946.63</v>
      </c>
      <c r="K1600" s="170" t="s">
        <v>201</v>
      </c>
      <c r="L1600" s="34"/>
      <c r="M1600" s="174" t="s">
        <v>3</v>
      </c>
      <c r="N1600" s="175" t="s">
        <v>40</v>
      </c>
      <c r="O1600" s="176">
        <v>0.028</v>
      </c>
      <c r="P1600" s="176">
        <f>O1600*H1600</f>
        <v>6.395788</v>
      </c>
      <c r="Q1600" s="176">
        <v>0</v>
      </c>
      <c r="R1600" s="176">
        <f>Q1600*H1600</f>
        <v>0</v>
      </c>
      <c r="S1600" s="176">
        <v>0</v>
      </c>
      <c r="T1600" s="177">
        <f>S1600*H1600</f>
        <v>0</v>
      </c>
      <c r="U1600" s="33"/>
      <c r="V1600" s="33"/>
      <c r="W1600" s="33"/>
      <c r="X1600" s="33"/>
      <c r="Y1600" s="33"/>
      <c r="Z1600" s="33"/>
      <c r="AA1600" s="33"/>
      <c r="AB1600" s="33"/>
      <c r="AC1600" s="33"/>
      <c r="AD1600" s="33"/>
      <c r="AE1600" s="33"/>
      <c r="AR1600" s="178" t="s">
        <v>295</v>
      </c>
      <c r="AT1600" s="178" t="s">
        <v>197</v>
      </c>
      <c r="AU1600" s="178" t="s">
        <v>78</v>
      </c>
      <c r="AY1600" s="20" t="s">
        <v>195</v>
      </c>
      <c r="BE1600" s="179">
        <f>IF(N1600="základní",J1600,0)</f>
        <v>2946.63</v>
      </c>
      <c r="BF1600" s="179">
        <f>IF(N1600="snížená",J1600,0)</f>
        <v>0</v>
      </c>
      <c r="BG1600" s="179">
        <f>IF(N1600="zákl. přenesená",J1600,0)</f>
        <v>0</v>
      </c>
      <c r="BH1600" s="179">
        <f>IF(N1600="sníž. přenesená",J1600,0)</f>
        <v>0</v>
      </c>
      <c r="BI1600" s="179">
        <f>IF(N1600="nulová",J1600,0)</f>
        <v>0</v>
      </c>
      <c r="BJ1600" s="20" t="s">
        <v>76</v>
      </c>
      <c r="BK1600" s="179">
        <f>ROUND(I1600*H1600,2)</f>
        <v>2946.63</v>
      </c>
      <c r="BL1600" s="20" t="s">
        <v>295</v>
      </c>
      <c r="BM1600" s="178" t="s">
        <v>5475</v>
      </c>
    </row>
    <row r="1601" spans="1:51" s="13" customFormat="1" ht="12">
      <c r="A1601" s="13"/>
      <c r="B1601" s="180"/>
      <c r="C1601" s="13"/>
      <c r="D1601" s="181" t="s">
        <v>204</v>
      </c>
      <c r="E1601" s="182" t="s">
        <v>3</v>
      </c>
      <c r="F1601" s="183" t="s">
        <v>5453</v>
      </c>
      <c r="G1601" s="13"/>
      <c r="H1601" s="182" t="s">
        <v>3</v>
      </c>
      <c r="I1601" s="13"/>
      <c r="J1601" s="13"/>
      <c r="K1601" s="13"/>
      <c r="L1601" s="180"/>
      <c r="M1601" s="184"/>
      <c r="N1601" s="185"/>
      <c r="O1601" s="185"/>
      <c r="P1601" s="185"/>
      <c r="Q1601" s="185"/>
      <c r="R1601" s="185"/>
      <c r="S1601" s="185"/>
      <c r="T1601" s="186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182" t="s">
        <v>204</v>
      </c>
      <c r="AU1601" s="182" t="s">
        <v>78</v>
      </c>
      <c r="AV1601" s="13" t="s">
        <v>76</v>
      </c>
      <c r="AW1601" s="13" t="s">
        <v>31</v>
      </c>
      <c r="AX1601" s="13" t="s">
        <v>69</v>
      </c>
      <c r="AY1601" s="182" t="s">
        <v>195</v>
      </c>
    </row>
    <row r="1602" spans="1:51" s="14" customFormat="1" ht="12">
      <c r="A1602" s="14"/>
      <c r="B1602" s="187"/>
      <c r="C1602" s="14"/>
      <c r="D1602" s="181" t="s">
        <v>204</v>
      </c>
      <c r="E1602" s="188" t="s">
        <v>3</v>
      </c>
      <c r="F1602" s="189" t="s">
        <v>5454</v>
      </c>
      <c r="G1602" s="14"/>
      <c r="H1602" s="190">
        <v>251.821</v>
      </c>
      <c r="I1602" s="14"/>
      <c r="J1602" s="14"/>
      <c r="K1602" s="14"/>
      <c r="L1602" s="187"/>
      <c r="M1602" s="191"/>
      <c r="N1602" s="192"/>
      <c r="O1602" s="192"/>
      <c r="P1602" s="192"/>
      <c r="Q1602" s="192"/>
      <c r="R1602" s="192"/>
      <c r="S1602" s="192"/>
      <c r="T1602" s="193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188" t="s">
        <v>204</v>
      </c>
      <c r="AU1602" s="188" t="s">
        <v>78</v>
      </c>
      <c r="AV1602" s="14" t="s">
        <v>78</v>
      </c>
      <c r="AW1602" s="14" t="s">
        <v>31</v>
      </c>
      <c r="AX1602" s="14" t="s">
        <v>69</v>
      </c>
      <c r="AY1602" s="188" t="s">
        <v>195</v>
      </c>
    </row>
    <row r="1603" spans="1:51" s="14" customFormat="1" ht="12">
      <c r="A1603" s="14"/>
      <c r="B1603" s="187"/>
      <c r="C1603" s="14"/>
      <c r="D1603" s="181" t="s">
        <v>204</v>
      </c>
      <c r="E1603" s="188" t="s">
        <v>3</v>
      </c>
      <c r="F1603" s="189" t="s">
        <v>5455</v>
      </c>
      <c r="G1603" s="14"/>
      <c r="H1603" s="190">
        <v>-23.4</v>
      </c>
      <c r="I1603" s="14"/>
      <c r="J1603" s="14"/>
      <c r="K1603" s="14"/>
      <c r="L1603" s="187"/>
      <c r="M1603" s="191"/>
      <c r="N1603" s="192"/>
      <c r="O1603" s="192"/>
      <c r="P1603" s="192"/>
      <c r="Q1603" s="192"/>
      <c r="R1603" s="192"/>
      <c r="S1603" s="192"/>
      <c r="T1603" s="193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T1603" s="188" t="s">
        <v>204</v>
      </c>
      <c r="AU1603" s="188" t="s">
        <v>78</v>
      </c>
      <c r="AV1603" s="14" t="s">
        <v>78</v>
      </c>
      <c r="AW1603" s="14" t="s">
        <v>31</v>
      </c>
      <c r="AX1603" s="14" t="s">
        <v>69</v>
      </c>
      <c r="AY1603" s="188" t="s">
        <v>195</v>
      </c>
    </row>
    <row r="1604" spans="1:51" s="15" customFormat="1" ht="12">
      <c r="A1604" s="15"/>
      <c r="B1604" s="194"/>
      <c r="C1604" s="15"/>
      <c r="D1604" s="181" t="s">
        <v>204</v>
      </c>
      <c r="E1604" s="195" t="s">
        <v>3</v>
      </c>
      <c r="F1604" s="196" t="s">
        <v>209</v>
      </c>
      <c r="G1604" s="15"/>
      <c r="H1604" s="197">
        <v>228.421</v>
      </c>
      <c r="I1604" s="15"/>
      <c r="J1604" s="15"/>
      <c r="K1604" s="15"/>
      <c r="L1604" s="194"/>
      <c r="M1604" s="198"/>
      <c r="N1604" s="199"/>
      <c r="O1604" s="199"/>
      <c r="P1604" s="199"/>
      <c r="Q1604" s="199"/>
      <c r="R1604" s="199"/>
      <c r="S1604" s="199"/>
      <c r="T1604" s="200"/>
      <c r="U1604" s="15"/>
      <c r="V1604" s="15"/>
      <c r="W1604" s="15"/>
      <c r="X1604" s="15"/>
      <c r="Y1604" s="15"/>
      <c r="Z1604" s="15"/>
      <c r="AA1604" s="15"/>
      <c r="AB1604" s="15"/>
      <c r="AC1604" s="15"/>
      <c r="AD1604" s="15"/>
      <c r="AE1604" s="15"/>
      <c r="AT1604" s="195" t="s">
        <v>204</v>
      </c>
      <c r="AU1604" s="195" t="s">
        <v>78</v>
      </c>
      <c r="AV1604" s="15" t="s">
        <v>202</v>
      </c>
      <c r="AW1604" s="15" t="s">
        <v>31</v>
      </c>
      <c r="AX1604" s="15" t="s">
        <v>76</v>
      </c>
      <c r="AY1604" s="195" t="s">
        <v>195</v>
      </c>
    </row>
    <row r="1605" spans="1:65" s="2" customFormat="1" ht="24" customHeight="1">
      <c r="A1605" s="33"/>
      <c r="B1605" s="167"/>
      <c r="C1605" s="168" t="s">
        <v>5476</v>
      </c>
      <c r="D1605" s="168" t="s">
        <v>197</v>
      </c>
      <c r="E1605" s="169" t="s">
        <v>1763</v>
      </c>
      <c r="F1605" s="170" t="s">
        <v>1764</v>
      </c>
      <c r="G1605" s="171" t="s">
        <v>212</v>
      </c>
      <c r="H1605" s="172">
        <v>32.3</v>
      </c>
      <c r="I1605" s="173">
        <v>4.54</v>
      </c>
      <c r="J1605" s="173">
        <f>ROUND(I1605*H1605,2)</f>
        <v>146.64</v>
      </c>
      <c r="K1605" s="170" t="s">
        <v>201</v>
      </c>
      <c r="L1605" s="34"/>
      <c r="M1605" s="174" t="s">
        <v>3</v>
      </c>
      <c r="N1605" s="175" t="s">
        <v>40</v>
      </c>
      <c r="O1605" s="176">
        <v>0.01</v>
      </c>
      <c r="P1605" s="176">
        <f>O1605*H1605</f>
        <v>0.32299999999999995</v>
      </c>
      <c r="Q1605" s="176">
        <v>1E-05</v>
      </c>
      <c r="R1605" s="176">
        <f>Q1605*H1605</f>
        <v>0.000323</v>
      </c>
      <c r="S1605" s="176">
        <v>0</v>
      </c>
      <c r="T1605" s="177">
        <f>S1605*H1605</f>
        <v>0</v>
      </c>
      <c r="U1605" s="33"/>
      <c r="V1605" s="33"/>
      <c r="W1605" s="33"/>
      <c r="X1605" s="33"/>
      <c r="Y1605" s="33"/>
      <c r="Z1605" s="33"/>
      <c r="AA1605" s="33"/>
      <c r="AB1605" s="33"/>
      <c r="AC1605" s="33"/>
      <c r="AD1605" s="33"/>
      <c r="AE1605" s="33"/>
      <c r="AR1605" s="178" t="s">
        <v>295</v>
      </c>
      <c r="AT1605" s="178" t="s">
        <v>197</v>
      </c>
      <c r="AU1605" s="178" t="s">
        <v>78</v>
      </c>
      <c r="AY1605" s="20" t="s">
        <v>195</v>
      </c>
      <c r="BE1605" s="179">
        <f>IF(N1605="základní",J1605,0)</f>
        <v>146.64</v>
      </c>
      <c r="BF1605" s="179">
        <f>IF(N1605="snížená",J1605,0)</f>
        <v>0</v>
      </c>
      <c r="BG1605" s="179">
        <f>IF(N1605="zákl. přenesená",J1605,0)</f>
        <v>0</v>
      </c>
      <c r="BH1605" s="179">
        <f>IF(N1605="sníž. přenesená",J1605,0)</f>
        <v>0</v>
      </c>
      <c r="BI1605" s="179">
        <f>IF(N1605="nulová",J1605,0)</f>
        <v>0</v>
      </c>
      <c r="BJ1605" s="20" t="s">
        <v>76</v>
      </c>
      <c r="BK1605" s="179">
        <f>ROUND(I1605*H1605,2)</f>
        <v>146.64</v>
      </c>
      <c r="BL1605" s="20" t="s">
        <v>295</v>
      </c>
      <c r="BM1605" s="178" t="s">
        <v>5477</v>
      </c>
    </row>
    <row r="1606" spans="1:51" s="13" customFormat="1" ht="12">
      <c r="A1606" s="13"/>
      <c r="B1606" s="180"/>
      <c r="C1606" s="13"/>
      <c r="D1606" s="181" t="s">
        <v>204</v>
      </c>
      <c r="E1606" s="182" t="s">
        <v>3</v>
      </c>
      <c r="F1606" s="183" t="s">
        <v>5478</v>
      </c>
      <c r="G1606" s="13"/>
      <c r="H1606" s="182" t="s">
        <v>3</v>
      </c>
      <c r="I1606" s="13"/>
      <c r="J1606" s="13"/>
      <c r="K1606" s="13"/>
      <c r="L1606" s="180"/>
      <c r="M1606" s="184"/>
      <c r="N1606" s="185"/>
      <c r="O1606" s="185"/>
      <c r="P1606" s="185"/>
      <c r="Q1606" s="185"/>
      <c r="R1606" s="185"/>
      <c r="S1606" s="185"/>
      <c r="T1606" s="186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182" t="s">
        <v>204</v>
      </c>
      <c r="AU1606" s="182" t="s">
        <v>78</v>
      </c>
      <c r="AV1606" s="13" t="s">
        <v>76</v>
      </c>
      <c r="AW1606" s="13" t="s">
        <v>31</v>
      </c>
      <c r="AX1606" s="13" t="s">
        <v>69</v>
      </c>
      <c r="AY1606" s="182" t="s">
        <v>195</v>
      </c>
    </row>
    <row r="1607" spans="1:51" s="14" customFormat="1" ht="12">
      <c r="A1607" s="14"/>
      <c r="B1607" s="187"/>
      <c r="C1607" s="14"/>
      <c r="D1607" s="181" t="s">
        <v>204</v>
      </c>
      <c r="E1607" s="188" t="s">
        <v>3</v>
      </c>
      <c r="F1607" s="189" t="s">
        <v>4548</v>
      </c>
      <c r="G1607" s="14"/>
      <c r="H1607" s="190">
        <v>32.3</v>
      </c>
      <c r="I1607" s="14"/>
      <c r="J1607" s="14"/>
      <c r="K1607" s="14"/>
      <c r="L1607" s="187"/>
      <c r="M1607" s="191"/>
      <c r="N1607" s="192"/>
      <c r="O1607" s="192"/>
      <c r="P1607" s="192"/>
      <c r="Q1607" s="192"/>
      <c r="R1607" s="192"/>
      <c r="S1607" s="192"/>
      <c r="T1607" s="193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188" t="s">
        <v>204</v>
      </c>
      <c r="AU1607" s="188" t="s">
        <v>78</v>
      </c>
      <c r="AV1607" s="14" t="s">
        <v>78</v>
      </c>
      <c r="AW1607" s="14" t="s">
        <v>31</v>
      </c>
      <c r="AX1607" s="14" t="s">
        <v>76</v>
      </c>
      <c r="AY1607" s="188" t="s">
        <v>195</v>
      </c>
    </row>
    <row r="1608" spans="1:65" s="2" customFormat="1" ht="16.5" customHeight="1">
      <c r="A1608" s="33"/>
      <c r="B1608" s="167"/>
      <c r="C1608" s="168" t="s">
        <v>5479</v>
      </c>
      <c r="D1608" s="168" t="s">
        <v>197</v>
      </c>
      <c r="E1608" s="169" t="s">
        <v>1770</v>
      </c>
      <c r="F1608" s="170" t="s">
        <v>1771</v>
      </c>
      <c r="G1608" s="171" t="s">
        <v>212</v>
      </c>
      <c r="H1608" s="172">
        <v>32.3</v>
      </c>
      <c r="I1608" s="173">
        <v>13.9</v>
      </c>
      <c r="J1608" s="173">
        <f>ROUND(I1608*H1608,2)</f>
        <v>448.97</v>
      </c>
      <c r="K1608" s="170" t="s">
        <v>201</v>
      </c>
      <c r="L1608" s="34"/>
      <c r="M1608" s="174" t="s">
        <v>3</v>
      </c>
      <c r="N1608" s="175" t="s">
        <v>40</v>
      </c>
      <c r="O1608" s="176">
        <v>0.028</v>
      </c>
      <c r="P1608" s="176">
        <f>O1608*H1608</f>
        <v>0.9044</v>
      </c>
      <c r="Q1608" s="176">
        <v>2E-05</v>
      </c>
      <c r="R1608" s="176">
        <f>Q1608*H1608</f>
        <v>0.000646</v>
      </c>
      <c r="S1608" s="176">
        <v>0</v>
      </c>
      <c r="T1608" s="177">
        <f>S1608*H1608</f>
        <v>0</v>
      </c>
      <c r="U1608" s="33"/>
      <c r="V1608" s="33"/>
      <c r="W1608" s="33"/>
      <c r="X1608" s="33"/>
      <c r="Y1608" s="33"/>
      <c r="Z1608" s="33"/>
      <c r="AA1608" s="33"/>
      <c r="AB1608" s="33"/>
      <c r="AC1608" s="33"/>
      <c r="AD1608" s="33"/>
      <c r="AE1608" s="33"/>
      <c r="AR1608" s="178" t="s">
        <v>295</v>
      </c>
      <c r="AT1608" s="178" t="s">
        <v>197</v>
      </c>
      <c r="AU1608" s="178" t="s">
        <v>78</v>
      </c>
      <c r="AY1608" s="20" t="s">
        <v>195</v>
      </c>
      <c r="BE1608" s="179">
        <f>IF(N1608="základní",J1608,0)</f>
        <v>448.97</v>
      </c>
      <c r="BF1608" s="179">
        <f>IF(N1608="snížená",J1608,0)</f>
        <v>0</v>
      </c>
      <c r="BG1608" s="179">
        <f>IF(N1608="zákl. přenesená",J1608,0)</f>
        <v>0</v>
      </c>
      <c r="BH1608" s="179">
        <f>IF(N1608="sníž. přenesená",J1608,0)</f>
        <v>0</v>
      </c>
      <c r="BI1608" s="179">
        <f>IF(N1608="nulová",J1608,0)</f>
        <v>0</v>
      </c>
      <c r="BJ1608" s="20" t="s">
        <v>76</v>
      </c>
      <c r="BK1608" s="179">
        <f>ROUND(I1608*H1608,2)</f>
        <v>448.97</v>
      </c>
      <c r="BL1608" s="20" t="s">
        <v>295</v>
      </c>
      <c r="BM1608" s="178" t="s">
        <v>5480</v>
      </c>
    </row>
    <row r="1609" spans="1:65" s="2" customFormat="1" ht="16.5" customHeight="1">
      <c r="A1609" s="33"/>
      <c r="B1609" s="167"/>
      <c r="C1609" s="168" t="s">
        <v>5481</v>
      </c>
      <c r="D1609" s="168" t="s">
        <v>197</v>
      </c>
      <c r="E1609" s="169" t="s">
        <v>5482</v>
      </c>
      <c r="F1609" s="170" t="s">
        <v>5483</v>
      </c>
      <c r="G1609" s="171" t="s">
        <v>212</v>
      </c>
      <c r="H1609" s="172">
        <v>32.3</v>
      </c>
      <c r="I1609" s="173">
        <v>30.3</v>
      </c>
      <c r="J1609" s="173">
        <f>ROUND(I1609*H1609,2)</f>
        <v>978.69</v>
      </c>
      <c r="K1609" s="170" t="s">
        <v>201</v>
      </c>
      <c r="L1609" s="34"/>
      <c r="M1609" s="174" t="s">
        <v>3</v>
      </c>
      <c r="N1609" s="175" t="s">
        <v>40</v>
      </c>
      <c r="O1609" s="176">
        <v>0.06</v>
      </c>
      <c r="P1609" s="176">
        <f>O1609*H1609</f>
        <v>1.9379999999999997</v>
      </c>
      <c r="Q1609" s="176">
        <v>3E-05</v>
      </c>
      <c r="R1609" s="176">
        <f>Q1609*H1609</f>
        <v>0.0009689999999999999</v>
      </c>
      <c r="S1609" s="176">
        <v>0</v>
      </c>
      <c r="T1609" s="177">
        <f>S1609*H1609</f>
        <v>0</v>
      </c>
      <c r="U1609" s="33"/>
      <c r="V1609" s="33"/>
      <c r="W1609" s="33"/>
      <c r="X1609" s="33"/>
      <c r="Y1609" s="33"/>
      <c r="Z1609" s="33"/>
      <c r="AA1609" s="33"/>
      <c r="AB1609" s="33"/>
      <c r="AC1609" s="33"/>
      <c r="AD1609" s="33"/>
      <c r="AE1609" s="33"/>
      <c r="AR1609" s="178" t="s">
        <v>295</v>
      </c>
      <c r="AT1609" s="178" t="s">
        <v>197</v>
      </c>
      <c r="AU1609" s="178" t="s">
        <v>78</v>
      </c>
      <c r="AY1609" s="20" t="s">
        <v>195</v>
      </c>
      <c r="BE1609" s="179">
        <f>IF(N1609="základní",J1609,0)</f>
        <v>978.69</v>
      </c>
      <c r="BF1609" s="179">
        <f>IF(N1609="snížená",J1609,0)</f>
        <v>0</v>
      </c>
      <c r="BG1609" s="179">
        <f>IF(N1609="zákl. přenesená",J1609,0)</f>
        <v>0</v>
      </c>
      <c r="BH1609" s="179">
        <f>IF(N1609="sníž. přenesená",J1609,0)</f>
        <v>0</v>
      </c>
      <c r="BI1609" s="179">
        <f>IF(N1609="nulová",J1609,0)</f>
        <v>0</v>
      </c>
      <c r="BJ1609" s="20" t="s">
        <v>76</v>
      </c>
      <c r="BK1609" s="179">
        <f>ROUND(I1609*H1609,2)</f>
        <v>978.69</v>
      </c>
      <c r="BL1609" s="20" t="s">
        <v>295</v>
      </c>
      <c r="BM1609" s="178" t="s">
        <v>5484</v>
      </c>
    </row>
    <row r="1610" spans="1:65" s="2" customFormat="1" ht="24" customHeight="1">
      <c r="A1610" s="33"/>
      <c r="B1610" s="167"/>
      <c r="C1610" s="168" t="s">
        <v>5485</v>
      </c>
      <c r="D1610" s="168" t="s">
        <v>197</v>
      </c>
      <c r="E1610" s="169" t="s">
        <v>1782</v>
      </c>
      <c r="F1610" s="170" t="s">
        <v>1783</v>
      </c>
      <c r="G1610" s="171" t="s">
        <v>200</v>
      </c>
      <c r="H1610" s="172">
        <v>24.024</v>
      </c>
      <c r="I1610" s="173">
        <v>40.9</v>
      </c>
      <c r="J1610" s="173">
        <f>ROUND(I1610*H1610,2)</f>
        <v>982.58</v>
      </c>
      <c r="K1610" s="170" t="s">
        <v>201</v>
      </c>
      <c r="L1610" s="34"/>
      <c r="M1610" s="174" t="s">
        <v>3</v>
      </c>
      <c r="N1610" s="175" t="s">
        <v>40</v>
      </c>
      <c r="O1610" s="176">
        <v>0.075</v>
      </c>
      <c r="P1610" s="176">
        <f>O1610*H1610</f>
        <v>1.8018</v>
      </c>
      <c r="Q1610" s="176">
        <v>0.00014</v>
      </c>
      <c r="R1610" s="176">
        <f>Q1610*H1610</f>
        <v>0.0033633599999999997</v>
      </c>
      <c r="S1610" s="176">
        <v>0</v>
      </c>
      <c r="T1610" s="177">
        <f>S1610*H1610</f>
        <v>0</v>
      </c>
      <c r="U1610" s="33"/>
      <c r="V1610" s="33"/>
      <c r="W1610" s="33"/>
      <c r="X1610" s="33"/>
      <c r="Y1610" s="33"/>
      <c r="Z1610" s="33"/>
      <c r="AA1610" s="33"/>
      <c r="AB1610" s="33"/>
      <c r="AC1610" s="33"/>
      <c r="AD1610" s="33"/>
      <c r="AE1610" s="33"/>
      <c r="AR1610" s="178" t="s">
        <v>295</v>
      </c>
      <c r="AT1610" s="178" t="s">
        <v>197</v>
      </c>
      <c r="AU1610" s="178" t="s">
        <v>78</v>
      </c>
      <c r="AY1610" s="20" t="s">
        <v>195</v>
      </c>
      <c r="BE1610" s="179">
        <f>IF(N1610="základní",J1610,0)</f>
        <v>982.58</v>
      </c>
      <c r="BF1610" s="179">
        <f>IF(N1610="snížená",J1610,0)</f>
        <v>0</v>
      </c>
      <c r="BG1610" s="179">
        <f>IF(N1610="zákl. přenesená",J1610,0)</f>
        <v>0</v>
      </c>
      <c r="BH1610" s="179">
        <f>IF(N1610="sníž. přenesená",J1610,0)</f>
        <v>0</v>
      </c>
      <c r="BI1610" s="179">
        <f>IF(N1610="nulová",J1610,0)</f>
        <v>0</v>
      </c>
      <c r="BJ1610" s="20" t="s">
        <v>76</v>
      </c>
      <c r="BK1610" s="179">
        <f>ROUND(I1610*H1610,2)</f>
        <v>982.58</v>
      </c>
      <c r="BL1610" s="20" t="s">
        <v>295</v>
      </c>
      <c r="BM1610" s="178" t="s">
        <v>5486</v>
      </c>
    </row>
    <row r="1611" spans="1:51" s="13" customFormat="1" ht="12">
      <c r="A1611" s="13"/>
      <c r="B1611" s="180"/>
      <c r="C1611" s="13"/>
      <c r="D1611" s="181" t="s">
        <v>204</v>
      </c>
      <c r="E1611" s="182" t="s">
        <v>3</v>
      </c>
      <c r="F1611" s="183" t="s">
        <v>1785</v>
      </c>
      <c r="G1611" s="13"/>
      <c r="H1611" s="182" t="s">
        <v>3</v>
      </c>
      <c r="I1611" s="13"/>
      <c r="J1611" s="13"/>
      <c r="K1611" s="13"/>
      <c r="L1611" s="180"/>
      <c r="M1611" s="184"/>
      <c r="N1611" s="185"/>
      <c r="O1611" s="185"/>
      <c r="P1611" s="185"/>
      <c r="Q1611" s="185"/>
      <c r="R1611" s="185"/>
      <c r="S1611" s="185"/>
      <c r="T1611" s="186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182" t="s">
        <v>204</v>
      </c>
      <c r="AU1611" s="182" t="s">
        <v>78</v>
      </c>
      <c r="AV1611" s="13" t="s">
        <v>76</v>
      </c>
      <c r="AW1611" s="13" t="s">
        <v>31</v>
      </c>
      <c r="AX1611" s="13" t="s">
        <v>69</v>
      </c>
      <c r="AY1611" s="182" t="s">
        <v>195</v>
      </c>
    </row>
    <row r="1612" spans="1:51" s="14" customFormat="1" ht="12">
      <c r="A1612" s="14"/>
      <c r="B1612" s="187"/>
      <c r="C1612" s="14"/>
      <c r="D1612" s="181" t="s">
        <v>204</v>
      </c>
      <c r="E1612" s="188" t="s">
        <v>3</v>
      </c>
      <c r="F1612" s="189" t="s">
        <v>3870</v>
      </c>
      <c r="G1612" s="14"/>
      <c r="H1612" s="190">
        <v>17.03</v>
      </c>
      <c r="I1612" s="14"/>
      <c r="J1612" s="14"/>
      <c r="K1612" s="14"/>
      <c r="L1612" s="187"/>
      <c r="M1612" s="191"/>
      <c r="N1612" s="192"/>
      <c r="O1612" s="192"/>
      <c r="P1612" s="192"/>
      <c r="Q1612" s="192"/>
      <c r="R1612" s="192"/>
      <c r="S1612" s="192"/>
      <c r="T1612" s="193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188" t="s">
        <v>204</v>
      </c>
      <c r="AU1612" s="188" t="s">
        <v>78</v>
      </c>
      <c r="AV1612" s="14" t="s">
        <v>78</v>
      </c>
      <c r="AW1612" s="14" t="s">
        <v>31</v>
      </c>
      <c r="AX1612" s="14" t="s">
        <v>69</v>
      </c>
      <c r="AY1612" s="188" t="s">
        <v>195</v>
      </c>
    </row>
    <row r="1613" spans="1:51" s="14" customFormat="1" ht="12">
      <c r="A1613" s="14"/>
      <c r="B1613" s="187"/>
      <c r="C1613" s="14"/>
      <c r="D1613" s="181" t="s">
        <v>204</v>
      </c>
      <c r="E1613" s="188" t="s">
        <v>3</v>
      </c>
      <c r="F1613" s="189" t="s">
        <v>3871</v>
      </c>
      <c r="G1613" s="14"/>
      <c r="H1613" s="190">
        <v>6.994</v>
      </c>
      <c r="I1613" s="14"/>
      <c r="J1613" s="14"/>
      <c r="K1613" s="14"/>
      <c r="L1613" s="187"/>
      <c r="M1613" s="191"/>
      <c r="N1613" s="192"/>
      <c r="O1613" s="192"/>
      <c r="P1613" s="192"/>
      <c r="Q1613" s="192"/>
      <c r="R1613" s="192"/>
      <c r="S1613" s="192"/>
      <c r="T1613" s="193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T1613" s="188" t="s">
        <v>204</v>
      </c>
      <c r="AU1613" s="188" t="s">
        <v>78</v>
      </c>
      <c r="AV1613" s="14" t="s">
        <v>78</v>
      </c>
      <c r="AW1613" s="14" t="s">
        <v>31</v>
      </c>
      <c r="AX1613" s="14" t="s">
        <v>69</v>
      </c>
      <c r="AY1613" s="188" t="s">
        <v>195</v>
      </c>
    </row>
    <row r="1614" spans="1:51" s="15" customFormat="1" ht="12">
      <c r="A1614" s="15"/>
      <c r="B1614" s="194"/>
      <c r="C1614" s="15"/>
      <c r="D1614" s="181" t="s">
        <v>204</v>
      </c>
      <c r="E1614" s="195" t="s">
        <v>3</v>
      </c>
      <c r="F1614" s="196" t="s">
        <v>209</v>
      </c>
      <c r="G1614" s="15"/>
      <c r="H1614" s="197">
        <v>24.024</v>
      </c>
      <c r="I1614" s="15"/>
      <c r="J1614" s="15"/>
      <c r="K1614" s="15"/>
      <c r="L1614" s="194"/>
      <c r="M1614" s="198"/>
      <c r="N1614" s="199"/>
      <c r="O1614" s="199"/>
      <c r="P1614" s="199"/>
      <c r="Q1614" s="199"/>
      <c r="R1614" s="199"/>
      <c r="S1614" s="199"/>
      <c r="T1614" s="200"/>
      <c r="U1614" s="15"/>
      <c r="V1614" s="15"/>
      <c r="W1614" s="15"/>
      <c r="X1614" s="15"/>
      <c r="Y1614" s="15"/>
      <c r="Z1614" s="15"/>
      <c r="AA1614" s="15"/>
      <c r="AB1614" s="15"/>
      <c r="AC1614" s="15"/>
      <c r="AD1614" s="15"/>
      <c r="AE1614" s="15"/>
      <c r="AT1614" s="195" t="s">
        <v>204</v>
      </c>
      <c r="AU1614" s="195" t="s">
        <v>78</v>
      </c>
      <c r="AV1614" s="15" t="s">
        <v>202</v>
      </c>
      <c r="AW1614" s="15" t="s">
        <v>31</v>
      </c>
      <c r="AX1614" s="15" t="s">
        <v>76</v>
      </c>
      <c r="AY1614" s="195" t="s">
        <v>195</v>
      </c>
    </row>
    <row r="1615" spans="1:65" s="2" customFormat="1" ht="24" customHeight="1">
      <c r="A1615" s="33"/>
      <c r="B1615" s="167"/>
      <c r="C1615" s="168" t="s">
        <v>5487</v>
      </c>
      <c r="D1615" s="168" t="s">
        <v>197</v>
      </c>
      <c r="E1615" s="169" t="s">
        <v>5488</v>
      </c>
      <c r="F1615" s="170" t="s">
        <v>5489</v>
      </c>
      <c r="G1615" s="171" t="s">
        <v>200</v>
      </c>
      <c r="H1615" s="172">
        <v>24.024</v>
      </c>
      <c r="I1615" s="173">
        <v>150</v>
      </c>
      <c r="J1615" s="173">
        <f>ROUND(I1615*H1615,2)</f>
        <v>3603.6</v>
      </c>
      <c r="K1615" s="170" t="s">
        <v>201</v>
      </c>
      <c r="L1615" s="34"/>
      <c r="M1615" s="174" t="s">
        <v>3</v>
      </c>
      <c r="N1615" s="175" t="s">
        <v>40</v>
      </c>
      <c r="O1615" s="176">
        <v>0.189</v>
      </c>
      <c r="P1615" s="176">
        <f>O1615*H1615</f>
        <v>4.540536</v>
      </c>
      <c r="Q1615" s="176">
        <v>0.00072</v>
      </c>
      <c r="R1615" s="176">
        <f>Q1615*H1615</f>
        <v>0.01729728</v>
      </c>
      <c r="S1615" s="176">
        <v>0</v>
      </c>
      <c r="T1615" s="177">
        <f>S1615*H1615</f>
        <v>0</v>
      </c>
      <c r="U1615" s="33"/>
      <c r="V1615" s="33"/>
      <c r="W1615" s="33"/>
      <c r="X1615" s="33"/>
      <c r="Y1615" s="33"/>
      <c r="Z1615" s="33"/>
      <c r="AA1615" s="33"/>
      <c r="AB1615" s="33"/>
      <c r="AC1615" s="33"/>
      <c r="AD1615" s="33"/>
      <c r="AE1615" s="33"/>
      <c r="AR1615" s="178" t="s">
        <v>295</v>
      </c>
      <c r="AT1615" s="178" t="s">
        <v>197</v>
      </c>
      <c r="AU1615" s="178" t="s">
        <v>78</v>
      </c>
      <c r="AY1615" s="20" t="s">
        <v>195</v>
      </c>
      <c r="BE1615" s="179">
        <f>IF(N1615="základní",J1615,0)</f>
        <v>3603.6</v>
      </c>
      <c r="BF1615" s="179">
        <f>IF(N1615="snížená",J1615,0)</f>
        <v>0</v>
      </c>
      <c r="BG1615" s="179">
        <f>IF(N1615="zákl. přenesená",J1615,0)</f>
        <v>0</v>
      </c>
      <c r="BH1615" s="179">
        <f>IF(N1615="sníž. přenesená",J1615,0)</f>
        <v>0</v>
      </c>
      <c r="BI1615" s="179">
        <f>IF(N1615="nulová",J1615,0)</f>
        <v>0</v>
      </c>
      <c r="BJ1615" s="20" t="s">
        <v>76</v>
      </c>
      <c r="BK1615" s="179">
        <f>ROUND(I1615*H1615,2)</f>
        <v>3603.6</v>
      </c>
      <c r="BL1615" s="20" t="s">
        <v>295</v>
      </c>
      <c r="BM1615" s="178" t="s">
        <v>5490</v>
      </c>
    </row>
    <row r="1616" spans="1:51" s="13" customFormat="1" ht="12">
      <c r="A1616" s="13"/>
      <c r="B1616" s="180"/>
      <c r="C1616" s="13"/>
      <c r="D1616" s="181" t="s">
        <v>204</v>
      </c>
      <c r="E1616" s="182" t="s">
        <v>3</v>
      </c>
      <c r="F1616" s="183" t="s">
        <v>1785</v>
      </c>
      <c r="G1616" s="13"/>
      <c r="H1616" s="182" t="s">
        <v>3</v>
      </c>
      <c r="I1616" s="13"/>
      <c r="J1616" s="13"/>
      <c r="K1616" s="13"/>
      <c r="L1616" s="180"/>
      <c r="M1616" s="184"/>
      <c r="N1616" s="185"/>
      <c r="O1616" s="185"/>
      <c r="P1616" s="185"/>
      <c r="Q1616" s="185"/>
      <c r="R1616" s="185"/>
      <c r="S1616" s="185"/>
      <c r="T1616" s="186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182" t="s">
        <v>204</v>
      </c>
      <c r="AU1616" s="182" t="s">
        <v>78</v>
      </c>
      <c r="AV1616" s="13" t="s">
        <v>76</v>
      </c>
      <c r="AW1616" s="13" t="s">
        <v>31</v>
      </c>
      <c r="AX1616" s="13" t="s">
        <v>69</v>
      </c>
      <c r="AY1616" s="182" t="s">
        <v>195</v>
      </c>
    </row>
    <row r="1617" spans="1:51" s="14" customFormat="1" ht="12">
      <c r="A1617" s="14"/>
      <c r="B1617" s="187"/>
      <c r="C1617" s="14"/>
      <c r="D1617" s="181" t="s">
        <v>204</v>
      </c>
      <c r="E1617" s="188" t="s">
        <v>3</v>
      </c>
      <c r="F1617" s="189" t="s">
        <v>3870</v>
      </c>
      <c r="G1617" s="14"/>
      <c r="H1617" s="190">
        <v>17.03</v>
      </c>
      <c r="I1617" s="14"/>
      <c r="J1617" s="14"/>
      <c r="K1617" s="14"/>
      <c r="L1617" s="187"/>
      <c r="M1617" s="191"/>
      <c r="N1617" s="192"/>
      <c r="O1617" s="192"/>
      <c r="P1617" s="192"/>
      <c r="Q1617" s="192"/>
      <c r="R1617" s="192"/>
      <c r="S1617" s="192"/>
      <c r="T1617" s="193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188" t="s">
        <v>204</v>
      </c>
      <c r="AU1617" s="188" t="s">
        <v>78</v>
      </c>
      <c r="AV1617" s="14" t="s">
        <v>78</v>
      </c>
      <c r="AW1617" s="14" t="s">
        <v>31</v>
      </c>
      <c r="AX1617" s="14" t="s">
        <v>69</v>
      </c>
      <c r="AY1617" s="188" t="s">
        <v>195</v>
      </c>
    </row>
    <row r="1618" spans="1:51" s="14" customFormat="1" ht="12">
      <c r="A1618" s="14"/>
      <c r="B1618" s="187"/>
      <c r="C1618" s="14"/>
      <c r="D1618" s="181" t="s">
        <v>204</v>
      </c>
      <c r="E1618" s="188" t="s">
        <v>3</v>
      </c>
      <c r="F1618" s="189" t="s">
        <v>3871</v>
      </c>
      <c r="G1618" s="14"/>
      <c r="H1618" s="190">
        <v>6.994</v>
      </c>
      <c r="I1618" s="14"/>
      <c r="J1618" s="14"/>
      <c r="K1618" s="14"/>
      <c r="L1618" s="187"/>
      <c r="M1618" s="191"/>
      <c r="N1618" s="192"/>
      <c r="O1618" s="192"/>
      <c r="P1618" s="192"/>
      <c r="Q1618" s="192"/>
      <c r="R1618" s="192"/>
      <c r="S1618" s="192"/>
      <c r="T1618" s="193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188" t="s">
        <v>204</v>
      </c>
      <c r="AU1618" s="188" t="s">
        <v>78</v>
      </c>
      <c r="AV1618" s="14" t="s">
        <v>78</v>
      </c>
      <c r="AW1618" s="14" t="s">
        <v>31</v>
      </c>
      <c r="AX1618" s="14" t="s">
        <v>69</v>
      </c>
      <c r="AY1618" s="188" t="s">
        <v>195</v>
      </c>
    </row>
    <row r="1619" spans="1:51" s="15" customFormat="1" ht="12">
      <c r="A1619" s="15"/>
      <c r="B1619" s="194"/>
      <c r="C1619" s="15"/>
      <c r="D1619" s="181" t="s">
        <v>204</v>
      </c>
      <c r="E1619" s="195" t="s">
        <v>3</v>
      </c>
      <c r="F1619" s="196" t="s">
        <v>209</v>
      </c>
      <c r="G1619" s="15"/>
      <c r="H1619" s="197">
        <v>24.024</v>
      </c>
      <c r="I1619" s="15"/>
      <c r="J1619" s="15"/>
      <c r="K1619" s="15"/>
      <c r="L1619" s="194"/>
      <c r="M1619" s="198"/>
      <c r="N1619" s="199"/>
      <c r="O1619" s="199"/>
      <c r="P1619" s="199"/>
      <c r="Q1619" s="199"/>
      <c r="R1619" s="199"/>
      <c r="S1619" s="199"/>
      <c r="T1619" s="200"/>
      <c r="U1619" s="15"/>
      <c r="V1619" s="15"/>
      <c r="W1619" s="15"/>
      <c r="X1619" s="15"/>
      <c r="Y1619" s="15"/>
      <c r="Z1619" s="15"/>
      <c r="AA1619" s="15"/>
      <c r="AB1619" s="15"/>
      <c r="AC1619" s="15"/>
      <c r="AD1619" s="15"/>
      <c r="AE1619" s="15"/>
      <c r="AT1619" s="195" t="s">
        <v>204</v>
      </c>
      <c r="AU1619" s="195" t="s">
        <v>78</v>
      </c>
      <c r="AV1619" s="15" t="s">
        <v>202</v>
      </c>
      <c r="AW1619" s="15" t="s">
        <v>31</v>
      </c>
      <c r="AX1619" s="15" t="s">
        <v>76</v>
      </c>
      <c r="AY1619" s="195" t="s">
        <v>195</v>
      </c>
    </row>
    <row r="1620" spans="1:65" s="2" customFormat="1" ht="16.5" customHeight="1">
      <c r="A1620" s="33"/>
      <c r="B1620" s="167"/>
      <c r="C1620" s="168" t="s">
        <v>1831</v>
      </c>
      <c r="D1620" s="168" t="s">
        <v>197</v>
      </c>
      <c r="E1620" s="169" t="s">
        <v>5491</v>
      </c>
      <c r="F1620" s="170" t="s">
        <v>5492</v>
      </c>
      <c r="G1620" s="171" t="s">
        <v>200</v>
      </c>
      <c r="H1620" s="172">
        <v>40.1</v>
      </c>
      <c r="I1620" s="173">
        <v>110</v>
      </c>
      <c r="J1620" s="173">
        <f>ROUND(I1620*H1620,2)</f>
        <v>4411</v>
      </c>
      <c r="K1620" s="170" t="s">
        <v>201</v>
      </c>
      <c r="L1620" s="34"/>
      <c r="M1620" s="174" t="s">
        <v>3</v>
      </c>
      <c r="N1620" s="175" t="s">
        <v>40</v>
      </c>
      <c r="O1620" s="176">
        <v>0.09</v>
      </c>
      <c r="P1620" s="176">
        <f>O1620*H1620</f>
        <v>3.609</v>
      </c>
      <c r="Q1620" s="176">
        <v>0.00036</v>
      </c>
      <c r="R1620" s="176">
        <f>Q1620*H1620</f>
        <v>0.014436000000000001</v>
      </c>
      <c r="S1620" s="176">
        <v>0</v>
      </c>
      <c r="T1620" s="177">
        <f>S1620*H1620</f>
        <v>0</v>
      </c>
      <c r="U1620" s="33"/>
      <c r="V1620" s="33"/>
      <c r="W1620" s="33"/>
      <c r="X1620" s="33"/>
      <c r="Y1620" s="33"/>
      <c r="Z1620" s="33"/>
      <c r="AA1620" s="33"/>
      <c r="AB1620" s="33"/>
      <c r="AC1620" s="33"/>
      <c r="AD1620" s="33"/>
      <c r="AE1620" s="33"/>
      <c r="AR1620" s="178" t="s">
        <v>295</v>
      </c>
      <c r="AT1620" s="178" t="s">
        <v>197</v>
      </c>
      <c r="AU1620" s="178" t="s">
        <v>78</v>
      </c>
      <c r="AY1620" s="20" t="s">
        <v>195</v>
      </c>
      <c r="BE1620" s="179">
        <f>IF(N1620="základní",J1620,0)</f>
        <v>4411</v>
      </c>
      <c r="BF1620" s="179">
        <f>IF(N1620="snížená",J1620,0)</f>
        <v>0</v>
      </c>
      <c r="BG1620" s="179">
        <f>IF(N1620="zákl. přenesená",J1620,0)</f>
        <v>0</v>
      </c>
      <c r="BH1620" s="179">
        <f>IF(N1620="sníž. přenesená",J1620,0)</f>
        <v>0</v>
      </c>
      <c r="BI1620" s="179">
        <f>IF(N1620="nulová",J1620,0)</f>
        <v>0</v>
      </c>
      <c r="BJ1620" s="20" t="s">
        <v>76</v>
      </c>
      <c r="BK1620" s="179">
        <f>ROUND(I1620*H1620,2)</f>
        <v>4411</v>
      </c>
      <c r="BL1620" s="20" t="s">
        <v>295</v>
      </c>
      <c r="BM1620" s="178" t="s">
        <v>5493</v>
      </c>
    </row>
    <row r="1621" spans="1:51" s="14" customFormat="1" ht="12">
      <c r="A1621" s="14"/>
      <c r="B1621" s="187"/>
      <c r="C1621" s="14"/>
      <c r="D1621" s="181" t="s">
        <v>204</v>
      </c>
      <c r="E1621" s="188" t="s">
        <v>3</v>
      </c>
      <c r="F1621" s="189" t="s">
        <v>5494</v>
      </c>
      <c r="G1621" s="14"/>
      <c r="H1621" s="190">
        <v>40.1</v>
      </c>
      <c r="I1621" s="14"/>
      <c r="J1621" s="14"/>
      <c r="K1621" s="14"/>
      <c r="L1621" s="187"/>
      <c r="M1621" s="191"/>
      <c r="N1621" s="192"/>
      <c r="O1621" s="192"/>
      <c r="P1621" s="192"/>
      <c r="Q1621" s="192"/>
      <c r="R1621" s="192"/>
      <c r="S1621" s="192"/>
      <c r="T1621" s="193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T1621" s="188" t="s">
        <v>204</v>
      </c>
      <c r="AU1621" s="188" t="s">
        <v>78</v>
      </c>
      <c r="AV1621" s="14" t="s">
        <v>78</v>
      </c>
      <c r="AW1621" s="14" t="s">
        <v>31</v>
      </c>
      <c r="AX1621" s="14" t="s">
        <v>76</v>
      </c>
      <c r="AY1621" s="188" t="s">
        <v>195</v>
      </c>
    </row>
    <row r="1622" spans="1:65" s="2" customFormat="1" ht="16.5" customHeight="1">
      <c r="A1622" s="33"/>
      <c r="B1622" s="167"/>
      <c r="C1622" s="168" t="s">
        <v>5495</v>
      </c>
      <c r="D1622" s="168" t="s">
        <v>197</v>
      </c>
      <c r="E1622" s="169" t="s">
        <v>5496</v>
      </c>
      <c r="F1622" s="170" t="s">
        <v>5497</v>
      </c>
      <c r="G1622" s="171" t="s">
        <v>200</v>
      </c>
      <c r="H1622" s="172">
        <v>40.1</v>
      </c>
      <c r="I1622" s="173">
        <v>127</v>
      </c>
      <c r="J1622" s="173">
        <f>ROUND(I1622*H1622,2)</f>
        <v>5092.7</v>
      </c>
      <c r="K1622" s="170" t="s">
        <v>201</v>
      </c>
      <c r="L1622" s="34"/>
      <c r="M1622" s="174" t="s">
        <v>3</v>
      </c>
      <c r="N1622" s="175" t="s">
        <v>40</v>
      </c>
      <c r="O1622" s="176">
        <v>0.108</v>
      </c>
      <c r="P1622" s="176">
        <f>O1622*H1622</f>
        <v>4.3308</v>
      </c>
      <c r="Q1622" s="176">
        <v>0.00033</v>
      </c>
      <c r="R1622" s="176">
        <f>Q1622*H1622</f>
        <v>0.013233</v>
      </c>
      <c r="S1622" s="176">
        <v>0</v>
      </c>
      <c r="T1622" s="177">
        <f>S1622*H1622</f>
        <v>0</v>
      </c>
      <c r="U1622" s="33"/>
      <c r="V1622" s="33"/>
      <c r="W1622" s="33"/>
      <c r="X1622" s="33"/>
      <c r="Y1622" s="33"/>
      <c r="Z1622" s="33"/>
      <c r="AA1622" s="33"/>
      <c r="AB1622" s="33"/>
      <c r="AC1622" s="33"/>
      <c r="AD1622" s="33"/>
      <c r="AE1622" s="33"/>
      <c r="AR1622" s="178" t="s">
        <v>295</v>
      </c>
      <c r="AT1622" s="178" t="s">
        <v>197</v>
      </c>
      <c r="AU1622" s="178" t="s">
        <v>78</v>
      </c>
      <c r="AY1622" s="20" t="s">
        <v>195</v>
      </c>
      <c r="BE1622" s="179">
        <f>IF(N1622="základní",J1622,0)</f>
        <v>5092.7</v>
      </c>
      <c r="BF1622" s="179">
        <f>IF(N1622="snížená",J1622,0)</f>
        <v>0</v>
      </c>
      <c r="BG1622" s="179">
        <f>IF(N1622="zákl. přenesená",J1622,0)</f>
        <v>0</v>
      </c>
      <c r="BH1622" s="179">
        <f>IF(N1622="sníž. přenesená",J1622,0)</f>
        <v>0</v>
      </c>
      <c r="BI1622" s="179">
        <f>IF(N1622="nulová",J1622,0)</f>
        <v>0</v>
      </c>
      <c r="BJ1622" s="20" t="s">
        <v>76</v>
      </c>
      <c r="BK1622" s="179">
        <f>ROUND(I1622*H1622,2)</f>
        <v>5092.7</v>
      </c>
      <c r="BL1622" s="20" t="s">
        <v>295</v>
      </c>
      <c r="BM1622" s="178" t="s">
        <v>5498</v>
      </c>
    </row>
    <row r="1623" spans="1:63" s="12" customFormat="1" ht="22.8" customHeight="1">
      <c r="A1623" s="12"/>
      <c r="B1623" s="155"/>
      <c r="C1623" s="12"/>
      <c r="D1623" s="156" t="s">
        <v>68</v>
      </c>
      <c r="E1623" s="165" t="s">
        <v>1790</v>
      </c>
      <c r="F1623" s="165" t="s">
        <v>1791</v>
      </c>
      <c r="G1623" s="12"/>
      <c r="H1623" s="12"/>
      <c r="I1623" s="12"/>
      <c r="J1623" s="166">
        <f>BK1623</f>
        <v>39499.57</v>
      </c>
      <c r="K1623" s="12"/>
      <c r="L1623" s="155"/>
      <c r="M1623" s="159"/>
      <c r="N1623" s="160"/>
      <c r="O1623" s="160"/>
      <c r="P1623" s="161">
        <f>SUM(P1624:P1632)</f>
        <v>70.912132</v>
      </c>
      <c r="Q1623" s="160"/>
      <c r="R1623" s="161">
        <f>SUM(R1624:R1632)</f>
        <v>0.33738682</v>
      </c>
      <c r="S1623" s="160"/>
      <c r="T1623" s="162">
        <f>SUM(T1624:T1632)</f>
        <v>0</v>
      </c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R1623" s="156" t="s">
        <v>78</v>
      </c>
      <c r="AT1623" s="163" t="s">
        <v>68</v>
      </c>
      <c r="AU1623" s="163" t="s">
        <v>76</v>
      </c>
      <c r="AY1623" s="156" t="s">
        <v>195</v>
      </c>
      <c r="BK1623" s="164">
        <f>SUM(BK1624:BK1632)</f>
        <v>39499.57</v>
      </c>
    </row>
    <row r="1624" spans="1:65" s="2" customFormat="1" ht="16.5" customHeight="1">
      <c r="A1624" s="33"/>
      <c r="B1624" s="167"/>
      <c r="C1624" s="168" t="s">
        <v>5499</v>
      </c>
      <c r="D1624" s="168" t="s">
        <v>197</v>
      </c>
      <c r="E1624" s="169" t="s">
        <v>1810</v>
      </c>
      <c r="F1624" s="170" t="s">
        <v>1811</v>
      </c>
      <c r="G1624" s="171" t="s">
        <v>200</v>
      </c>
      <c r="H1624" s="172">
        <v>318.34</v>
      </c>
      <c r="I1624" s="173">
        <v>20.9</v>
      </c>
      <c r="J1624" s="173">
        <f>ROUND(I1624*H1624,2)</f>
        <v>6653.31</v>
      </c>
      <c r="K1624" s="170" t="s">
        <v>201</v>
      </c>
      <c r="L1624" s="34"/>
      <c r="M1624" s="174" t="s">
        <v>3</v>
      </c>
      <c r="N1624" s="175" t="s">
        <v>40</v>
      </c>
      <c r="O1624" s="176">
        <v>0.033</v>
      </c>
      <c r="P1624" s="176">
        <f>O1624*H1624</f>
        <v>10.50522</v>
      </c>
      <c r="Q1624" s="176">
        <v>0.0002</v>
      </c>
      <c r="R1624" s="176">
        <f>Q1624*H1624</f>
        <v>0.063668</v>
      </c>
      <c r="S1624" s="176">
        <v>0</v>
      </c>
      <c r="T1624" s="177">
        <f>S1624*H1624</f>
        <v>0</v>
      </c>
      <c r="U1624" s="33"/>
      <c r="V1624" s="33"/>
      <c r="W1624" s="33"/>
      <c r="X1624" s="33"/>
      <c r="Y1624" s="33"/>
      <c r="Z1624" s="33"/>
      <c r="AA1624" s="33"/>
      <c r="AB1624" s="33"/>
      <c r="AC1624" s="33"/>
      <c r="AD1624" s="33"/>
      <c r="AE1624" s="33"/>
      <c r="AR1624" s="178" t="s">
        <v>295</v>
      </c>
      <c r="AT1624" s="178" t="s">
        <v>197</v>
      </c>
      <c r="AU1624" s="178" t="s">
        <v>78</v>
      </c>
      <c r="AY1624" s="20" t="s">
        <v>195</v>
      </c>
      <c r="BE1624" s="179">
        <f>IF(N1624="základní",J1624,0)</f>
        <v>6653.31</v>
      </c>
      <c r="BF1624" s="179">
        <f>IF(N1624="snížená",J1624,0)</f>
        <v>0</v>
      </c>
      <c r="BG1624" s="179">
        <f>IF(N1624="zákl. přenesená",J1624,0)</f>
        <v>0</v>
      </c>
      <c r="BH1624" s="179">
        <f>IF(N1624="sníž. přenesená",J1624,0)</f>
        <v>0</v>
      </c>
      <c r="BI1624" s="179">
        <f>IF(N1624="nulová",J1624,0)</f>
        <v>0</v>
      </c>
      <c r="BJ1624" s="20" t="s">
        <v>76</v>
      </c>
      <c r="BK1624" s="179">
        <f>ROUND(I1624*H1624,2)</f>
        <v>6653.31</v>
      </c>
      <c r="BL1624" s="20" t="s">
        <v>295</v>
      </c>
      <c r="BM1624" s="178" t="s">
        <v>5500</v>
      </c>
    </row>
    <row r="1625" spans="1:51" s="14" customFormat="1" ht="12">
      <c r="A1625" s="14"/>
      <c r="B1625" s="187"/>
      <c r="C1625" s="14"/>
      <c r="D1625" s="181" t="s">
        <v>204</v>
      </c>
      <c r="E1625" s="188" t="s">
        <v>3</v>
      </c>
      <c r="F1625" s="189" t="s">
        <v>5501</v>
      </c>
      <c r="G1625" s="14"/>
      <c r="H1625" s="190">
        <v>218.34</v>
      </c>
      <c r="I1625" s="14"/>
      <c r="J1625" s="14"/>
      <c r="K1625" s="14"/>
      <c r="L1625" s="187"/>
      <c r="M1625" s="191"/>
      <c r="N1625" s="192"/>
      <c r="O1625" s="192"/>
      <c r="P1625" s="192"/>
      <c r="Q1625" s="192"/>
      <c r="R1625" s="192"/>
      <c r="S1625" s="192"/>
      <c r="T1625" s="193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T1625" s="188" t="s">
        <v>204</v>
      </c>
      <c r="AU1625" s="188" t="s">
        <v>78</v>
      </c>
      <c r="AV1625" s="14" t="s">
        <v>78</v>
      </c>
      <c r="AW1625" s="14" t="s">
        <v>31</v>
      </c>
      <c r="AX1625" s="14" t="s">
        <v>69</v>
      </c>
      <c r="AY1625" s="188" t="s">
        <v>195</v>
      </c>
    </row>
    <row r="1626" spans="1:51" s="14" customFormat="1" ht="12">
      <c r="A1626" s="14"/>
      <c r="B1626" s="187"/>
      <c r="C1626" s="14"/>
      <c r="D1626" s="181" t="s">
        <v>204</v>
      </c>
      <c r="E1626" s="188" t="s">
        <v>3</v>
      </c>
      <c r="F1626" s="189" t="s">
        <v>5502</v>
      </c>
      <c r="G1626" s="14"/>
      <c r="H1626" s="190">
        <v>100</v>
      </c>
      <c r="I1626" s="14"/>
      <c r="J1626" s="14"/>
      <c r="K1626" s="14"/>
      <c r="L1626" s="187"/>
      <c r="M1626" s="191"/>
      <c r="N1626" s="192"/>
      <c r="O1626" s="192"/>
      <c r="P1626" s="192"/>
      <c r="Q1626" s="192"/>
      <c r="R1626" s="192"/>
      <c r="S1626" s="192"/>
      <c r="T1626" s="193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T1626" s="188" t="s">
        <v>204</v>
      </c>
      <c r="AU1626" s="188" t="s">
        <v>78</v>
      </c>
      <c r="AV1626" s="14" t="s">
        <v>78</v>
      </c>
      <c r="AW1626" s="14" t="s">
        <v>31</v>
      </c>
      <c r="AX1626" s="14" t="s">
        <v>69</v>
      </c>
      <c r="AY1626" s="188" t="s">
        <v>195</v>
      </c>
    </row>
    <row r="1627" spans="1:51" s="15" customFormat="1" ht="12">
      <c r="A1627" s="15"/>
      <c r="B1627" s="194"/>
      <c r="C1627" s="15"/>
      <c r="D1627" s="181" t="s">
        <v>204</v>
      </c>
      <c r="E1627" s="195" t="s">
        <v>3</v>
      </c>
      <c r="F1627" s="196" t="s">
        <v>209</v>
      </c>
      <c r="G1627" s="15"/>
      <c r="H1627" s="197">
        <v>318.34</v>
      </c>
      <c r="I1627" s="15"/>
      <c r="J1627" s="15"/>
      <c r="K1627" s="15"/>
      <c r="L1627" s="194"/>
      <c r="M1627" s="198"/>
      <c r="N1627" s="199"/>
      <c r="O1627" s="199"/>
      <c r="P1627" s="199"/>
      <c r="Q1627" s="199"/>
      <c r="R1627" s="199"/>
      <c r="S1627" s="199"/>
      <c r="T1627" s="200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T1627" s="195" t="s">
        <v>204</v>
      </c>
      <c r="AU1627" s="195" t="s">
        <v>78</v>
      </c>
      <c r="AV1627" s="15" t="s">
        <v>202</v>
      </c>
      <c r="AW1627" s="15" t="s">
        <v>31</v>
      </c>
      <c r="AX1627" s="15" t="s">
        <v>76</v>
      </c>
      <c r="AY1627" s="195" t="s">
        <v>195</v>
      </c>
    </row>
    <row r="1628" spans="1:65" s="2" customFormat="1" ht="24" customHeight="1">
      <c r="A1628" s="33"/>
      <c r="B1628" s="167"/>
      <c r="C1628" s="168" t="s">
        <v>5503</v>
      </c>
      <c r="D1628" s="168" t="s">
        <v>197</v>
      </c>
      <c r="E1628" s="169" t="s">
        <v>5504</v>
      </c>
      <c r="F1628" s="170" t="s">
        <v>5505</v>
      </c>
      <c r="G1628" s="171" t="s">
        <v>200</v>
      </c>
      <c r="H1628" s="172">
        <v>943.858</v>
      </c>
      <c r="I1628" s="173">
        <v>34.8</v>
      </c>
      <c r="J1628" s="173">
        <f>ROUND(I1628*H1628,2)</f>
        <v>32846.26</v>
      </c>
      <c r="K1628" s="170" t="s">
        <v>201</v>
      </c>
      <c r="L1628" s="34"/>
      <c r="M1628" s="174" t="s">
        <v>3</v>
      </c>
      <c r="N1628" s="175" t="s">
        <v>40</v>
      </c>
      <c r="O1628" s="176">
        <v>0.064</v>
      </c>
      <c r="P1628" s="176">
        <f>O1628*H1628</f>
        <v>60.406912</v>
      </c>
      <c r="Q1628" s="176">
        <v>0.00029</v>
      </c>
      <c r="R1628" s="176">
        <f>Q1628*H1628</f>
        <v>0.27371882</v>
      </c>
      <c r="S1628" s="176">
        <v>0</v>
      </c>
      <c r="T1628" s="177">
        <f>S1628*H1628</f>
        <v>0</v>
      </c>
      <c r="U1628" s="33"/>
      <c r="V1628" s="33"/>
      <c r="W1628" s="33"/>
      <c r="X1628" s="33"/>
      <c r="Y1628" s="33"/>
      <c r="Z1628" s="33"/>
      <c r="AA1628" s="33"/>
      <c r="AB1628" s="33"/>
      <c r="AC1628" s="33"/>
      <c r="AD1628" s="33"/>
      <c r="AE1628" s="33"/>
      <c r="AR1628" s="178" t="s">
        <v>295</v>
      </c>
      <c r="AT1628" s="178" t="s">
        <v>197</v>
      </c>
      <c r="AU1628" s="178" t="s">
        <v>78</v>
      </c>
      <c r="AY1628" s="20" t="s">
        <v>195</v>
      </c>
      <c r="BE1628" s="179">
        <f>IF(N1628="základní",J1628,0)</f>
        <v>32846.26</v>
      </c>
      <c r="BF1628" s="179">
        <f>IF(N1628="snížená",J1628,0)</f>
        <v>0</v>
      </c>
      <c r="BG1628" s="179">
        <f>IF(N1628="zákl. přenesená",J1628,0)</f>
        <v>0</v>
      </c>
      <c r="BH1628" s="179">
        <f>IF(N1628="sníž. přenesená",J1628,0)</f>
        <v>0</v>
      </c>
      <c r="BI1628" s="179">
        <f>IF(N1628="nulová",J1628,0)</f>
        <v>0</v>
      </c>
      <c r="BJ1628" s="20" t="s">
        <v>76</v>
      </c>
      <c r="BK1628" s="179">
        <f>ROUND(I1628*H1628,2)</f>
        <v>32846.26</v>
      </c>
      <c r="BL1628" s="20" t="s">
        <v>295</v>
      </c>
      <c r="BM1628" s="178" t="s">
        <v>5506</v>
      </c>
    </row>
    <row r="1629" spans="1:51" s="14" customFormat="1" ht="12">
      <c r="A1629" s="14"/>
      <c r="B1629" s="187"/>
      <c r="C1629" s="14"/>
      <c r="D1629" s="181" t="s">
        <v>204</v>
      </c>
      <c r="E1629" s="188" t="s">
        <v>3</v>
      </c>
      <c r="F1629" s="189" t="s">
        <v>5501</v>
      </c>
      <c r="G1629" s="14"/>
      <c r="H1629" s="190">
        <v>218.34</v>
      </c>
      <c r="I1629" s="14"/>
      <c r="J1629" s="14"/>
      <c r="K1629" s="14"/>
      <c r="L1629" s="187"/>
      <c r="M1629" s="191"/>
      <c r="N1629" s="192"/>
      <c r="O1629" s="192"/>
      <c r="P1629" s="192"/>
      <c r="Q1629" s="192"/>
      <c r="R1629" s="192"/>
      <c r="S1629" s="192"/>
      <c r="T1629" s="193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T1629" s="188" t="s">
        <v>204</v>
      </c>
      <c r="AU1629" s="188" t="s">
        <v>78</v>
      </c>
      <c r="AV1629" s="14" t="s">
        <v>78</v>
      </c>
      <c r="AW1629" s="14" t="s">
        <v>31</v>
      </c>
      <c r="AX1629" s="14" t="s">
        <v>69</v>
      </c>
      <c r="AY1629" s="188" t="s">
        <v>195</v>
      </c>
    </row>
    <row r="1630" spans="1:51" s="14" customFormat="1" ht="12">
      <c r="A1630" s="14"/>
      <c r="B1630" s="187"/>
      <c r="C1630" s="14"/>
      <c r="D1630" s="181" t="s">
        <v>204</v>
      </c>
      <c r="E1630" s="188" t="s">
        <v>3</v>
      </c>
      <c r="F1630" s="189" t="s">
        <v>5502</v>
      </c>
      <c r="G1630" s="14"/>
      <c r="H1630" s="190">
        <v>100</v>
      </c>
      <c r="I1630" s="14"/>
      <c r="J1630" s="14"/>
      <c r="K1630" s="14"/>
      <c r="L1630" s="187"/>
      <c r="M1630" s="191"/>
      <c r="N1630" s="192"/>
      <c r="O1630" s="192"/>
      <c r="P1630" s="192"/>
      <c r="Q1630" s="192"/>
      <c r="R1630" s="192"/>
      <c r="S1630" s="192"/>
      <c r="T1630" s="193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T1630" s="188" t="s">
        <v>204</v>
      </c>
      <c r="AU1630" s="188" t="s">
        <v>78</v>
      </c>
      <c r="AV1630" s="14" t="s">
        <v>78</v>
      </c>
      <c r="AW1630" s="14" t="s">
        <v>31</v>
      </c>
      <c r="AX1630" s="14" t="s">
        <v>69</v>
      </c>
      <c r="AY1630" s="188" t="s">
        <v>195</v>
      </c>
    </row>
    <row r="1631" spans="1:51" s="14" customFormat="1" ht="12">
      <c r="A1631" s="14"/>
      <c r="B1631" s="187"/>
      <c r="C1631" s="14"/>
      <c r="D1631" s="181" t="s">
        <v>204</v>
      </c>
      <c r="E1631" s="188" t="s">
        <v>3</v>
      </c>
      <c r="F1631" s="189" t="s">
        <v>5507</v>
      </c>
      <c r="G1631" s="14"/>
      <c r="H1631" s="190">
        <v>625.518</v>
      </c>
      <c r="I1631" s="14"/>
      <c r="J1631" s="14"/>
      <c r="K1631" s="14"/>
      <c r="L1631" s="187"/>
      <c r="M1631" s="191"/>
      <c r="N1631" s="192"/>
      <c r="O1631" s="192"/>
      <c r="P1631" s="192"/>
      <c r="Q1631" s="192"/>
      <c r="R1631" s="192"/>
      <c r="S1631" s="192"/>
      <c r="T1631" s="193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T1631" s="188" t="s">
        <v>204</v>
      </c>
      <c r="AU1631" s="188" t="s">
        <v>78</v>
      </c>
      <c r="AV1631" s="14" t="s">
        <v>78</v>
      </c>
      <c r="AW1631" s="14" t="s">
        <v>31</v>
      </c>
      <c r="AX1631" s="14" t="s">
        <v>69</v>
      </c>
      <c r="AY1631" s="188" t="s">
        <v>195</v>
      </c>
    </row>
    <row r="1632" spans="1:51" s="15" customFormat="1" ht="12">
      <c r="A1632" s="15"/>
      <c r="B1632" s="194"/>
      <c r="C1632" s="15"/>
      <c r="D1632" s="181" t="s">
        <v>204</v>
      </c>
      <c r="E1632" s="195" t="s">
        <v>3</v>
      </c>
      <c r="F1632" s="196" t="s">
        <v>209</v>
      </c>
      <c r="G1632" s="15"/>
      <c r="H1632" s="197">
        <v>943.858</v>
      </c>
      <c r="I1632" s="15"/>
      <c r="J1632" s="15"/>
      <c r="K1632" s="15"/>
      <c r="L1632" s="194"/>
      <c r="M1632" s="198"/>
      <c r="N1632" s="199"/>
      <c r="O1632" s="199"/>
      <c r="P1632" s="199"/>
      <c r="Q1632" s="199"/>
      <c r="R1632" s="199"/>
      <c r="S1632" s="199"/>
      <c r="T1632" s="200"/>
      <c r="U1632" s="15"/>
      <c r="V1632" s="15"/>
      <c r="W1632" s="15"/>
      <c r="X1632" s="15"/>
      <c r="Y1632" s="15"/>
      <c r="Z1632" s="15"/>
      <c r="AA1632" s="15"/>
      <c r="AB1632" s="15"/>
      <c r="AC1632" s="15"/>
      <c r="AD1632" s="15"/>
      <c r="AE1632" s="15"/>
      <c r="AT1632" s="195" t="s">
        <v>204</v>
      </c>
      <c r="AU1632" s="195" t="s">
        <v>78</v>
      </c>
      <c r="AV1632" s="15" t="s">
        <v>202</v>
      </c>
      <c r="AW1632" s="15" t="s">
        <v>31</v>
      </c>
      <c r="AX1632" s="15" t="s">
        <v>76</v>
      </c>
      <c r="AY1632" s="195" t="s">
        <v>195</v>
      </c>
    </row>
    <row r="1633" spans="1:63" s="12" customFormat="1" ht="25.9" customHeight="1">
      <c r="A1633" s="12"/>
      <c r="B1633" s="155"/>
      <c r="C1633" s="12"/>
      <c r="D1633" s="156" t="s">
        <v>68</v>
      </c>
      <c r="E1633" s="157" t="s">
        <v>263</v>
      </c>
      <c r="F1633" s="157" t="s">
        <v>5508</v>
      </c>
      <c r="G1633" s="12"/>
      <c r="H1633" s="12"/>
      <c r="I1633" s="12"/>
      <c r="J1633" s="158">
        <f>BK1633</f>
        <v>44319.25</v>
      </c>
      <c r="K1633" s="12"/>
      <c r="L1633" s="155"/>
      <c r="M1633" s="159"/>
      <c r="N1633" s="160"/>
      <c r="O1633" s="160"/>
      <c r="P1633" s="161">
        <f>P1634</f>
        <v>29.5902</v>
      </c>
      <c r="Q1633" s="160"/>
      <c r="R1633" s="161">
        <f>R1634</f>
        <v>0.125182</v>
      </c>
      <c r="S1633" s="160"/>
      <c r="T1633" s="162">
        <f>T1634</f>
        <v>0</v>
      </c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R1633" s="156" t="s">
        <v>119</v>
      </c>
      <c r="AT1633" s="163" t="s">
        <v>68</v>
      </c>
      <c r="AU1633" s="163" t="s">
        <v>69</v>
      </c>
      <c r="AY1633" s="156" t="s">
        <v>195</v>
      </c>
      <c r="BK1633" s="164">
        <f>BK1634</f>
        <v>44319.25</v>
      </c>
    </row>
    <row r="1634" spans="1:63" s="12" customFormat="1" ht="22.8" customHeight="1">
      <c r="A1634" s="12"/>
      <c r="B1634" s="155"/>
      <c r="C1634" s="12"/>
      <c r="D1634" s="156" t="s">
        <v>68</v>
      </c>
      <c r="E1634" s="165" t="s">
        <v>5509</v>
      </c>
      <c r="F1634" s="165" t="s">
        <v>5510</v>
      </c>
      <c r="G1634" s="12"/>
      <c r="H1634" s="12"/>
      <c r="I1634" s="12"/>
      <c r="J1634" s="166">
        <f>BK1634</f>
        <v>44319.25</v>
      </c>
      <c r="K1634" s="12"/>
      <c r="L1634" s="155"/>
      <c r="M1634" s="159"/>
      <c r="N1634" s="160"/>
      <c r="O1634" s="160"/>
      <c r="P1634" s="161">
        <f>SUM(P1635:P1651)</f>
        <v>29.5902</v>
      </c>
      <c r="Q1634" s="160"/>
      <c r="R1634" s="161">
        <f>SUM(R1635:R1651)</f>
        <v>0.125182</v>
      </c>
      <c r="S1634" s="160"/>
      <c r="T1634" s="162">
        <f>SUM(T1635:T1651)</f>
        <v>0</v>
      </c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R1634" s="156" t="s">
        <v>119</v>
      </c>
      <c r="AT1634" s="163" t="s">
        <v>68</v>
      </c>
      <c r="AU1634" s="163" t="s">
        <v>76</v>
      </c>
      <c r="AY1634" s="156" t="s">
        <v>195</v>
      </c>
      <c r="BK1634" s="164">
        <f>SUM(BK1635:BK1651)</f>
        <v>44319.25</v>
      </c>
    </row>
    <row r="1635" spans="1:65" s="2" customFormat="1" ht="16.5" customHeight="1">
      <c r="A1635" s="33"/>
      <c r="B1635" s="167"/>
      <c r="C1635" s="168" t="s">
        <v>5511</v>
      </c>
      <c r="D1635" s="168" t="s">
        <v>197</v>
      </c>
      <c r="E1635" s="169" t="s">
        <v>5512</v>
      </c>
      <c r="F1635" s="170" t="s">
        <v>5513</v>
      </c>
      <c r="G1635" s="171" t="s">
        <v>334</v>
      </c>
      <c r="H1635" s="172">
        <v>2</v>
      </c>
      <c r="I1635" s="173">
        <v>445</v>
      </c>
      <c r="J1635" s="173">
        <f>ROUND(I1635*H1635,2)</f>
        <v>890</v>
      </c>
      <c r="K1635" s="170" t="s">
        <v>201</v>
      </c>
      <c r="L1635" s="34"/>
      <c r="M1635" s="174" t="s">
        <v>3</v>
      </c>
      <c r="N1635" s="175" t="s">
        <v>40</v>
      </c>
      <c r="O1635" s="176">
        <v>0.827</v>
      </c>
      <c r="P1635" s="176">
        <f>O1635*H1635</f>
        <v>1.654</v>
      </c>
      <c r="Q1635" s="176">
        <v>0.00012</v>
      </c>
      <c r="R1635" s="176">
        <f>Q1635*H1635</f>
        <v>0.00024</v>
      </c>
      <c r="S1635" s="176">
        <v>0</v>
      </c>
      <c r="T1635" s="177">
        <f>S1635*H1635</f>
        <v>0</v>
      </c>
      <c r="U1635" s="33"/>
      <c r="V1635" s="33"/>
      <c r="W1635" s="33"/>
      <c r="X1635" s="33"/>
      <c r="Y1635" s="33"/>
      <c r="Z1635" s="33"/>
      <c r="AA1635" s="33"/>
      <c r="AB1635" s="33"/>
      <c r="AC1635" s="33"/>
      <c r="AD1635" s="33"/>
      <c r="AE1635" s="33"/>
      <c r="AR1635" s="178" t="s">
        <v>600</v>
      </c>
      <c r="AT1635" s="178" t="s">
        <v>197</v>
      </c>
      <c r="AU1635" s="178" t="s">
        <v>78</v>
      </c>
      <c r="AY1635" s="20" t="s">
        <v>195</v>
      </c>
      <c r="BE1635" s="179">
        <f>IF(N1635="základní",J1635,0)</f>
        <v>890</v>
      </c>
      <c r="BF1635" s="179">
        <f>IF(N1635="snížená",J1635,0)</f>
        <v>0</v>
      </c>
      <c r="BG1635" s="179">
        <f>IF(N1635="zákl. přenesená",J1635,0)</f>
        <v>0</v>
      </c>
      <c r="BH1635" s="179">
        <f>IF(N1635="sníž. přenesená",J1635,0)</f>
        <v>0</v>
      </c>
      <c r="BI1635" s="179">
        <f>IF(N1635="nulová",J1635,0)</f>
        <v>0</v>
      </c>
      <c r="BJ1635" s="20" t="s">
        <v>76</v>
      </c>
      <c r="BK1635" s="179">
        <f>ROUND(I1635*H1635,2)</f>
        <v>890</v>
      </c>
      <c r="BL1635" s="20" t="s">
        <v>600</v>
      </c>
      <c r="BM1635" s="178" t="s">
        <v>5514</v>
      </c>
    </row>
    <row r="1636" spans="1:51" s="14" customFormat="1" ht="12">
      <c r="A1636" s="14"/>
      <c r="B1636" s="187"/>
      <c r="C1636" s="14"/>
      <c r="D1636" s="181" t="s">
        <v>204</v>
      </c>
      <c r="E1636" s="188" t="s">
        <v>3</v>
      </c>
      <c r="F1636" s="189" t="s">
        <v>5515</v>
      </c>
      <c r="G1636" s="14"/>
      <c r="H1636" s="190">
        <v>1</v>
      </c>
      <c r="I1636" s="14"/>
      <c r="J1636" s="14"/>
      <c r="K1636" s="14"/>
      <c r="L1636" s="187"/>
      <c r="M1636" s="191"/>
      <c r="N1636" s="192"/>
      <c r="O1636" s="192"/>
      <c r="P1636" s="192"/>
      <c r="Q1636" s="192"/>
      <c r="R1636" s="192"/>
      <c r="S1636" s="192"/>
      <c r="T1636" s="193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T1636" s="188" t="s">
        <v>204</v>
      </c>
      <c r="AU1636" s="188" t="s">
        <v>78</v>
      </c>
      <c r="AV1636" s="14" t="s">
        <v>78</v>
      </c>
      <c r="AW1636" s="14" t="s">
        <v>31</v>
      </c>
      <c r="AX1636" s="14" t="s">
        <v>69</v>
      </c>
      <c r="AY1636" s="188" t="s">
        <v>195</v>
      </c>
    </row>
    <row r="1637" spans="1:51" s="14" customFormat="1" ht="12">
      <c r="A1637" s="14"/>
      <c r="B1637" s="187"/>
      <c r="C1637" s="14"/>
      <c r="D1637" s="181" t="s">
        <v>204</v>
      </c>
      <c r="E1637" s="188" t="s">
        <v>3</v>
      </c>
      <c r="F1637" s="189" t="s">
        <v>5516</v>
      </c>
      <c r="G1637" s="14"/>
      <c r="H1637" s="190">
        <v>1</v>
      </c>
      <c r="I1637" s="14"/>
      <c r="J1637" s="14"/>
      <c r="K1637" s="14"/>
      <c r="L1637" s="187"/>
      <c r="M1637" s="191"/>
      <c r="N1637" s="192"/>
      <c r="O1637" s="192"/>
      <c r="P1637" s="192"/>
      <c r="Q1637" s="192"/>
      <c r="R1637" s="192"/>
      <c r="S1637" s="192"/>
      <c r="T1637" s="193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T1637" s="188" t="s">
        <v>204</v>
      </c>
      <c r="AU1637" s="188" t="s">
        <v>78</v>
      </c>
      <c r="AV1637" s="14" t="s">
        <v>78</v>
      </c>
      <c r="AW1637" s="14" t="s">
        <v>31</v>
      </c>
      <c r="AX1637" s="14" t="s">
        <v>69</v>
      </c>
      <c r="AY1637" s="188" t="s">
        <v>195</v>
      </c>
    </row>
    <row r="1638" spans="1:51" s="15" customFormat="1" ht="12">
      <c r="A1638" s="15"/>
      <c r="B1638" s="194"/>
      <c r="C1638" s="15"/>
      <c r="D1638" s="181" t="s">
        <v>204</v>
      </c>
      <c r="E1638" s="195" t="s">
        <v>3</v>
      </c>
      <c r="F1638" s="196" t="s">
        <v>209</v>
      </c>
      <c r="G1638" s="15"/>
      <c r="H1638" s="197">
        <v>2</v>
      </c>
      <c r="I1638" s="15"/>
      <c r="J1638" s="15"/>
      <c r="K1638" s="15"/>
      <c r="L1638" s="194"/>
      <c r="M1638" s="198"/>
      <c r="N1638" s="199"/>
      <c r="O1638" s="199"/>
      <c r="P1638" s="199"/>
      <c r="Q1638" s="199"/>
      <c r="R1638" s="199"/>
      <c r="S1638" s="199"/>
      <c r="T1638" s="200"/>
      <c r="U1638" s="15"/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T1638" s="195" t="s">
        <v>204</v>
      </c>
      <c r="AU1638" s="195" t="s">
        <v>78</v>
      </c>
      <c r="AV1638" s="15" t="s">
        <v>202</v>
      </c>
      <c r="AW1638" s="15" t="s">
        <v>31</v>
      </c>
      <c r="AX1638" s="15" t="s">
        <v>76</v>
      </c>
      <c r="AY1638" s="195" t="s">
        <v>195</v>
      </c>
    </row>
    <row r="1639" spans="1:65" s="2" customFormat="1" ht="16.5" customHeight="1">
      <c r="A1639" s="33"/>
      <c r="B1639" s="167"/>
      <c r="C1639" s="208" t="s">
        <v>5517</v>
      </c>
      <c r="D1639" s="208" t="s">
        <v>263</v>
      </c>
      <c r="E1639" s="209" t="s">
        <v>5518</v>
      </c>
      <c r="F1639" s="210" t="s">
        <v>5519</v>
      </c>
      <c r="G1639" s="211" t="s">
        <v>334</v>
      </c>
      <c r="H1639" s="212">
        <v>2</v>
      </c>
      <c r="I1639" s="213">
        <v>1227.6</v>
      </c>
      <c r="J1639" s="213">
        <f>ROUND(I1639*H1639,2)</f>
        <v>2455.2</v>
      </c>
      <c r="K1639" s="210" t="s">
        <v>3</v>
      </c>
      <c r="L1639" s="214"/>
      <c r="M1639" s="215" t="s">
        <v>3</v>
      </c>
      <c r="N1639" s="216" t="s">
        <v>40</v>
      </c>
      <c r="O1639" s="176">
        <v>0</v>
      </c>
      <c r="P1639" s="176">
        <f>O1639*H1639</f>
        <v>0</v>
      </c>
      <c r="Q1639" s="176">
        <v>0</v>
      </c>
      <c r="R1639" s="176">
        <f>Q1639*H1639</f>
        <v>0</v>
      </c>
      <c r="S1639" s="176">
        <v>0</v>
      </c>
      <c r="T1639" s="177">
        <f>S1639*H1639</f>
        <v>0</v>
      </c>
      <c r="U1639" s="33"/>
      <c r="V1639" s="33"/>
      <c r="W1639" s="33"/>
      <c r="X1639" s="33"/>
      <c r="Y1639" s="33"/>
      <c r="Z1639" s="33"/>
      <c r="AA1639" s="33"/>
      <c r="AB1639" s="33"/>
      <c r="AC1639" s="33"/>
      <c r="AD1639" s="33"/>
      <c r="AE1639" s="33"/>
      <c r="AR1639" s="178" t="s">
        <v>1577</v>
      </c>
      <c r="AT1639" s="178" t="s">
        <v>263</v>
      </c>
      <c r="AU1639" s="178" t="s">
        <v>78</v>
      </c>
      <c r="AY1639" s="20" t="s">
        <v>195</v>
      </c>
      <c r="BE1639" s="179">
        <f>IF(N1639="základní",J1639,0)</f>
        <v>2455.2</v>
      </c>
      <c r="BF1639" s="179">
        <f>IF(N1639="snížená",J1639,0)</f>
        <v>0</v>
      </c>
      <c r="BG1639" s="179">
        <f>IF(N1639="zákl. přenesená",J1639,0)</f>
        <v>0</v>
      </c>
      <c r="BH1639" s="179">
        <f>IF(N1639="sníž. přenesená",J1639,0)</f>
        <v>0</v>
      </c>
      <c r="BI1639" s="179">
        <f>IF(N1639="nulová",J1639,0)</f>
        <v>0</v>
      </c>
      <c r="BJ1639" s="20" t="s">
        <v>76</v>
      </c>
      <c r="BK1639" s="179">
        <f>ROUND(I1639*H1639,2)</f>
        <v>2455.2</v>
      </c>
      <c r="BL1639" s="20" t="s">
        <v>600</v>
      </c>
      <c r="BM1639" s="178" t="s">
        <v>5520</v>
      </c>
    </row>
    <row r="1640" spans="1:65" s="2" customFormat="1" ht="16.5" customHeight="1">
      <c r="A1640" s="33"/>
      <c r="B1640" s="167"/>
      <c r="C1640" s="168" t="s">
        <v>5521</v>
      </c>
      <c r="D1640" s="168" t="s">
        <v>197</v>
      </c>
      <c r="E1640" s="169" t="s">
        <v>5522</v>
      </c>
      <c r="F1640" s="170" t="s">
        <v>5523</v>
      </c>
      <c r="G1640" s="171" t="s">
        <v>334</v>
      </c>
      <c r="H1640" s="172">
        <v>1</v>
      </c>
      <c r="I1640" s="173">
        <v>184</v>
      </c>
      <c r="J1640" s="173">
        <f>ROUND(I1640*H1640,2)</f>
        <v>184</v>
      </c>
      <c r="K1640" s="170" t="s">
        <v>201</v>
      </c>
      <c r="L1640" s="34"/>
      <c r="M1640" s="174" t="s">
        <v>3</v>
      </c>
      <c r="N1640" s="175" t="s">
        <v>40</v>
      </c>
      <c r="O1640" s="176">
        <v>0.508</v>
      </c>
      <c r="P1640" s="176">
        <f>O1640*H1640</f>
        <v>0.508</v>
      </c>
      <c r="Q1640" s="176">
        <v>3E-05</v>
      </c>
      <c r="R1640" s="176">
        <f>Q1640*H1640</f>
        <v>3E-05</v>
      </c>
      <c r="S1640" s="176">
        <v>0</v>
      </c>
      <c r="T1640" s="177">
        <f>S1640*H1640</f>
        <v>0</v>
      </c>
      <c r="U1640" s="33"/>
      <c r="V1640" s="33"/>
      <c r="W1640" s="33"/>
      <c r="X1640" s="33"/>
      <c r="Y1640" s="33"/>
      <c r="Z1640" s="33"/>
      <c r="AA1640" s="33"/>
      <c r="AB1640" s="33"/>
      <c r="AC1640" s="33"/>
      <c r="AD1640" s="33"/>
      <c r="AE1640" s="33"/>
      <c r="AR1640" s="178" t="s">
        <v>600</v>
      </c>
      <c r="AT1640" s="178" t="s">
        <v>197</v>
      </c>
      <c r="AU1640" s="178" t="s">
        <v>78</v>
      </c>
      <c r="AY1640" s="20" t="s">
        <v>195</v>
      </c>
      <c r="BE1640" s="179">
        <f>IF(N1640="základní",J1640,0)</f>
        <v>184</v>
      </c>
      <c r="BF1640" s="179">
        <f>IF(N1640="snížená",J1640,0)</f>
        <v>0</v>
      </c>
      <c r="BG1640" s="179">
        <f>IF(N1640="zákl. přenesená",J1640,0)</f>
        <v>0</v>
      </c>
      <c r="BH1640" s="179">
        <f>IF(N1640="sníž. přenesená",J1640,0)</f>
        <v>0</v>
      </c>
      <c r="BI1640" s="179">
        <f>IF(N1640="nulová",J1640,0)</f>
        <v>0</v>
      </c>
      <c r="BJ1640" s="20" t="s">
        <v>76</v>
      </c>
      <c r="BK1640" s="179">
        <f>ROUND(I1640*H1640,2)</f>
        <v>184</v>
      </c>
      <c r="BL1640" s="20" t="s">
        <v>600</v>
      </c>
      <c r="BM1640" s="178" t="s">
        <v>5524</v>
      </c>
    </row>
    <row r="1641" spans="1:51" s="14" customFormat="1" ht="12">
      <c r="A1641" s="14"/>
      <c r="B1641" s="187"/>
      <c r="C1641" s="14"/>
      <c r="D1641" s="181" t="s">
        <v>204</v>
      </c>
      <c r="E1641" s="188" t="s">
        <v>3</v>
      </c>
      <c r="F1641" s="189" t="s">
        <v>5525</v>
      </c>
      <c r="G1641" s="14"/>
      <c r="H1641" s="190">
        <v>1</v>
      </c>
      <c r="I1641" s="14"/>
      <c r="J1641" s="14"/>
      <c r="K1641" s="14"/>
      <c r="L1641" s="187"/>
      <c r="M1641" s="191"/>
      <c r="N1641" s="192"/>
      <c r="O1641" s="192"/>
      <c r="P1641" s="192"/>
      <c r="Q1641" s="192"/>
      <c r="R1641" s="192"/>
      <c r="S1641" s="192"/>
      <c r="T1641" s="193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T1641" s="188" t="s">
        <v>204</v>
      </c>
      <c r="AU1641" s="188" t="s">
        <v>78</v>
      </c>
      <c r="AV1641" s="14" t="s">
        <v>78</v>
      </c>
      <c r="AW1641" s="14" t="s">
        <v>31</v>
      </c>
      <c r="AX1641" s="14" t="s">
        <v>76</v>
      </c>
      <c r="AY1641" s="188" t="s">
        <v>195</v>
      </c>
    </row>
    <row r="1642" spans="1:65" s="2" customFormat="1" ht="16.5" customHeight="1">
      <c r="A1642" s="33"/>
      <c r="B1642" s="167"/>
      <c r="C1642" s="208" t="s">
        <v>5526</v>
      </c>
      <c r="D1642" s="208" t="s">
        <v>263</v>
      </c>
      <c r="E1642" s="209" t="s">
        <v>5527</v>
      </c>
      <c r="F1642" s="210" t="s">
        <v>5528</v>
      </c>
      <c r="G1642" s="211" t="s">
        <v>334</v>
      </c>
      <c r="H1642" s="212">
        <v>1</v>
      </c>
      <c r="I1642" s="213">
        <v>1550</v>
      </c>
      <c r="J1642" s="213">
        <f>ROUND(I1642*H1642,2)</f>
        <v>1550</v>
      </c>
      <c r="K1642" s="210" t="s">
        <v>201</v>
      </c>
      <c r="L1642" s="214"/>
      <c r="M1642" s="215" t="s">
        <v>3</v>
      </c>
      <c r="N1642" s="216" t="s">
        <v>40</v>
      </c>
      <c r="O1642" s="176">
        <v>0</v>
      </c>
      <c r="P1642" s="176">
        <f>O1642*H1642</f>
        <v>0</v>
      </c>
      <c r="Q1642" s="176">
        <v>0.00208</v>
      </c>
      <c r="R1642" s="176">
        <f>Q1642*H1642</f>
        <v>0.00208</v>
      </c>
      <c r="S1642" s="176">
        <v>0</v>
      </c>
      <c r="T1642" s="177">
        <f>S1642*H1642</f>
        <v>0</v>
      </c>
      <c r="U1642" s="33"/>
      <c r="V1642" s="33"/>
      <c r="W1642" s="33"/>
      <c r="X1642" s="33"/>
      <c r="Y1642" s="33"/>
      <c r="Z1642" s="33"/>
      <c r="AA1642" s="33"/>
      <c r="AB1642" s="33"/>
      <c r="AC1642" s="33"/>
      <c r="AD1642" s="33"/>
      <c r="AE1642" s="33"/>
      <c r="AR1642" s="178" t="s">
        <v>953</v>
      </c>
      <c r="AT1642" s="178" t="s">
        <v>263</v>
      </c>
      <c r="AU1642" s="178" t="s">
        <v>78</v>
      </c>
      <c r="AY1642" s="20" t="s">
        <v>195</v>
      </c>
      <c r="BE1642" s="179">
        <f>IF(N1642="základní",J1642,0)</f>
        <v>1550</v>
      </c>
      <c r="BF1642" s="179">
        <f>IF(N1642="snížená",J1642,0)</f>
        <v>0</v>
      </c>
      <c r="BG1642" s="179">
        <f>IF(N1642="zákl. přenesená",J1642,0)</f>
        <v>0</v>
      </c>
      <c r="BH1642" s="179">
        <f>IF(N1642="sníž. přenesená",J1642,0)</f>
        <v>0</v>
      </c>
      <c r="BI1642" s="179">
        <f>IF(N1642="nulová",J1642,0)</f>
        <v>0</v>
      </c>
      <c r="BJ1642" s="20" t="s">
        <v>76</v>
      </c>
      <c r="BK1642" s="179">
        <f>ROUND(I1642*H1642,2)</f>
        <v>1550</v>
      </c>
      <c r="BL1642" s="20" t="s">
        <v>953</v>
      </c>
      <c r="BM1642" s="178" t="s">
        <v>5529</v>
      </c>
    </row>
    <row r="1643" spans="1:65" s="2" customFormat="1" ht="24" customHeight="1">
      <c r="A1643" s="33"/>
      <c r="B1643" s="167"/>
      <c r="C1643" s="168" t="s">
        <v>5530</v>
      </c>
      <c r="D1643" s="168" t="s">
        <v>197</v>
      </c>
      <c r="E1643" s="169" t="s">
        <v>5531</v>
      </c>
      <c r="F1643" s="170" t="s">
        <v>5532</v>
      </c>
      <c r="G1643" s="171" t="s">
        <v>212</v>
      </c>
      <c r="H1643" s="172">
        <v>108.8</v>
      </c>
      <c r="I1643" s="173">
        <v>104</v>
      </c>
      <c r="J1643" s="173">
        <f>ROUND(I1643*H1643,2)</f>
        <v>11315.2</v>
      </c>
      <c r="K1643" s="170" t="s">
        <v>201</v>
      </c>
      <c r="L1643" s="34"/>
      <c r="M1643" s="174" t="s">
        <v>3</v>
      </c>
      <c r="N1643" s="175" t="s">
        <v>40</v>
      </c>
      <c r="O1643" s="176">
        <v>0.191</v>
      </c>
      <c r="P1643" s="176">
        <f>O1643*H1643</f>
        <v>20.7808</v>
      </c>
      <c r="Q1643" s="176">
        <v>0</v>
      </c>
      <c r="R1643" s="176">
        <f>Q1643*H1643</f>
        <v>0</v>
      </c>
      <c r="S1643" s="176">
        <v>0</v>
      </c>
      <c r="T1643" s="177">
        <f>S1643*H1643</f>
        <v>0</v>
      </c>
      <c r="U1643" s="33"/>
      <c r="V1643" s="33"/>
      <c r="W1643" s="33"/>
      <c r="X1643" s="33"/>
      <c r="Y1643" s="33"/>
      <c r="Z1643" s="33"/>
      <c r="AA1643" s="33"/>
      <c r="AB1643" s="33"/>
      <c r="AC1643" s="33"/>
      <c r="AD1643" s="33"/>
      <c r="AE1643" s="33"/>
      <c r="AR1643" s="178" t="s">
        <v>600</v>
      </c>
      <c r="AT1643" s="178" t="s">
        <v>197</v>
      </c>
      <c r="AU1643" s="178" t="s">
        <v>78</v>
      </c>
      <c r="AY1643" s="20" t="s">
        <v>195</v>
      </c>
      <c r="BE1643" s="179">
        <f>IF(N1643="základní",J1643,0)</f>
        <v>11315.2</v>
      </c>
      <c r="BF1643" s="179">
        <f>IF(N1643="snížená",J1643,0)</f>
        <v>0</v>
      </c>
      <c r="BG1643" s="179">
        <f>IF(N1643="zákl. přenesená",J1643,0)</f>
        <v>0</v>
      </c>
      <c r="BH1643" s="179">
        <f>IF(N1643="sníž. přenesená",J1643,0)</f>
        <v>0</v>
      </c>
      <c r="BI1643" s="179">
        <f>IF(N1643="nulová",J1643,0)</f>
        <v>0</v>
      </c>
      <c r="BJ1643" s="20" t="s">
        <v>76</v>
      </c>
      <c r="BK1643" s="179">
        <f>ROUND(I1643*H1643,2)</f>
        <v>11315.2</v>
      </c>
      <c r="BL1643" s="20" t="s">
        <v>600</v>
      </c>
      <c r="BM1643" s="178" t="s">
        <v>5533</v>
      </c>
    </row>
    <row r="1644" spans="1:51" s="14" customFormat="1" ht="12">
      <c r="A1644" s="14"/>
      <c r="B1644" s="187"/>
      <c r="C1644" s="14"/>
      <c r="D1644" s="181" t="s">
        <v>204</v>
      </c>
      <c r="E1644" s="188" t="s">
        <v>3</v>
      </c>
      <c r="F1644" s="189" t="s">
        <v>4141</v>
      </c>
      <c r="G1644" s="14"/>
      <c r="H1644" s="190">
        <v>108.8</v>
      </c>
      <c r="I1644" s="14"/>
      <c r="J1644" s="14"/>
      <c r="K1644" s="14"/>
      <c r="L1644" s="187"/>
      <c r="M1644" s="191"/>
      <c r="N1644" s="192"/>
      <c r="O1644" s="192"/>
      <c r="P1644" s="192"/>
      <c r="Q1644" s="192"/>
      <c r="R1644" s="192"/>
      <c r="S1644" s="192"/>
      <c r="T1644" s="193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T1644" s="188" t="s">
        <v>204</v>
      </c>
      <c r="AU1644" s="188" t="s">
        <v>78</v>
      </c>
      <c r="AV1644" s="14" t="s">
        <v>78</v>
      </c>
      <c r="AW1644" s="14" t="s">
        <v>31</v>
      </c>
      <c r="AX1644" s="14" t="s">
        <v>76</v>
      </c>
      <c r="AY1644" s="188" t="s">
        <v>195</v>
      </c>
    </row>
    <row r="1645" spans="1:65" s="2" customFormat="1" ht="16.5" customHeight="1">
      <c r="A1645" s="33"/>
      <c r="B1645" s="167"/>
      <c r="C1645" s="208" t="s">
        <v>5534</v>
      </c>
      <c r="D1645" s="208" t="s">
        <v>263</v>
      </c>
      <c r="E1645" s="209" t="s">
        <v>5535</v>
      </c>
      <c r="F1645" s="210" t="s">
        <v>5536</v>
      </c>
      <c r="G1645" s="211" t="s">
        <v>212</v>
      </c>
      <c r="H1645" s="212">
        <v>114.24</v>
      </c>
      <c r="I1645" s="213">
        <v>119</v>
      </c>
      <c r="J1645" s="213">
        <f>ROUND(I1645*H1645,2)</f>
        <v>13594.56</v>
      </c>
      <c r="K1645" s="210" t="s">
        <v>201</v>
      </c>
      <c r="L1645" s="214"/>
      <c r="M1645" s="215" t="s">
        <v>3</v>
      </c>
      <c r="N1645" s="216" t="s">
        <v>40</v>
      </c>
      <c r="O1645" s="176">
        <v>0</v>
      </c>
      <c r="P1645" s="176">
        <f>O1645*H1645</f>
        <v>0</v>
      </c>
      <c r="Q1645" s="176">
        <v>0.00105</v>
      </c>
      <c r="R1645" s="176">
        <f>Q1645*H1645</f>
        <v>0.11995199999999999</v>
      </c>
      <c r="S1645" s="176">
        <v>0</v>
      </c>
      <c r="T1645" s="177">
        <f>S1645*H1645</f>
        <v>0</v>
      </c>
      <c r="U1645" s="33"/>
      <c r="V1645" s="33"/>
      <c r="W1645" s="33"/>
      <c r="X1645" s="33"/>
      <c r="Y1645" s="33"/>
      <c r="Z1645" s="33"/>
      <c r="AA1645" s="33"/>
      <c r="AB1645" s="33"/>
      <c r="AC1645" s="33"/>
      <c r="AD1645" s="33"/>
      <c r="AE1645" s="33"/>
      <c r="AR1645" s="178" t="s">
        <v>953</v>
      </c>
      <c r="AT1645" s="178" t="s">
        <v>263</v>
      </c>
      <c r="AU1645" s="178" t="s">
        <v>78</v>
      </c>
      <c r="AY1645" s="20" t="s">
        <v>195</v>
      </c>
      <c r="BE1645" s="179">
        <f>IF(N1645="základní",J1645,0)</f>
        <v>13594.56</v>
      </c>
      <c r="BF1645" s="179">
        <f>IF(N1645="snížená",J1645,0)</f>
        <v>0</v>
      </c>
      <c r="BG1645" s="179">
        <f>IF(N1645="zákl. přenesená",J1645,0)</f>
        <v>0</v>
      </c>
      <c r="BH1645" s="179">
        <f>IF(N1645="sníž. přenesená",J1645,0)</f>
        <v>0</v>
      </c>
      <c r="BI1645" s="179">
        <f>IF(N1645="nulová",J1645,0)</f>
        <v>0</v>
      </c>
      <c r="BJ1645" s="20" t="s">
        <v>76</v>
      </c>
      <c r="BK1645" s="179">
        <f>ROUND(I1645*H1645,2)</f>
        <v>13594.56</v>
      </c>
      <c r="BL1645" s="20" t="s">
        <v>953</v>
      </c>
      <c r="BM1645" s="178" t="s">
        <v>5537</v>
      </c>
    </row>
    <row r="1646" spans="1:51" s="14" customFormat="1" ht="12">
      <c r="A1646" s="14"/>
      <c r="B1646" s="187"/>
      <c r="C1646" s="14"/>
      <c r="D1646" s="181" t="s">
        <v>204</v>
      </c>
      <c r="E1646" s="14"/>
      <c r="F1646" s="189" t="s">
        <v>5538</v>
      </c>
      <c r="G1646" s="14"/>
      <c r="H1646" s="190">
        <v>114.24</v>
      </c>
      <c r="I1646" s="14"/>
      <c r="J1646" s="14"/>
      <c r="K1646" s="14"/>
      <c r="L1646" s="187"/>
      <c r="M1646" s="191"/>
      <c r="N1646" s="192"/>
      <c r="O1646" s="192"/>
      <c r="P1646" s="192"/>
      <c r="Q1646" s="192"/>
      <c r="R1646" s="192"/>
      <c r="S1646" s="192"/>
      <c r="T1646" s="193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T1646" s="188" t="s">
        <v>204</v>
      </c>
      <c r="AU1646" s="188" t="s">
        <v>78</v>
      </c>
      <c r="AV1646" s="14" t="s">
        <v>78</v>
      </c>
      <c r="AW1646" s="14" t="s">
        <v>4</v>
      </c>
      <c r="AX1646" s="14" t="s">
        <v>76</v>
      </c>
      <c r="AY1646" s="188" t="s">
        <v>195</v>
      </c>
    </row>
    <row r="1647" spans="1:65" s="2" customFormat="1" ht="16.5" customHeight="1">
      <c r="A1647" s="33"/>
      <c r="B1647" s="167"/>
      <c r="C1647" s="168" t="s">
        <v>5539</v>
      </c>
      <c r="D1647" s="168" t="s">
        <v>197</v>
      </c>
      <c r="E1647" s="169" t="s">
        <v>5540</v>
      </c>
      <c r="F1647" s="170" t="s">
        <v>5541</v>
      </c>
      <c r="G1647" s="171" t="s">
        <v>334</v>
      </c>
      <c r="H1647" s="172">
        <v>9</v>
      </c>
      <c r="I1647" s="173">
        <v>260</v>
      </c>
      <c r="J1647" s="173">
        <f>ROUND(I1647*H1647,2)</f>
        <v>2340</v>
      </c>
      <c r="K1647" s="170" t="s">
        <v>201</v>
      </c>
      <c r="L1647" s="34"/>
      <c r="M1647" s="174" t="s">
        <v>3</v>
      </c>
      <c r="N1647" s="175" t="s">
        <v>40</v>
      </c>
      <c r="O1647" s="176">
        <v>0.521</v>
      </c>
      <c r="P1647" s="176">
        <f>O1647*H1647</f>
        <v>4.689</v>
      </c>
      <c r="Q1647" s="176">
        <v>0</v>
      </c>
      <c r="R1647" s="176">
        <f>Q1647*H1647</f>
        <v>0</v>
      </c>
      <c r="S1647" s="176">
        <v>0</v>
      </c>
      <c r="T1647" s="177">
        <f>S1647*H1647</f>
        <v>0</v>
      </c>
      <c r="U1647" s="33"/>
      <c r="V1647" s="33"/>
      <c r="W1647" s="33"/>
      <c r="X1647" s="33"/>
      <c r="Y1647" s="33"/>
      <c r="Z1647" s="33"/>
      <c r="AA1647" s="33"/>
      <c r="AB1647" s="33"/>
      <c r="AC1647" s="33"/>
      <c r="AD1647" s="33"/>
      <c r="AE1647" s="33"/>
      <c r="AR1647" s="178" t="s">
        <v>600</v>
      </c>
      <c r="AT1647" s="178" t="s">
        <v>197</v>
      </c>
      <c r="AU1647" s="178" t="s">
        <v>78</v>
      </c>
      <c r="AY1647" s="20" t="s">
        <v>195</v>
      </c>
      <c r="BE1647" s="179">
        <f>IF(N1647="základní",J1647,0)</f>
        <v>2340</v>
      </c>
      <c r="BF1647" s="179">
        <f>IF(N1647="snížená",J1647,0)</f>
        <v>0</v>
      </c>
      <c r="BG1647" s="179">
        <f>IF(N1647="zákl. přenesená",J1647,0)</f>
        <v>0</v>
      </c>
      <c r="BH1647" s="179">
        <f>IF(N1647="sníž. přenesená",J1647,0)</f>
        <v>0</v>
      </c>
      <c r="BI1647" s="179">
        <f>IF(N1647="nulová",J1647,0)</f>
        <v>0</v>
      </c>
      <c r="BJ1647" s="20" t="s">
        <v>76</v>
      </c>
      <c r="BK1647" s="179">
        <f>ROUND(I1647*H1647,2)</f>
        <v>2340</v>
      </c>
      <c r="BL1647" s="20" t="s">
        <v>600</v>
      </c>
      <c r="BM1647" s="178" t="s">
        <v>5542</v>
      </c>
    </row>
    <row r="1648" spans="1:51" s="14" customFormat="1" ht="12">
      <c r="A1648" s="14"/>
      <c r="B1648" s="187"/>
      <c r="C1648" s="14"/>
      <c r="D1648" s="181" t="s">
        <v>204</v>
      </c>
      <c r="E1648" s="188" t="s">
        <v>3</v>
      </c>
      <c r="F1648" s="189" t="s">
        <v>5543</v>
      </c>
      <c r="G1648" s="14"/>
      <c r="H1648" s="190">
        <v>9</v>
      </c>
      <c r="I1648" s="14"/>
      <c r="J1648" s="14"/>
      <c r="K1648" s="14"/>
      <c r="L1648" s="187"/>
      <c r="M1648" s="191"/>
      <c r="N1648" s="192"/>
      <c r="O1648" s="192"/>
      <c r="P1648" s="192"/>
      <c r="Q1648" s="192"/>
      <c r="R1648" s="192"/>
      <c r="S1648" s="192"/>
      <c r="T1648" s="193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188" t="s">
        <v>204</v>
      </c>
      <c r="AU1648" s="188" t="s">
        <v>78</v>
      </c>
      <c r="AV1648" s="14" t="s">
        <v>78</v>
      </c>
      <c r="AW1648" s="14" t="s">
        <v>31</v>
      </c>
      <c r="AX1648" s="14" t="s">
        <v>76</v>
      </c>
      <c r="AY1648" s="188" t="s">
        <v>195</v>
      </c>
    </row>
    <row r="1649" spans="1:65" s="2" customFormat="1" ht="16.5" customHeight="1">
      <c r="A1649" s="33"/>
      <c r="B1649" s="167"/>
      <c r="C1649" s="208" t="s">
        <v>5544</v>
      </c>
      <c r="D1649" s="208" t="s">
        <v>263</v>
      </c>
      <c r="E1649" s="209" t="s">
        <v>5545</v>
      </c>
      <c r="F1649" s="210" t="s">
        <v>5546</v>
      </c>
      <c r="G1649" s="211" t="s">
        <v>334</v>
      </c>
      <c r="H1649" s="212">
        <v>9</v>
      </c>
      <c r="I1649" s="213">
        <v>453.19</v>
      </c>
      <c r="J1649" s="213">
        <f>ROUND(I1649*H1649,2)</f>
        <v>4078.71</v>
      </c>
      <c r="K1649" s="210" t="s">
        <v>201</v>
      </c>
      <c r="L1649" s="214"/>
      <c r="M1649" s="215" t="s">
        <v>3</v>
      </c>
      <c r="N1649" s="216" t="s">
        <v>40</v>
      </c>
      <c r="O1649" s="176">
        <v>0</v>
      </c>
      <c r="P1649" s="176">
        <f>O1649*H1649</f>
        <v>0</v>
      </c>
      <c r="Q1649" s="176">
        <v>0.00032</v>
      </c>
      <c r="R1649" s="176">
        <f>Q1649*H1649</f>
        <v>0.00288</v>
      </c>
      <c r="S1649" s="176">
        <v>0</v>
      </c>
      <c r="T1649" s="177">
        <f>S1649*H1649</f>
        <v>0</v>
      </c>
      <c r="U1649" s="33"/>
      <c r="V1649" s="33"/>
      <c r="W1649" s="33"/>
      <c r="X1649" s="33"/>
      <c r="Y1649" s="33"/>
      <c r="Z1649" s="33"/>
      <c r="AA1649" s="33"/>
      <c r="AB1649" s="33"/>
      <c r="AC1649" s="33"/>
      <c r="AD1649" s="33"/>
      <c r="AE1649" s="33"/>
      <c r="AR1649" s="178" t="s">
        <v>953</v>
      </c>
      <c r="AT1649" s="178" t="s">
        <v>263</v>
      </c>
      <c r="AU1649" s="178" t="s">
        <v>78</v>
      </c>
      <c r="AY1649" s="20" t="s">
        <v>195</v>
      </c>
      <c r="BE1649" s="179">
        <f>IF(N1649="základní",J1649,0)</f>
        <v>4078.71</v>
      </c>
      <c r="BF1649" s="179">
        <f>IF(N1649="snížená",J1649,0)</f>
        <v>0</v>
      </c>
      <c r="BG1649" s="179">
        <f>IF(N1649="zákl. přenesená",J1649,0)</f>
        <v>0</v>
      </c>
      <c r="BH1649" s="179">
        <f>IF(N1649="sníž. přenesená",J1649,0)</f>
        <v>0</v>
      </c>
      <c r="BI1649" s="179">
        <f>IF(N1649="nulová",J1649,0)</f>
        <v>0</v>
      </c>
      <c r="BJ1649" s="20" t="s">
        <v>76</v>
      </c>
      <c r="BK1649" s="179">
        <f>ROUND(I1649*H1649,2)</f>
        <v>4078.71</v>
      </c>
      <c r="BL1649" s="20" t="s">
        <v>953</v>
      </c>
      <c r="BM1649" s="178" t="s">
        <v>5547</v>
      </c>
    </row>
    <row r="1650" spans="1:65" s="2" customFormat="1" ht="16.5" customHeight="1">
      <c r="A1650" s="33"/>
      <c r="B1650" s="167"/>
      <c r="C1650" s="168" t="s">
        <v>5548</v>
      </c>
      <c r="D1650" s="168" t="s">
        <v>197</v>
      </c>
      <c r="E1650" s="169" t="s">
        <v>5549</v>
      </c>
      <c r="F1650" s="170" t="s">
        <v>5550</v>
      </c>
      <c r="G1650" s="171" t="s">
        <v>212</v>
      </c>
      <c r="H1650" s="172">
        <v>108.8</v>
      </c>
      <c r="I1650" s="173">
        <v>11.6</v>
      </c>
      <c r="J1650" s="173">
        <f>ROUND(I1650*H1650,2)</f>
        <v>1262.08</v>
      </c>
      <c r="K1650" s="170" t="s">
        <v>201</v>
      </c>
      <c r="L1650" s="34"/>
      <c r="M1650" s="174" t="s">
        <v>3</v>
      </c>
      <c r="N1650" s="175" t="s">
        <v>40</v>
      </c>
      <c r="O1650" s="176">
        <v>0.018</v>
      </c>
      <c r="P1650" s="176">
        <f>O1650*H1650</f>
        <v>1.9583999999999997</v>
      </c>
      <c r="Q1650" s="176">
        <v>0</v>
      </c>
      <c r="R1650" s="176">
        <f>Q1650*H1650</f>
        <v>0</v>
      </c>
      <c r="S1650" s="176">
        <v>0</v>
      </c>
      <c r="T1650" s="177">
        <f>S1650*H1650</f>
        <v>0</v>
      </c>
      <c r="U1650" s="33"/>
      <c r="V1650" s="33"/>
      <c r="W1650" s="33"/>
      <c r="X1650" s="33"/>
      <c r="Y1650" s="33"/>
      <c r="Z1650" s="33"/>
      <c r="AA1650" s="33"/>
      <c r="AB1650" s="33"/>
      <c r="AC1650" s="33"/>
      <c r="AD1650" s="33"/>
      <c r="AE1650" s="33"/>
      <c r="AR1650" s="178" t="s">
        <v>600</v>
      </c>
      <c r="AT1650" s="178" t="s">
        <v>197</v>
      </c>
      <c r="AU1650" s="178" t="s">
        <v>78</v>
      </c>
      <c r="AY1650" s="20" t="s">
        <v>195</v>
      </c>
      <c r="BE1650" s="179">
        <f>IF(N1650="základní",J1650,0)</f>
        <v>1262.08</v>
      </c>
      <c r="BF1650" s="179">
        <f>IF(N1650="snížená",J1650,0)</f>
        <v>0</v>
      </c>
      <c r="BG1650" s="179">
        <f>IF(N1650="zákl. přenesená",J1650,0)</f>
        <v>0</v>
      </c>
      <c r="BH1650" s="179">
        <f>IF(N1650="sníž. přenesená",J1650,0)</f>
        <v>0</v>
      </c>
      <c r="BI1650" s="179">
        <f>IF(N1650="nulová",J1650,0)</f>
        <v>0</v>
      </c>
      <c r="BJ1650" s="20" t="s">
        <v>76</v>
      </c>
      <c r="BK1650" s="179">
        <f>ROUND(I1650*H1650,2)</f>
        <v>1262.08</v>
      </c>
      <c r="BL1650" s="20" t="s">
        <v>600</v>
      </c>
      <c r="BM1650" s="178" t="s">
        <v>5551</v>
      </c>
    </row>
    <row r="1651" spans="1:65" s="2" customFormat="1" ht="16.5" customHeight="1">
      <c r="A1651" s="33"/>
      <c r="B1651" s="167"/>
      <c r="C1651" s="168" t="s">
        <v>5552</v>
      </c>
      <c r="D1651" s="168" t="s">
        <v>197</v>
      </c>
      <c r="E1651" s="169" t="s">
        <v>5553</v>
      </c>
      <c r="F1651" s="170" t="s">
        <v>5554</v>
      </c>
      <c r="G1651" s="171" t="s">
        <v>334</v>
      </c>
      <c r="H1651" s="172">
        <v>1</v>
      </c>
      <c r="I1651" s="173">
        <v>6649.5</v>
      </c>
      <c r="J1651" s="173">
        <f>ROUND(I1651*H1651,2)</f>
        <v>6649.5</v>
      </c>
      <c r="K1651" s="170" t="s">
        <v>3</v>
      </c>
      <c r="L1651" s="34"/>
      <c r="M1651" s="174" t="s">
        <v>3</v>
      </c>
      <c r="N1651" s="175" t="s">
        <v>40</v>
      </c>
      <c r="O1651" s="176">
        <v>0</v>
      </c>
      <c r="P1651" s="176">
        <f>O1651*H1651</f>
        <v>0</v>
      </c>
      <c r="Q1651" s="176">
        <v>0</v>
      </c>
      <c r="R1651" s="176">
        <f>Q1651*H1651</f>
        <v>0</v>
      </c>
      <c r="S1651" s="176">
        <v>0</v>
      </c>
      <c r="T1651" s="177">
        <f>S1651*H1651</f>
        <v>0</v>
      </c>
      <c r="U1651" s="33"/>
      <c r="V1651" s="33"/>
      <c r="W1651" s="33"/>
      <c r="X1651" s="33"/>
      <c r="Y1651" s="33"/>
      <c r="Z1651" s="33"/>
      <c r="AA1651" s="33"/>
      <c r="AB1651" s="33"/>
      <c r="AC1651" s="33"/>
      <c r="AD1651" s="33"/>
      <c r="AE1651" s="33"/>
      <c r="AR1651" s="178" t="s">
        <v>600</v>
      </c>
      <c r="AT1651" s="178" t="s">
        <v>197</v>
      </c>
      <c r="AU1651" s="178" t="s">
        <v>78</v>
      </c>
      <c r="AY1651" s="20" t="s">
        <v>195</v>
      </c>
      <c r="BE1651" s="179">
        <f>IF(N1651="základní",J1651,0)</f>
        <v>6649.5</v>
      </c>
      <c r="BF1651" s="179">
        <f>IF(N1651="snížená",J1651,0)</f>
        <v>0</v>
      </c>
      <c r="BG1651" s="179">
        <f>IF(N1651="zákl. přenesená",J1651,0)</f>
        <v>0</v>
      </c>
      <c r="BH1651" s="179">
        <f>IF(N1651="sníž. přenesená",J1651,0)</f>
        <v>0</v>
      </c>
      <c r="BI1651" s="179">
        <f>IF(N1651="nulová",J1651,0)</f>
        <v>0</v>
      </c>
      <c r="BJ1651" s="20" t="s">
        <v>76</v>
      </c>
      <c r="BK1651" s="179">
        <f>ROUND(I1651*H1651,2)</f>
        <v>6649.5</v>
      </c>
      <c r="BL1651" s="20" t="s">
        <v>600</v>
      </c>
      <c r="BM1651" s="178" t="s">
        <v>5555</v>
      </c>
    </row>
    <row r="1652" spans="1:63" s="12" customFormat="1" ht="25.9" customHeight="1">
      <c r="A1652" s="12"/>
      <c r="B1652" s="155"/>
      <c r="C1652" s="12"/>
      <c r="D1652" s="156" t="s">
        <v>68</v>
      </c>
      <c r="E1652" s="157" t="s">
        <v>1825</v>
      </c>
      <c r="F1652" s="157" t="s">
        <v>1826</v>
      </c>
      <c r="G1652" s="12"/>
      <c r="H1652" s="12"/>
      <c r="I1652" s="12"/>
      <c r="J1652" s="158">
        <f>BK1652</f>
        <v>51720</v>
      </c>
      <c r="K1652" s="12"/>
      <c r="L1652" s="155"/>
      <c r="M1652" s="159"/>
      <c r="N1652" s="160"/>
      <c r="O1652" s="160"/>
      <c r="P1652" s="161">
        <f>SUM(P1653:P1657)</f>
        <v>140</v>
      </c>
      <c r="Q1652" s="160"/>
      <c r="R1652" s="161">
        <f>SUM(R1653:R1657)</f>
        <v>0</v>
      </c>
      <c r="S1652" s="160"/>
      <c r="T1652" s="162">
        <f>SUM(T1653:T1657)</f>
        <v>0</v>
      </c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R1652" s="156" t="s">
        <v>202</v>
      </c>
      <c r="AT1652" s="163" t="s">
        <v>68</v>
      </c>
      <c r="AU1652" s="163" t="s">
        <v>69</v>
      </c>
      <c r="AY1652" s="156" t="s">
        <v>195</v>
      </c>
      <c r="BK1652" s="164">
        <f>SUM(BK1653:BK1657)</f>
        <v>51720</v>
      </c>
    </row>
    <row r="1653" spans="1:65" s="2" customFormat="1" ht="16.5" customHeight="1">
      <c r="A1653" s="33"/>
      <c r="B1653" s="167"/>
      <c r="C1653" s="168" t="s">
        <v>5556</v>
      </c>
      <c r="D1653" s="168" t="s">
        <v>197</v>
      </c>
      <c r="E1653" s="169" t="s">
        <v>1842</v>
      </c>
      <c r="F1653" s="170" t="s">
        <v>1843</v>
      </c>
      <c r="G1653" s="171" t="s">
        <v>1830</v>
      </c>
      <c r="H1653" s="172">
        <v>100</v>
      </c>
      <c r="I1653" s="173">
        <v>358</v>
      </c>
      <c r="J1653" s="173">
        <f>ROUND(I1653*H1653,2)</f>
        <v>35800</v>
      </c>
      <c r="K1653" s="170" t="s">
        <v>201</v>
      </c>
      <c r="L1653" s="34"/>
      <c r="M1653" s="174" t="s">
        <v>3</v>
      </c>
      <c r="N1653" s="175" t="s">
        <v>40</v>
      </c>
      <c r="O1653" s="176">
        <v>1</v>
      </c>
      <c r="P1653" s="176">
        <f>O1653*H1653</f>
        <v>100</v>
      </c>
      <c r="Q1653" s="176">
        <v>0</v>
      </c>
      <c r="R1653" s="176">
        <f>Q1653*H1653</f>
        <v>0</v>
      </c>
      <c r="S1653" s="176">
        <v>0</v>
      </c>
      <c r="T1653" s="177">
        <f>S1653*H1653</f>
        <v>0</v>
      </c>
      <c r="U1653" s="33"/>
      <c r="V1653" s="33"/>
      <c r="W1653" s="33"/>
      <c r="X1653" s="33"/>
      <c r="Y1653" s="33"/>
      <c r="Z1653" s="33"/>
      <c r="AA1653" s="33"/>
      <c r="AB1653" s="33"/>
      <c r="AC1653" s="33"/>
      <c r="AD1653" s="33"/>
      <c r="AE1653" s="33"/>
      <c r="AR1653" s="178" t="s">
        <v>1831</v>
      </c>
      <c r="AT1653" s="178" t="s">
        <v>197</v>
      </c>
      <c r="AU1653" s="178" t="s">
        <v>76</v>
      </c>
      <c r="AY1653" s="20" t="s">
        <v>195</v>
      </c>
      <c r="BE1653" s="179">
        <f>IF(N1653="základní",J1653,0)</f>
        <v>35800</v>
      </c>
      <c r="BF1653" s="179">
        <f>IF(N1653="snížená",J1653,0)</f>
        <v>0</v>
      </c>
      <c r="BG1653" s="179">
        <f>IF(N1653="zákl. přenesená",J1653,0)</f>
        <v>0</v>
      </c>
      <c r="BH1653" s="179">
        <f>IF(N1653="sníž. přenesená",J1653,0)</f>
        <v>0</v>
      </c>
      <c r="BI1653" s="179">
        <f>IF(N1653="nulová",J1653,0)</f>
        <v>0</v>
      </c>
      <c r="BJ1653" s="20" t="s">
        <v>76</v>
      </c>
      <c r="BK1653" s="179">
        <f>ROUND(I1653*H1653,2)</f>
        <v>35800</v>
      </c>
      <c r="BL1653" s="20" t="s">
        <v>1831</v>
      </c>
      <c r="BM1653" s="178" t="s">
        <v>5557</v>
      </c>
    </row>
    <row r="1654" spans="1:51" s="14" customFormat="1" ht="12">
      <c r="A1654" s="14"/>
      <c r="B1654" s="187"/>
      <c r="C1654" s="14"/>
      <c r="D1654" s="181" t="s">
        <v>204</v>
      </c>
      <c r="E1654" s="188" t="s">
        <v>3</v>
      </c>
      <c r="F1654" s="189" t="s">
        <v>5558</v>
      </c>
      <c r="G1654" s="14"/>
      <c r="H1654" s="190">
        <v>100</v>
      </c>
      <c r="I1654" s="14"/>
      <c r="J1654" s="14"/>
      <c r="K1654" s="14"/>
      <c r="L1654" s="187"/>
      <c r="M1654" s="191"/>
      <c r="N1654" s="192"/>
      <c r="O1654" s="192"/>
      <c r="P1654" s="192"/>
      <c r="Q1654" s="192"/>
      <c r="R1654" s="192"/>
      <c r="S1654" s="192"/>
      <c r="T1654" s="193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T1654" s="188" t="s">
        <v>204</v>
      </c>
      <c r="AU1654" s="188" t="s">
        <v>76</v>
      </c>
      <c r="AV1654" s="14" t="s">
        <v>78</v>
      </c>
      <c r="AW1654" s="14" t="s">
        <v>31</v>
      </c>
      <c r="AX1654" s="14" t="s">
        <v>76</v>
      </c>
      <c r="AY1654" s="188" t="s">
        <v>195</v>
      </c>
    </row>
    <row r="1655" spans="1:65" s="2" customFormat="1" ht="16.5" customHeight="1">
      <c r="A1655" s="33"/>
      <c r="B1655" s="167"/>
      <c r="C1655" s="168" t="s">
        <v>5559</v>
      </c>
      <c r="D1655" s="168" t="s">
        <v>197</v>
      </c>
      <c r="E1655" s="169" t="s">
        <v>5560</v>
      </c>
      <c r="F1655" s="170" t="s">
        <v>5561</v>
      </c>
      <c r="G1655" s="171" t="s">
        <v>1830</v>
      </c>
      <c r="H1655" s="172">
        <v>40</v>
      </c>
      <c r="I1655" s="173">
        <v>273</v>
      </c>
      <c r="J1655" s="173">
        <f>ROUND(I1655*H1655,2)</f>
        <v>10920</v>
      </c>
      <c r="K1655" s="170" t="s">
        <v>201</v>
      </c>
      <c r="L1655" s="34"/>
      <c r="M1655" s="174" t="s">
        <v>3</v>
      </c>
      <c r="N1655" s="175" t="s">
        <v>40</v>
      </c>
      <c r="O1655" s="176">
        <v>1</v>
      </c>
      <c r="P1655" s="176">
        <f>O1655*H1655</f>
        <v>40</v>
      </c>
      <c r="Q1655" s="176">
        <v>0</v>
      </c>
      <c r="R1655" s="176">
        <f>Q1655*H1655</f>
        <v>0</v>
      </c>
      <c r="S1655" s="176">
        <v>0</v>
      </c>
      <c r="T1655" s="177">
        <f>S1655*H1655</f>
        <v>0</v>
      </c>
      <c r="U1655" s="33"/>
      <c r="V1655" s="33"/>
      <c r="W1655" s="33"/>
      <c r="X1655" s="33"/>
      <c r="Y1655" s="33"/>
      <c r="Z1655" s="33"/>
      <c r="AA1655" s="33"/>
      <c r="AB1655" s="33"/>
      <c r="AC1655" s="33"/>
      <c r="AD1655" s="33"/>
      <c r="AE1655" s="33"/>
      <c r="AR1655" s="178" t="s">
        <v>1831</v>
      </c>
      <c r="AT1655" s="178" t="s">
        <v>197</v>
      </c>
      <c r="AU1655" s="178" t="s">
        <v>76</v>
      </c>
      <c r="AY1655" s="20" t="s">
        <v>195</v>
      </c>
      <c r="BE1655" s="179">
        <f>IF(N1655="základní",J1655,0)</f>
        <v>10920</v>
      </c>
      <c r="BF1655" s="179">
        <f>IF(N1655="snížená",J1655,0)</f>
        <v>0</v>
      </c>
      <c r="BG1655" s="179">
        <f>IF(N1655="zákl. přenesená",J1655,0)</f>
        <v>0</v>
      </c>
      <c r="BH1655" s="179">
        <f>IF(N1655="sníž. přenesená",J1655,0)</f>
        <v>0</v>
      </c>
      <c r="BI1655" s="179">
        <f>IF(N1655="nulová",J1655,0)</f>
        <v>0</v>
      </c>
      <c r="BJ1655" s="20" t="s">
        <v>76</v>
      </c>
      <c r="BK1655" s="179">
        <f>ROUND(I1655*H1655,2)</f>
        <v>10920</v>
      </c>
      <c r="BL1655" s="20" t="s">
        <v>1831</v>
      </c>
      <c r="BM1655" s="178" t="s">
        <v>5562</v>
      </c>
    </row>
    <row r="1656" spans="1:51" s="14" customFormat="1" ht="12">
      <c r="A1656" s="14"/>
      <c r="B1656" s="187"/>
      <c r="C1656" s="14"/>
      <c r="D1656" s="181" t="s">
        <v>204</v>
      </c>
      <c r="E1656" s="188" t="s">
        <v>3</v>
      </c>
      <c r="F1656" s="189" t="s">
        <v>5563</v>
      </c>
      <c r="G1656" s="14"/>
      <c r="H1656" s="190">
        <v>40</v>
      </c>
      <c r="I1656" s="14"/>
      <c r="J1656" s="14"/>
      <c r="K1656" s="14"/>
      <c r="L1656" s="187"/>
      <c r="M1656" s="191"/>
      <c r="N1656" s="192"/>
      <c r="O1656" s="192"/>
      <c r="P1656" s="192"/>
      <c r="Q1656" s="192"/>
      <c r="R1656" s="192"/>
      <c r="S1656" s="192"/>
      <c r="T1656" s="193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T1656" s="188" t="s">
        <v>204</v>
      </c>
      <c r="AU1656" s="188" t="s">
        <v>76</v>
      </c>
      <c r="AV1656" s="14" t="s">
        <v>78</v>
      </c>
      <c r="AW1656" s="14" t="s">
        <v>31</v>
      </c>
      <c r="AX1656" s="14" t="s">
        <v>76</v>
      </c>
      <c r="AY1656" s="188" t="s">
        <v>195</v>
      </c>
    </row>
    <row r="1657" spans="1:65" s="2" customFormat="1" ht="16.5" customHeight="1">
      <c r="A1657" s="33"/>
      <c r="B1657" s="167"/>
      <c r="C1657" s="208" t="s">
        <v>5564</v>
      </c>
      <c r="D1657" s="208" t="s">
        <v>263</v>
      </c>
      <c r="E1657" s="209" t="s">
        <v>5565</v>
      </c>
      <c r="F1657" s="210" t="s">
        <v>1838</v>
      </c>
      <c r="G1657" s="211" t="s">
        <v>1839</v>
      </c>
      <c r="H1657" s="212">
        <v>1</v>
      </c>
      <c r="I1657" s="213">
        <v>5000</v>
      </c>
      <c r="J1657" s="213">
        <f>ROUND(I1657*H1657,2)</f>
        <v>5000</v>
      </c>
      <c r="K1657" s="210" t="s">
        <v>3</v>
      </c>
      <c r="L1657" s="214"/>
      <c r="M1657" s="215" t="s">
        <v>3</v>
      </c>
      <c r="N1657" s="216" t="s">
        <v>40</v>
      </c>
      <c r="O1657" s="176">
        <v>0</v>
      </c>
      <c r="P1657" s="176">
        <f>O1657*H1657</f>
        <v>0</v>
      </c>
      <c r="Q1657" s="176">
        <v>0</v>
      </c>
      <c r="R1657" s="176">
        <f>Q1657*H1657</f>
        <v>0</v>
      </c>
      <c r="S1657" s="176">
        <v>0</v>
      </c>
      <c r="T1657" s="177">
        <f>S1657*H1657</f>
        <v>0</v>
      </c>
      <c r="U1657" s="33"/>
      <c r="V1657" s="33"/>
      <c r="W1657" s="33"/>
      <c r="X1657" s="33"/>
      <c r="Y1657" s="33"/>
      <c r="Z1657" s="33"/>
      <c r="AA1657" s="33"/>
      <c r="AB1657" s="33"/>
      <c r="AC1657" s="33"/>
      <c r="AD1657" s="33"/>
      <c r="AE1657" s="33"/>
      <c r="AR1657" s="178" t="s">
        <v>1831</v>
      </c>
      <c r="AT1657" s="178" t="s">
        <v>263</v>
      </c>
      <c r="AU1657" s="178" t="s">
        <v>76</v>
      </c>
      <c r="AY1657" s="20" t="s">
        <v>195</v>
      </c>
      <c r="BE1657" s="179">
        <f>IF(N1657="základní",J1657,0)</f>
        <v>5000</v>
      </c>
      <c r="BF1657" s="179">
        <f>IF(N1657="snížená",J1657,0)</f>
        <v>0</v>
      </c>
      <c r="BG1657" s="179">
        <f>IF(N1657="zákl. přenesená",J1657,0)</f>
        <v>0</v>
      </c>
      <c r="BH1657" s="179">
        <f>IF(N1657="sníž. přenesená",J1657,0)</f>
        <v>0</v>
      </c>
      <c r="BI1657" s="179">
        <f>IF(N1657="nulová",J1657,0)</f>
        <v>0</v>
      </c>
      <c r="BJ1657" s="20" t="s">
        <v>76</v>
      </c>
      <c r="BK1657" s="179">
        <f>ROUND(I1657*H1657,2)</f>
        <v>5000</v>
      </c>
      <c r="BL1657" s="20" t="s">
        <v>1831</v>
      </c>
      <c r="BM1657" s="178" t="s">
        <v>5566</v>
      </c>
    </row>
    <row r="1658" spans="1:63" s="12" customFormat="1" ht="25.9" customHeight="1">
      <c r="A1658" s="12"/>
      <c r="B1658" s="155"/>
      <c r="C1658" s="12"/>
      <c r="D1658" s="156" t="s">
        <v>68</v>
      </c>
      <c r="E1658" s="157" t="s">
        <v>5567</v>
      </c>
      <c r="F1658" s="157" t="s">
        <v>2353</v>
      </c>
      <c r="G1658" s="12"/>
      <c r="H1658" s="12"/>
      <c r="I1658" s="12"/>
      <c r="J1658" s="158">
        <f>BK1658</f>
        <v>35805</v>
      </c>
      <c r="K1658" s="12"/>
      <c r="L1658" s="155"/>
      <c r="M1658" s="159"/>
      <c r="N1658" s="160"/>
      <c r="O1658" s="160"/>
      <c r="P1658" s="161">
        <f>P1659</f>
        <v>0</v>
      </c>
      <c r="Q1658" s="160"/>
      <c r="R1658" s="161">
        <f>R1659</f>
        <v>0</v>
      </c>
      <c r="S1658" s="160"/>
      <c r="T1658" s="162">
        <f>T1659</f>
        <v>0</v>
      </c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R1658" s="156" t="s">
        <v>202</v>
      </c>
      <c r="AT1658" s="163" t="s">
        <v>68</v>
      </c>
      <c r="AU1658" s="163" t="s">
        <v>69</v>
      </c>
      <c r="AY1658" s="156" t="s">
        <v>195</v>
      </c>
      <c r="BK1658" s="164">
        <f>BK1659</f>
        <v>35805</v>
      </c>
    </row>
    <row r="1659" spans="1:65" s="2" customFormat="1" ht="16.5" customHeight="1">
      <c r="A1659" s="33"/>
      <c r="B1659" s="167"/>
      <c r="C1659" s="168" t="s">
        <v>5568</v>
      </c>
      <c r="D1659" s="168" t="s">
        <v>197</v>
      </c>
      <c r="E1659" s="169" t="s">
        <v>5569</v>
      </c>
      <c r="F1659" s="170" t="s">
        <v>5570</v>
      </c>
      <c r="G1659" s="171" t="s">
        <v>1839</v>
      </c>
      <c r="H1659" s="172">
        <v>1</v>
      </c>
      <c r="I1659" s="173">
        <v>35805</v>
      </c>
      <c r="J1659" s="173">
        <f>ROUND(I1659*H1659,2)</f>
        <v>35805</v>
      </c>
      <c r="K1659" s="170" t="s">
        <v>3</v>
      </c>
      <c r="L1659" s="34"/>
      <c r="M1659" s="221" t="s">
        <v>3</v>
      </c>
      <c r="N1659" s="222" t="s">
        <v>40</v>
      </c>
      <c r="O1659" s="219">
        <v>0</v>
      </c>
      <c r="P1659" s="219">
        <f>O1659*H1659</f>
        <v>0</v>
      </c>
      <c r="Q1659" s="219">
        <v>0</v>
      </c>
      <c r="R1659" s="219">
        <f>Q1659*H1659</f>
        <v>0</v>
      </c>
      <c r="S1659" s="219">
        <v>0</v>
      </c>
      <c r="T1659" s="220">
        <f>S1659*H1659</f>
        <v>0</v>
      </c>
      <c r="U1659" s="33"/>
      <c r="V1659" s="33"/>
      <c r="W1659" s="33"/>
      <c r="X1659" s="33"/>
      <c r="Y1659" s="33"/>
      <c r="Z1659" s="33"/>
      <c r="AA1659" s="33"/>
      <c r="AB1659" s="33"/>
      <c r="AC1659" s="33"/>
      <c r="AD1659" s="33"/>
      <c r="AE1659" s="33"/>
      <c r="AR1659" s="178" t="s">
        <v>1831</v>
      </c>
      <c r="AT1659" s="178" t="s">
        <v>197</v>
      </c>
      <c r="AU1659" s="178" t="s">
        <v>76</v>
      </c>
      <c r="AY1659" s="20" t="s">
        <v>195</v>
      </c>
      <c r="BE1659" s="179">
        <f>IF(N1659="základní",J1659,0)</f>
        <v>35805</v>
      </c>
      <c r="BF1659" s="179">
        <f>IF(N1659="snížená",J1659,0)</f>
        <v>0</v>
      </c>
      <c r="BG1659" s="179">
        <f>IF(N1659="zákl. přenesená",J1659,0)</f>
        <v>0</v>
      </c>
      <c r="BH1659" s="179">
        <f>IF(N1659="sníž. přenesená",J1659,0)</f>
        <v>0</v>
      </c>
      <c r="BI1659" s="179">
        <f>IF(N1659="nulová",J1659,0)</f>
        <v>0</v>
      </c>
      <c r="BJ1659" s="20" t="s">
        <v>76</v>
      </c>
      <c r="BK1659" s="179">
        <f>ROUND(I1659*H1659,2)</f>
        <v>35805</v>
      </c>
      <c r="BL1659" s="20" t="s">
        <v>1831</v>
      </c>
      <c r="BM1659" s="178" t="s">
        <v>5571</v>
      </c>
    </row>
    <row r="1660" spans="1:31" s="2" customFormat="1" ht="6.95" customHeight="1">
      <c r="A1660" s="33"/>
      <c r="B1660" s="49"/>
      <c r="C1660" s="50"/>
      <c r="D1660" s="50"/>
      <c r="E1660" s="50"/>
      <c r="F1660" s="50"/>
      <c r="G1660" s="50"/>
      <c r="H1660" s="50"/>
      <c r="I1660" s="50"/>
      <c r="J1660" s="50"/>
      <c r="K1660" s="50"/>
      <c r="L1660" s="34"/>
      <c r="M1660" s="33"/>
      <c r="O1660" s="33"/>
      <c r="P1660" s="33"/>
      <c r="Q1660" s="33"/>
      <c r="R1660" s="33"/>
      <c r="S1660" s="33"/>
      <c r="T1660" s="33"/>
      <c r="U1660" s="33"/>
      <c r="V1660" s="33"/>
      <c r="W1660" s="33"/>
      <c r="X1660" s="33"/>
      <c r="Y1660" s="33"/>
      <c r="Z1660" s="33"/>
      <c r="AA1660" s="33"/>
      <c r="AB1660" s="33"/>
      <c r="AC1660" s="33"/>
      <c r="AD1660" s="33"/>
      <c r="AE1660" s="33"/>
    </row>
  </sheetData>
  <autoFilter ref="C117:K165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6:H106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7"/>
    </row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113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145</v>
      </c>
      <c r="L4" s="23"/>
      <c r="M4" s="118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15</v>
      </c>
      <c r="L6" s="23"/>
    </row>
    <row r="7" spans="2:12" s="1" customFormat="1" ht="16.5" customHeight="1">
      <c r="B7" s="23"/>
      <c r="E7" s="119" t="str">
        <f>'Rekapitulace stavby'!K6</f>
        <v>Snížení energetické náročnosti areálu SOU Hubálov</v>
      </c>
      <c r="F7" s="30"/>
      <c r="G7" s="30"/>
      <c r="H7" s="30"/>
      <c r="L7" s="23"/>
    </row>
    <row r="8" spans="2:12" s="1" customFormat="1" ht="12" customHeight="1">
      <c r="B8" s="23"/>
      <c r="D8" s="30" t="s">
        <v>146</v>
      </c>
      <c r="L8" s="23"/>
    </row>
    <row r="9" spans="1:31" s="2" customFormat="1" ht="16.5" customHeight="1">
      <c r="A9" s="33"/>
      <c r="B9" s="34"/>
      <c r="C9" s="33"/>
      <c r="D9" s="33"/>
      <c r="E9" s="119" t="s">
        <v>3375</v>
      </c>
      <c r="F9" s="33"/>
      <c r="G9" s="33"/>
      <c r="H9" s="33"/>
      <c r="I9" s="33"/>
      <c r="J9" s="33"/>
      <c r="K9" s="33"/>
      <c r="L9" s="12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30" t="s">
        <v>148</v>
      </c>
      <c r="E10" s="33"/>
      <c r="F10" s="33"/>
      <c r="G10" s="33"/>
      <c r="H10" s="33"/>
      <c r="I10" s="33"/>
      <c r="J10" s="33"/>
      <c r="K10" s="33"/>
      <c r="L10" s="12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56" t="s">
        <v>5572</v>
      </c>
      <c r="F11" s="33"/>
      <c r="G11" s="33"/>
      <c r="H11" s="33"/>
      <c r="I11" s="33"/>
      <c r="J11" s="33"/>
      <c r="K11" s="33"/>
      <c r="L11" s="1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12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30" t="s">
        <v>17</v>
      </c>
      <c r="E13" s="33"/>
      <c r="F13" s="27" t="s">
        <v>3</v>
      </c>
      <c r="G13" s="33"/>
      <c r="H13" s="33"/>
      <c r="I13" s="30" t="s">
        <v>18</v>
      </c>
      <c r="J13" s="27" t="s">
        <v>3</v>
      </c>
      <c r="K13" s="33"/>
      <c r="L13" s="12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30" t="s">
        <v>19</v>
      </c>
      <c r="E14" s="33"/>
      <c r="F14" s="27" t="s">
        <v>20</v>
      </c>
      <c r="G14" s="33"/>
      <c r="H14" s="33"/>
      <c r="I14" s="30" t="s">
        <v>21</v>
      </c>
      <c r="J14" s="58" t="str">
        <f>'Rekapitulace stavby'!AN8</f>
        <v>2. 11. 2018</v>
      </c>
      <c r="K14" s="33"/>
      <c r="L14" s="12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8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12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30" t="s">
        <v>23</v>
      </c>
      <c r="E16" s="33"/>
      <c r="F16" s="33"/>
      <c r="G16" s="33"/>
      <c r="H16" s="33"/>
      <c r="I16" s="30" t="s">
        <v>24</v>
      </c>
      <c r="J16" s="27" t="s">
        <v>3</v>
      </c>
      <c r="K16" s="33"/>
      <c r="L16" s="12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7" t="s">
        <v>25</v>
      </c>
      <c r="F17" s="33"/>
      <c r="G17" s="33"/>
      <c r="H17" s="33"/>
      <c r="I17" s="30" t="s">
        <v>26</v>
      </c>
      <c r="J17" s="27" t="s">
        <v>3</v>
      </c>
      <c r="K17" s="33"/>
      <c r="L17" s="12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12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30" t="s">
        <v>27</v>
      </c>
      <c r="E19" s="33"/>
      <c r="F19" s="33"/>
      <c r="G19" s="33"/>
      <c r="H19" s="33"/>
      <c r="I19" s="30" t="s">
        <v>24</v>
      </c>
      <c r="J19" s="27" t="str">
        <f>'Rekapitulace stavby'!AN13</f>
        <v/>
      </c>
      <c r="K19" s="33"/>
      <c r="L19" s="12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" t="str">
        <f>'Rekapitulace stavby'!E14</f>
        <v xml:space="preserve"> </v>
      </c>
      <c r="F20" s="27"/>
      <c r="G20" s="27"/>
      <c r="H20" s="27"/>
      <c r="I20" s="30" t="s">
        <v>26</v>
      </c>
      <c r="J20" s="27" t="str">
        <f>'Rekapitulace stavby'!AN14</f>
        <v/>
      </c>
      <c r="K20" s="33"/>
      <c r="L20" s="12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12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30" t="s">
        <v>29</v>
      </c>
      <c r="E22" s="33"/>
      <c r="F22" s="33"/>
      <c r="G22" s="33"/>
      <c r="H22" s="33"/>
      <c r="I22" s="30" t="s">
        <v>24</v>
      </c>
      <c r="J22" s="27" t="s">
        <v>3</v>
      </c>
      <c r="K22" s="33"/>
      <c r="L22" s="12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7" t="s">
        <v>30</v>
      </c>
      <c r="F23" s="33"/>
      <c r="G23" s="33"/>
      <c r="H23" s="33"/>
      <c r="I23" s="30" t="s">
        <v>26</v>
      </c>
      <c r="J23" s="27" t="s">
        <v>3</v>
      </c>
      <c r="K23" s="33"/>
      <c r="L23" s="1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1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30" t="s">
        <v>32</v>
      </c>
      <c r="E25" s="33"/>
      <c r="F25" s="33"/>
      <c r="G25" s="33"/>
      <c r="H25" s="33"/>
      <c r="I25" s="30" t="s">
        <v>24</v>
      </c>
      <c r="J25" s="27" t="s">
        <v>3</v>
      </c>
      <c r="K25" s="33"/>
      <c r="L25" s="1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7" t="s">
        <v>30</v>
      </c>
      <c r="F26" s="33"/>
      <c r="G26" s="33"/>
      <c r="H26" s="33"/>
      <c r="I26" s="30" t="s">
        <v>26</v>
      </c>
      <c r="J26" s="27" t="s">
        <v>3</v>
      </c>
      <c r="K26" s="33"/>
      <c r="L26" s="12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12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30" t="s">
        <v>33</v>
      </c>
      <c r="E28" s="33"/>
      <c r="F28" s="33"/>
      <c r="G28" s="33"/>
      <c r="H28" s="33"/>
      <c r="I28" s="33"/>
      <c r="J28" s="33"/>
      <c r="K28" s="33"/>
      <c r="L28" s="1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1"/>
      <c r="B29" s="122"/>
      <c r="C29" s="121"/>
      <c r="D29" s="121"/>
      <c r="E29" s="31" t="s">
        <v>3</v>
      </c>
      <c r="F29" s="31"/>
      <c r="G29" s="31"/>
      <c r="H29" s="31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1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8"/>
      <c r="E31" s="78"/>
      <c r="F31" s="78"/>
      <c r="G31" s="78"/>
      <c r="H31" s="78"/>
      <c r="I31" s="78"/>
      <c r="J31" s="78"/>
      <c r="K31" s="78"/>
      <c r="L31" s="12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4" customHeight="1">
      <c r="A32" s="33"/>
      <c r="B32" s="34"/>
      <c r="C32" s="33"/>
      <c r="D32" s="124" t="s">
        <v>35</v>
      </c>
      <c r="E32" s="33"/>
      <c r="F32" s="33"/>
      <c r="G32" s="33"/>
      <c r="H32" s="33"/>
      <c r="I32" s="33"/>
      <c r="J32" s="84">
        <f>ROUND(J87,2)</f>
        <v>390748</v>
      </c>
      <c r="K32" s="33"/>
      <c r="L32" s="12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8"/>
      <c r="E33" s="78"/>
      <c r="F33" s="78"/>
      <c r="G33" s="78"/>
      <c r="H33" s="78"/>
      <c r="I33" s="78"/>
      <c r="J33" s="78"/>
      <c r="K33" s="78"/>
      <c r="L33" s="12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8" t="s">
        <v>37</v>
      </c>
      <c r="G34" s="33"/>
      <c r="H34" s="33"/>
      <c r="I34" s="38" t="s">
        <v>36</v>
      </c>
      <c r="J34" s="38" t="s">
        <v>38</v>
      </c>
      <c r="K34" s="33"/>
      <c r="L34" s="1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25" t="s">
        <v>39</v>
      </c>
      <c r="E35" s="30" t="s">
        <v>40</v>
      </c>
      <c r="F35" s="126">
        <f>ROUND((SUM(BE87:BE116)),2)</f>
        <v>390748</v>
      </c>
      <c r="G35" s="33"/>
      <c r="H35" s="33"/>
      <c r="I35" s="127">
        <v>0.21</v>
      </c>
      <c r="J35" s="126">
        <f>ROUND(((SUM(BE87:BE116))*I35),2)</f>
        <v>82057.08</v>
      </c>
      <c r="K35" s="33"/>
      <c r="L35" s="12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0" t="s">
        <v>41</v>
      </c>
      <c r="F36" s="126">
        <f>ROUND((SUM(BF87:BF116)),2)</f>
        <v>0</v>
      </c>
      <c r="G36" s="33"/>
      <c r="H36" s="33"/>
      <c r="I36" s="127">
        <v>0.15</v>
      </c>
      <c r="J36" s="126">
        <f>ROUND(((SUM(BF87:BF116))*I36),2)</f>
        <v>0</v>
      </c>
      <c r="K36" s="33"/>
      <c r="L36" s="12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30" t="s">
        <v>42</v>
      </c>
      <c r="F37" s="126">
        <f>ROUND((SUM(BG87:BG116)),2)</f>
        <v>0</v>
      </c>
      <c r="G37" s="33"/>
      <c r="H37" s="33"/>
      <c r="I37" s="127">
        <v>0.21</v>
      </c>
      <c r="J37" s="126">
        <f>0</f>
        <v>0</v>
      </c>
      <c r="K37" s="33"/>
      <c r="L37" s="12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4"/>
      <c r="C38" s="33"/>
      <c r="D38" s="33"/>
      <c r="E38" s="30" t="s">
        <v>43</v>
      </c>
      <c r="F38" s="126">
        <f>ROUND((SUM(BH87:BH116)),2)</f>
        <v>0</v>
      </c>
      <c r="G38" s="33"/>
      <c r="H38" s="33"/>
      <c r="I38" s="127">
        <v>0.15</v>
      </c>
      <c r="J38" s="126">
        <f>0</f>
        <v>0</v>
      </c>
      <c r="K38" s="33"/>
      <c r="L38" s="12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30" t="s">
        <v>44</v>
      </c>
      <c r="F39" s="126">
        <f>ROUND((SUM(BI87:BI116)),2)</f>
        <v>0</v>
      </c>
      <c r="G39" s="33"/>
      <c r="H39" s="33"/>
      <c r="I39" s="127">
        <v>0</v>
      </c>
      <c r="J39" s="126">
        <f>0</f>
        <v>0</v>
      </c>
      <c r="K39" s="33"/>
      <c r="L39" s="12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12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4" customHeight="1">
      <c r="A41" s="33"/>
      <c r="B41" s="34"/>
      <c r="C41" s="128"/>
      <c r="D41" s="129" t="s">
        <v>45</v>
      </c>
      <c r="E41" s="70"/>
      <c r="F41" s="70"/>
      <c r="G41" s="130" t="s">
        <v>46</v>
      </c>
      <c r="H41" s="131" t="s">
        <v>47</v>
      </c>
      <c r="I41" s="70"/>
      <c r="J41" s="132">
        <f>SUM(J32:J39)</f>
        <v>472805.08</v>
      </c>
      <c r="K41" s="133"/>
      <c r="L41" s="12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12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6" spans="1:31" s="2" customFormat="1" ht="6.95" customHeight="1">
      <c r="A46" s="33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12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24.95" customHeight="1">
      <c r="A47" s="33"/>
      <c r="B47" s="34"/>
      <c r="C47" s="24" t="s">
        <v>150</v>
      </c>
      <c r="D47" s="33"/>
      <c r="E47" s="33"/>
      <c r="F47" s="33"/>
      <c r="G47" s="33"/>
      <c r="H47" s="33"/>
      <c r="I47" s="33"/>
      <c r="J47" s="33"/>
      <c r="K47" s="33"/>
      <c r="L47" s="12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12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30" t="s">
        <v>15</v>
      </c>
      <c r="D49" s="33"/>
      <c r="E49" s="33"/>
      <c r="F49" s="33"/>
      <c r="G49" s="33"/>
      <c r="H49" s="33"/>
      <c r="I49" s="33"/>
      <c r="J49" s="33"/>
      <c r="K49" s="33"/>
      <c r="L49" s="12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119" t="str">
        <f>E7</f>
        <v>Snížení energetické náročnosti areálu SOU Hubálov</v>
      </c>
      <c r="F50" s="30"/>
      <c r="G50" s="30"/>
      <c r="H50" s="30"/>
      <c r="I50" s="33"/>
      <c r="J50" s="33"/>
      <c r="K50" s="33"/>
      <c r="L50" s="12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12" s="1" customFormat="1" ht="12" customHeight="1">
      <c r="B51" s="23"/>
      <c r="C51" s="30" t="s">
        <v>146</v>
      </c>
      <c r="L51" s="23"/>
    </row>
    <row r="52" spans="1:31" s="2" customFormat="1" ht="16.5" customHeight="1">
      <c r="A52" s="33"/>
      <c r="B52" s="34"/>
      <c r="C52" s="33"/>
      <c r="D52" s="33"/>
      <c r="E52" s="119" t="s">
        <v>3375</v>
      </c>
      <c r="F52" s="33"/>
      <c r="G52" s="33"/>
      <c r="H52" s="33"/>
      <c r="I52" s="33"/>
      <c r="J52" s="33"/>
      <c r="K52" s="33"/>
      <c r="L52" s="12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12" customHeight="1">
      <c r="A53" s="33"/>
      <c r="B53" s="34"/>
      <c r="C53" s="30" t="s">
        <v>148</v>
      </c>
      <c r="D53" s="33"/>
      <c r="E53" s="33"/>
      <c r="F53" s="33"/>
      <c r="G53" s="33"/>
      <c r="H53" s="33"/>
      <c r="I53" s="33"/>
      <c r="J53" s="33"/>
      <c r="K53" s="33"/>
      <c r="L53" s="12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6.5" customHeight="1">
      <c r="A54" s="33"/>
      <c r="B54" s="34"/>
      <c r="C54" s="33"/>
      <c r="D54" s="33"/>
      <c r="E54" s="56" t="str">
        <f>E11</f>
        <v>SO 02.MaR - Svařovna MaR VZT a UT</v>
      </c>
      <c r="F54" s="33"/>
      <c r="G54" s="33"/>
      <c r="H54" s="33"/>
      <c r="I54" s="33"/>
      <c r="J54" s="33"/>
      <c r="K54" s="33"/>
      <c r="L54" s="12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6.95" customHeight="1">
      <c r="A55" s="33"/>
      <c r="B55" s="34"/>
      <c r="C55" s="33"/>
      <c r="D55" s="33"/>
      <c r="E55" s="33"/>
      <c r="F55" s="33"/>
      <c r="G55" s="33"/>
      <c r="H55" s="33"/>
      <c r="I55" s="33"/>
      <c r="J55" s="33"/>
      <c r="K55" s="33"/>
      <c r="L55" s="12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2" customHeight="1">
      <c r="A56" s="33"/>
      <c r="B56" s="34"/>
      <c r="C56" s="30" t="s">
        <v>19</v>
      </c>
      <c r="D56" s="33"/>
      <c r="E56" s="33"/>
      <c r="F56" s="27" t="str">
        <f>F14</f>
        <v>Hubálov st. 80, k.ú. Loukovec</v>
      </c>
      <c r="G56" s="33"/>
      <c r="H56" s="33"/>
      <c r="I56" s="30" t="s">
        <v>21</v>
      </c>
      <c r="J56" s="58" t="str">
        <f>IF(J14="","",J14)</f>
        <v>2. 11. 2018</v>
      </c>
      <c r="K56" s="33"/>
      <c r="L56" s="12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6.95" customHeight="1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12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5.15" customHeight="1">
      <c r="A58" s="33"/>
      <c r="B58" s="34"/>
      <c r="C58" s="30" t="s">
        <v>23</v>
      </c>
      <c r="D58" s="33"/>
      <c r="E58" s="33"/>
      <c r="F58" s="27" t="str">
        <f>E17</f>
        <v>SOU Hubálov</v>
      </c>
      <c r="G58" s="33"/>
      <c r="H58" s="33"/>
      <c r="I58" s="30" t="s">
        <v>29</v>
      </c>
      <c r="J58" s="31" t="str">
        <f>E23</f>
        <v>ANITAS s.r.o.</v>
      </c>
      <c r="K58" s="33"/>
      <c r="L58" s="1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15.15" customHeight="1">
      <c r="A59" s="33"/>
      <c r="B59" s="34"/>
      <c r="C59" s="30" t="s">
        <v>27</v>
      </c>
      <c r="D59" s="33"/>
      <c r="E59" s="33"/>
      <c r="F59" s="27" t="str">
        <f>IF(E20="","",E20)</f>
        <v xml:space="preserve"> </v>
      </c>
      <c r="G59" s="33"/>
      <c r="H59" s="33"/>
      <c r="I59" s="30" t="s">
        <v>32</v>
      </c>
      <c r="J59" s="31" t="str">
        <f>E26</f>
        <v>ANITAS s.r.o.</v>
      </c>
      <c r="K59" s="33"/>
      <c r="L59" s="12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0.3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12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29.25" customHeight="1">
      <c r="A61" s="33"/>
      <c r="B61" s="34"/>
      <c r="C61" s="134" t="s">
        <v>151</v>
      </c>
      <c r="D61" s="128"/>
      <c r="E61" s="128"/>
      <c r="F61" s="128"/>
      <c r="G61" s="128"/>
      <c r="H61" s="128"/>
      <c r="I61" s="128"/>
      <c r="J61" s="135" t="s">
        <v>152</v>
      </c>
      <c r="K61" s="128"/>
      <c r="L61" s="12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0.3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12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2" customFormat="1" ht="22.8" customHeight="1">
      <c r="A63" s="33"/>
      <c r="B63" s="34"/>
      <c r="C63" s="136" t="s">
        <v>67</v>
      </c>
      <c r="D63" s="33"/>
      <c r="E63" s="33"/>
      <c r="F63" s="33"/>
      <c r="G63" s="33"/>
      <c r="H63" s="33"/>
      <c r="I63" s="33"/>
      <c r="J63" s="84">
        <f>J87</f>
        <v>390748</v>
      </c>
      <c r="K63" s="33"/>
      <c r="L63" s="12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U63" s="20" t="s">
        <v>153</v>
      </c>
    </row>
    <row r="64" spans="1:31" s="9" customFormat="1" ht="24.95" customHeight="1">
      <c r="A64" s="9"/>
      <c r="B64" s="137"/>
      <c r="C64" s="9"/>
      <c r="D64" s="138" t="s">
        <v>2043</v>
      </c>
      <c r="E64" s="139"/>
      <c r="F64" s="139"/>
      <c r="G64" s="139"/>
      <c r="H64" s="139"/>
      <c r="I64" s="139"/>
      <c r="J64" s="140">
        <f>J109</f>
        <v>179500</v>
      </c>
      <c r="K64" s="9"/>
      <c r="L64" s="137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41"/>
      <c r="C65" s="10"/>
      <c r="D65" s="142" t="s">
        <v>2044</v>
      </c>
      <c r="E65" s="143"/>
      <c r="F65" s="143"/>
      <c r="G65" s="143"/>
      <c r="H65" s="143"/>
      <c r="I65" s="143"/>
      <c r="J65" s="144">
        <f>J110</f>
        <v>179500</v>
      </c>
      <c r="K65" s="10"/>
      <c r="L65" s="14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12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2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2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4" t="s">
        <v>180</v>
      </c>
      <c r="D72" s="33"/>
      <c r="E72" s="33"/>
      <c r="F72" s="33"/>
      <c r="G72" s="33"/>
      <c r="H72" s="33"/>
      <c r="I72" s="33"/>
      <c r="J72" s="33"/>
      <c r="K72" s="33"/>
      <c r="L72" s="12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12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30" t="s">
        <v>15</v>
      </c>
      <c r="D74" s="33"/>
      <c r="E74" s="33"/>
      <c r="F74" s="33"/>
      <c r="G74" s="33"/>
      <c r="H74" s="33"/>
      <c r="I74" s="33"/>
      <c r="J74" s="33"/>
      <c r="K74" s="33"/>
      <c r="L74" s="12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119" t="str">
        <f>E7</f>
        <v>Snížení energetické náročnosti areálu SOU Hubálov</v>
      </c>
      <c r="F75" s="30"/>
      <c r="G75" s="30"/>
      <c r="H75" s="30"/>
      <c r="I75" s="33"/>
      <c r="J75" s="33"/>
      <c r="K75" s="33"/>
      <c r="L75" s="12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2:12" s="1" customFormat="1" ht="12" customHeight="1">
      <c r="B76" s="23"/>
      <c r="C76" s="30" t="s">
        <v>146</v>
      </c>
      <c r="L76" s="23"/>
    </row>
    <row r="77" spans="1:31" s="2" customFormat="1" ht="16.5" customHeight="1">
      <c r="A77" s="33"/>
      <c r="B77" s="34"/>
      <c r="C77" s="33"/>
      <c r="D77" s="33"/>
      <c r="E77" s="119" t="s">
        <v>3375</v>
      </c>
      <c r="F77" s="33"/>
      <c r="G77" s="33"/>
      <c r="H77" s="33"/>
      <c r="I77" s="33"/>
      <c r="J77" s="33"/>
      <c r="K77" s="33"/>
      <c r="L77" s="12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30" t="s">
        <v>148</v>
      </c>
      <c r="D78" s="33"/>
      <c r="E78" s="33"/>
      <c r="F78" s="33"/>
      <c r="G78" s="33"/>
      <c r="H78" s="33"/>
      <c r="I78" s="33"/>
      <c r="J78" s="33"/>
      <c r="K78" s="33"/>
      <c r="L78" s="12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56" t="str">
        <f>E11</f>
        <v>SO 02.MaR - Svařovna MaR VZT a UT</v>
      </c>
      <c r="F79" s="33"/>
      <c r="G79" s="33"/>
      <c r="H79" s="33"/>
      <c r="I79" s="33"/>
      <c r="J79" s="33"/>
      <c r="K79" s="33"/>
      <c r="L79" s="12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12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30" t="s">
        <v>19</v>
      </c>
      <c r="D81" s="33"/>
      <c r="E81" s="33"/>
      <c r="F81" s="27" t="str">
        <f>F14</f>
        <v>Hubálov st. 80, k.ú. Loukovec</v>
      </c>
      <c r="G81" s="33"/>
      <c r="H81" s="33"/>
      <c r="I81" s="30" t="s">
        <v>21</v>
      </c>
      <c r="J81" s="58" t="str">
        <f>IF(J14="","",J14)</f>
        <v>2. 11. 2018</v>
      </c>
      <c r="K81" s="33"/>
      <c r="L81" s="12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12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15" customHeight="1">
      <c r="A83" s="33"/>
      <c r="B83" s="34"/>
      <c r="C83" s="30" t="s">
        <v>23</v>
      </c>
      <c r="D83" s="33"/>
      <c r="E83" s="33"/>
      <c r="F83" s="27" t="str">
        <f>E17</f>
        <v>SOU Hubálov</v>
      </c>
      <c r="G83" s="33"/>
      <c r="H83" s="33"/>
      <c r="I83" s="30" t="s">
        <v>29</v>
      </c>
      <c r="J83" s="31" t="str">
        <f>E23</f>
        <v>ANITAS s.r.o.</v>
      </c>
      <c r="K83" s="33"/>
      <c r="L83" s="12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15" customHeight="1">
      <c r="A84" s="33"/>
      <c r="B84" s="34"/>
      <c r="C84" s="30" t="s">
        <v>27</v>
      </c>
      <c r="D84" s="33"/>
      <c r="E84" s="33"/>
      <c r="F84" s="27" t="str">
        <f>IF(E20="","",E20)</f>
        <v xml:space="preserve"> </v>
      </c>
      <c r="G84" s="33"/>
      <c r="H84" s="33"/>
      <c r="I84" s="30" t="s">
        <v>32</v>
      </c>
      <c r="J84" s="31" t="str">
        <f>E26</f>
        <v>ANITAS s.r.o.</v>
      </c>
      <c r="K84" s="33"/>
      <c r="L84" s="12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12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45"/>
      <c r="B86" s="146"/>
      <c r="C86" s="147" t="s">
        <v>181</v>
      </c>
      <c r="D86" s="148" t="s">
        <v>54</v>
      </c>
      <c r="E86" s="148" t="s">
        <v>50</v>
      </c>
      <c r="F86" s="148" t="s">
        <v>51</v>
      </c>
      <c r="G86" s="148" t="s">
        <v>182</v>
      </c>
      <c r="H86" s="148" t="s">
        <v>183</v>
      </c>
      <c r="I86" s="148" t="s">
        <v>184</v>
      </c>
      <c r="J86" s="148" t="s">
        <v>152</v>
      </c>
      <c r="K86" s="149" t="s">
        <v>185</v>
      </c>
      <c r="L86" s="150"/>
      <c r="M86" s="74" t="s">
        <v>3</v>
      </c>
      <c r="N86" s="75" t="s">
        <v>39</v>
      </c>
      <c r="O86" s="75" t="s">
        <v>186</v>
      </c>
      <c r="P86" s="75" t="s">
        <v>187</v>
      </c>
      <c r="Q86" s="75" t="s">
        <v>188</v>
      </c>
      <c r="R86" s="75" t="s">
        <v>189</v>
      </c>
      <c r="S86" s="75" t="s">
        <v>190</v>
      </c>
      <c r="T86" s="76" t="s">
        <v>191</v>
      </c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</row>
    <row r="87" spans="1:63" s="2" customFormat="1" ht="22.8" customHeight="1">
      <c r="A87" s="33"/>
      <c r="B87" s="34"/>
      <c r="C87" s="81" t="s">
        <v>192</v>
      </c>
      <c r="D87" s="33"/>
      <c r="E87" s="33"/>
      <c r="F87" s="33"/>
      <c r="G87" s="33"/>
      <c r="H87" s="33"/>
      <c r="I87" s="33"/>
      <c r="J87" s="151">
        <f>BK87</f>
        <v>390748</v>
      </c>
      <c r="K87" s="33"/>
      <c r="L87" s="34"/>
      <c r="M87" s="77"/>
      <c r="N87" s="62"/>
      <c r="O87" s="78"/>
      <c r="P87" s="152">
        <f>P88+SUM(P89:P109)</f>
        <v>0</v>
      </c>
      <c r="Q87" s="78"/>
      <c r="R87" s="152">
        <f>R88+SUM(R89:R109)</f>
        <v>0</v>
      </c>
      <c r="S87" s="78"/>
      <c r="T87" s="153">
        <f>T88+SUM(T89:T109)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20" t="s">
        <v>68</v>
      </c>
      <c r="AU87" s="20" t="s">
        <v>153</v>
      </c>
      <c r="BK87" s="154">
        <f>BK88+SUM(BK89:BK109)</f>
        <v>390748</v>
      </c>
    </row>
    <row r="88" spans="1:65" s="2" customFormat="1" ht="16.5" customHeight="1">
      <c r="A88" s="33"/>
      <c r="B88" s="167"/>
      <c r="C88" s="208" t="s">
        <v>76</v>
      </c>
      <c r="D88" s="208" t="s">
        <v>263</v>
      </c>
      <c r="E88" s="209" t="s">
        <v>2045</v>
      </c>
      <c r="F88" s="210" t="s">
        <v>5573</v>
      </c>
      <c r="G88" s="211" t="s">
        <v>1148</v>
      </c>
      <c r="H88" s="212">
        <v>1</v>
      </c>
      <c r="I88" s="213">
        <v>43890</v>
      </c>
      <c r="J88" s="213">
        <f>ROUND(I88*H88,2)</f>
        <v>43890</v>
      </c>
      <c r="K88" s="210" t="s">
        <v>3</v>
      </c>
      <c r="L88" s="214"/>
      <c r="M88" s="215" t="s">
        <v>3</v>
      </c>
      <c r="N88" s="216" t="s">
        <v>40</v>
      </c>
      <c r="O88" s="176">
        <v>0</v>
      </c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78" t="s">
        <v>246</v>
      </c>
      <c r="AT88" s="178" t="s">
        <v>263</v>
      </c>
      <c r="AU88" s="178" t="s">
        <v>69</v>
      </c>
      <c r="AY88" s="20" t="s">
        <v>195</v>
      </c>
      <c r="BE88" s="179">
        <f>IF(N88="základní",J88,0)</f>
        <v>43890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20" t="s">
        <v>76</v>
      </c>
      <c r="BK88" s="179">
        <f>ROUND(I88*H88,2)</f>
        <v>43890</v>
      </c>
      <c r="BL88" s="20" t="s">
        <v>202</v>
      </c>
      <c r="BM88" s="178" t="s">
        <v>5574</v>
      </c>
    </row>
    <row r="89" spans="1:65" s="2" customFormat="1" ht="16.5" customHeight="1">
      <c r="A89" s="33"/>
      <c r="B89" s="167"/>
      <c r="C89" s="208" t="s">
        <v>78</v>
      </c>
      <c r="D89" s="208" t="s">
        <v>263</v>
      </c>
      <c r="E89" s="209" t="s">
        <v>5575</v>
      </c>
      <c r="F89" s="210" t="s">
        <v>5576</v>
      </c>
      <c r="G89" s="211" t="s">
        <v>1148</v>
      </c>
      <c r="H89" s="212">
        <v>1</v>
      </c>
      <c r="I89" s="213">
        <v>3840</v>
      </c>
      <c r="J89" s="213">
        <f>ROUND(I89*H89,2)</f>
        <v>3840</v>
      </c>
      <c r="K89" s="210" t="s">
        <v>3</v>
      </c>
      <c r="L89" s="214"/>
      <c r="M89" s="215" t="s">
        <v>3</v>
      </c>
      <c r="N89" s="216" t="s">
        <v>40</v>
      </c>
      <c r="O89" s="176">
        <v>0</v>
      </c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78" t="s">
        <v>246</v>
      </c>
      <c r="AT89" s="178" t="s">
        <v>263</v>
      </c>
      <c r="AU89" s="178" t="s">
        <v>69</v>
      </c>
      <c r="AY89" s="20" t="s">
        <v>195</v>
      </c>
      <c r="BE89" s="179">
        <f>IF(N89="základní",J89,0)</f>
        <v>3840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20" t="s">
        <v>76</v>
      </c>
      <c r="BK89" s="179">
        <f>ROUND(I89*H89,2)</f>
        <v>3840</v>
      </c>
      <c r="BL89" s="20" t="s">
        <v>202</v>
      </c>
      <c r="BM89" s="178" t="s">
        <v>5577</v>
      </c>
    </row>
    <row r="90" spans="1:65" s="2" customFormat="1" ht="16.5" customHeight="1">
      <c r="A90" s="33"/>
      <c r="B90" s="167"/>
      <c r="C90" s="208" t="s">
        <v>119</v>
      </c>
      <c r="D90" s="208" t="s">
        <v>263</v>
      </c>
      <c r="E90" s="209" t="s">
        <v>5578</v>
      </c>
      <c r="F90" s="210" t="s">
        <v>5579</v>
      </c>
      <c r="G90" s="211" t="s">
        <v>1148</v>
      </c>
      <c r="H90" s="212">
        <v>2</v>
      </c>
      <c r="I90" s="213">
        <v>564</v>
      </c>
      <c r="J90" s="213">
        <f>ROUND(I90*H90,2)</f>
        <v>1128</v>
      </c>
      <c r="K90" s="210" t="s">
        <v>3</v>
      </c>
      <c r="L90" s="214"/>
      <c r="M90" s="215" t="s">
        <v>3</v>
      </c>
      <c r="N90" s="216" t="s">
        <v>40</v>
      </c>
      <c r="O90" s="176">
        <v>0</v>
      </c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78" t="s">
        <v>246</v>
      </c>
      <c r="AT90" s="178" t="s">
        <v>263</v>
      </c>
      <c r="AU90" s="178" t="s">
        <v>69</v>
      </c>
      <c r="AY90" s="20" t="s">
        <v>195</v>
      </c>
      <c r="BE90" s="179">
        <f>IF(N90="základní",J90,0)</f>
        <v>1128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76</v>
      </c>
      <c r="BK90" s="179">
        <f>ROUND(I90*H90,2)</f>
        <v>1128</v>
      </c>
      <c r="BL90" s="20" t="s">
        <v>202</v>
      </c>
      <c r="BM90" s="178" t="s">
        <v>5580</v>
      </c>
    </row>
    <row r="91" spans="1:65" s="2" customFormat="1" ht="16.5" customHeight="1">
      <c r="A91" s="33"/>
      <c r="B91" s="167"/>
      <c r="C91" s="208" t="s">
        <v>202</v>
      </c>
      <c r="D91" s="208" t="s">
        <v>263</v>
      </c>
      <c r="E91" s="209" t="s">
        <v>2051</v>
      </c>
      <c r="F91" s="210" t="s">
        <v>2052</v>
      </c>
      <c r="G91" s="211" t="s">
        <v>1148</v>
      </c>
      <c r="H91" s="212">
        <v>2</v>
      </c>
      <c r="I91" s="213">
        <v>9900</v>
      </c>
      <c r="J91" s="213">
        <f>ROUND(I91*H91,2)</f>
        <v>19800</v>
      </c>
      <c r="K91" s="210" t="s">
        <v>3</v>
      </c>
      <c r="L91" s="214"/>
      <c r="M91" s="215" t="s">
        <v>3</v>
      </c>
      <c r="N91" s="216" t="s">
        <v>40</v>
      </c>
      <c r="O91" s="176">
        <v>0</v>
      </c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78" t="s">
        <v>246</v>
      </c>
      <c r="AT91" s="178" t="s">
        <v>263</v>
      </c>
      <c r="AU91" s="178" t="s">
        <v>69</v>
      </c>
      <c r="AY91" s="20" t="s">
        <v>195</v>
      </c>
      <c r="BE91" s="179">
        <f>IF(N91="základní",J91,0)</f>
        <v>19800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76</v>
      </c>
      <c r="BK91" s="179">
        <f>ROUND(I91*H91,2)</f>
        <v>19800</v>
      </c>
      <c r="BL91" s="20" t="s">
        <v>202</v>
      </c>
      <c r="BM91" s="178" t="s">
        <v>5581</v>
      </c>
    </row>
    <row r="92" spans="1:65" s="2" customFormat="1" ht="16.5" customHeight="1">
      <c r="A92" s="33"/>
      <c r="B92" s="167"/>
      <c r="C92" s="208" t="s">
        <v>225</v>
      </c>
      <c r="D92" s="208" t="s">
        <v>263</v>
      </c>
      <c r="E92" s="209" t="s">
        <v>2054</v>
      </c>
      <c r="F92" s="210" t="s">
        <v>2055</v>
      </c>
      <c r="G92" s="211" t="s">
        <v>1148</v>
      </c>
      <c r="H92" s="212">
        <v>1</v>
      </c>
      <c r="I92" s="213">
        <v>6040</v>
      </c>
      <c r="J92" s="213">
        <f>ROUND(I92*H92,2)</f>
        <v>6040</v>
      </c>
      <c r="K92" s="210" t="s">
        <v>3</v>
      </c>
      <c r="L92" s="214"/>
      <c r="M92" s="215" t="s">
        <v>3</v>
      </c>
      <c r="N92" s="216" t="s">
        <v>40</v>
      </c>
      <c r="O92" s="176">
        <v>0</v>
      </c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78" t="s">
        <v>246</v>
      </c>
      <c r="AT92" s="178" t="s">
        <v>263</v>
      </c>
      <c r="AU92" s="178" t="s">
        <v>69</v>
      </c>
      <c r="AY92" s="20" t="s">
        <v>195</v>
      </c>
      <c r="BE92" s="179">
        <f>IF(N92="základní",J92,0)</f>
        <v>6040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76</v>
      </c>
      <c r="BK92" s="179">
        <f>ROUND(I92*H92,2)</f>
        <v>6040</v>
      </c>
      <c r="BL92" s="20" t="s">
        <v>202</v>
      </c>
      <c r="BM92" s="178" t="s">
        <v>5582</v>
      </c>
    </row>
    <row r="93" spans="1:65" s="2" customFormat="1" ht="16.5" customHeight="1">
      <c r="A93" s="33"/>
      <c r="B93" s="167"/>
      <c r="C93" s="208" t="s">
        <v>235</v>
      </c>
      <c r="D93" s="208" t="s">
        <v>263</v>
      </c>
      <c r="E93" s="209" t="s">
        <v>2066</v>
      </c>
      <c r="F93" s="210" t="s">
        <v>5583</v>
      </c>
      <c r="G93" s="211" t="s">
        <v>1148</v>
      </c>
      <c r="H93" s="212">
        <v>1</v>
      </c>
      <c r="I93" s="213">
        <v>9200</v>
      </c>
      <c r="J93" s="213">
        <f>ROUND(I93*H93,2)</f>
        <v>9200</v>
      </c>
      <c r="K93" s="210" t="s">
        <v>3</v>
      </c>
      <c r="L93" s="214"/>
      <c r="M93" s="215" t="s">
        <v>3</v>
      </c>
      <c r="N93" s="216" t="s">
        <v>40</v>
      </c>
      <c r="O93" s="176">
        <v>0</v>
      </c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78" t="s">
        <v>246</v>
      </c>
      <c r="AT93" s="178" t="s">
        <v>263</v>
      </c>
      <c r="AU93" s="178" t="s">
        <v>69</v>
      </c>
      <c r="AY93" s="20" t="s">
        <v>195</v>
      </c>
      <c r="BE93" s="179">
        <f>IF(N93="základní",J93,0)</f>
        <v>9200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20" t="s">
        <v>76</v>
      </c>
      <c r="BK93" s="179">
        <f>ROUND(I93*H93,2)</f>
        <v>9200</v>
      </c>
      <c r="BL93" s="20" t="s">
        <v>202</v>
      </c>
      <c r="BM93" s="178" t="s">
        <v>5584</v>
      </c>
    </row>
    <row r="94" spans="1:65" s="2" customFormat="1" ht="16.5" customHeight="1">
      <c r="A94" s="33"/>
      <c r="B94" s="167"/>
      <c r="C94" s="208" t="s">
        <v>240</v>
      </c>
      <c r="D94" s="208" t="s">
        <v>263</v>
      </c>
      <c r="E94" s="209" t="s">
        <v>2057</v>
      </c>
      <c r="F94" s="210" t="s">
        <v>2058</v>
      </c>
      <c r="G94" s="211" t="s">
        <v>1148</v>
      </c>
      <c r="H94" s="212">
        <v>3</v>
      </c>
      <c r="I94" s="213">
        <v>4290</v>
      </c>
      <c r="J94" s="213">
        <f>ROUND(I94*H94,2)</f>
        <v>12870</v>
      </c>
      <c r="K94" s="210" t="s">
        <v>3</v>
      </c>
      <c r="L94" s="214"/>
      <c r="M94" s="215" t="s">
        <v>3</v>
      </c>
      <c r="N94" s="216" t="s">
        <v>40</v>
      </c>
      <c r="O94" s="176">
        <v>0</v>
      </c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78" t="s">
        <v>246</v>
      </c>
      <c r="AT94" s="178" t="s">
        <v>263</v>
      </c>
      <c r="AU94" s="178" t="s">
        <v>69</v>
      </c>
      <c r="AY94" s="20" t="s">
        <v>195</v>
      </c>
      <c r="BE94" s="179">
        <f>IF(N94="základní",J94,0)</f>
        <v>12870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76</v>
      </c>
      <c r="BK94" s="179">
        <f>ROUND(I94*H94,2)</f>
        <v>12870</v>
      </c>
      <c r="BL94" s="20" t="s">
        <v>202</v>
      </c>
      <c r="BM94" s="178" t="s">
        <v>5585</v>
      </c>
    </row>
    <row r="95" spans="1:65" s="2" customFormat="1" ht="16.5" customHeight="1">
      <c r="A95" s="33"/>
      <c r="B95" s="167"/>
      <c r="C95" s="208" t="s">
        <v>246</v>
      </c>
      <c r="D95" s="208" t="s">
        <v>263</v>
      </c>
      <c r="E95" s="209" t="s">
        <v>5586</v>
      </c>
      <c r="F95" s="210" t="s">
        <v>5587</v>
      </c>
      <c r="G95" s="211" t="s">
        <v>1148</v>
      </c>
      <c r="H95" s="212">
        <v>1</v>
      </c>
      <c r="I95" s="213">
        <v>9200</v>
      </c>
      <c r="J95" s="213">
        <f>ROUND(I95*H95,2)</f>
        <v>9200</v>
      </c>
      <c r="K95" s="210" t="s">
        <v>3</v>
      </c>
      <c r="L95" s="214"/>
      <c r="M95" s="215" t="s">
        <v>3</v>
      </c>
      <c r="N95" s="216" t="s">
        <v>40</v>
      </c>
      <c r="O95" s="176">
        <v>0</v>
      </c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78" t="s">
        <v>246</v>
      </c>
      <c r="AT95" s="178" t="s">
        <v>263</v>
      </c>
      <c r="AU95" s="178" t="s">
        <v>69</v>
      </c>
      <c r="AY95" s="20" t="s">
        <v>195</v>
      </c>
      <c r="BE95" s="179">
        <f>IF(N95="základní",J95,0)</f>
        <v>9200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0" t="s">
        <v>76</v>
      </c>
      <c r="BK95" s="179">
        <f>ROUND(I95*H95,2)</f>
        <v>9200</v>
      </c>
      <c r="BL95" s="20" t="s">
        <v>202</v>
      </c>
      <c r="BM95" s="178" t="s">
        <v>5588</v>
      </c>
    </row>
    <row r="96" spans="1:65" s="2" customFormat="1" ht="16.5" customHeight="1">
      <c r="A96" s="33"/>
      <c r="B96" s="167"/>
      <c r="C96" s="208" t="s">
        <v>252</v>
      </c>
      <c r="D96" s="208" t="s">
        <v>263</v>
      </c>
      <c r="E96" s="209" t="s">
        <v>2123</v>
      </c>
      <c r="F96" s="210" t="s">
        <v>2124</v>
      </c>
      <c r="G96" s="211" t="s">
        <v>2125</v>
      </c>
      <c r="H96" s="212">
        <v>1</v>
      </c>
      <c r="I96" s="213">
        <v>51250</v>
      </c>
      <c r="J96" s="213">
        <f>ROUND(I96*H96,2)</f>
        <v>51250</v>
      </c>
      <c r="K96" s="210" t="s">
        <v>3</v>
      </c>
      <c r="L96" s="214"/>
      <c r="M96" s="215" t="s">
        <v>3</v>
      </c>
      <c r="N96" s="216" t="s">
        <v>40</v>
      </c>
      <c r="O96" s="176">
        <v>0</v>
      </c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8" t="s">
        <v>246</v>
      </c>
      <c r="AT96" s="178" t="s">
        <v>263</v>
      </c>
      <c r="AU96" s="178" t="s">
        <v>69</v>
      </c>
      <c r="AY96" s="20" t="s">
        <v>195</v>
      </c>
      <c r="BE96" s="179">
        <f>IF(N96="základní",J96,0)</f>
        <v>51250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76</v>
      </c>
      <c r="BK96" s="179">
        <f>ROUND(I96*H96,2)</f>
        <v>51250</v>
      </c>
      <c r="BL96" s="20" t="s">
        <v>202</v>
      </c>
      <c r="BM96" s="178" t="s">
        <v>5589</v>
      </c>
    </row>
    <row r="97" spans="1:65" s="2" customFormat="1" ht="16.5" customHeight="1">
      <c r="A97" s="33"/>
      <c r="B97" s="167"/>
      <c r="C97" s="208" t="s">
        <v>258</v>
      </c>
      <c r="D97" s="208" t="s">
        <v>263</v>
      </c>
      <c r="E97" s="209" t="s">
        <v>2105</v>
      </c>
      <c r="F97" s="210" t="s">
        <v>2106</v>
      </c>
      <c r="G97" s="211" t="s">
        <v>212</v>
      </c>
      <c r="H97" s="212">
        <v>20</v>
      </c>
      <c r="I97" s="213">
        <v>18</v>
      </c>
      <c r="J97" s="213">
        <f>ROUND(I97*H97,2)</f>
        <v>360</v>
      </c>
      <c r="K97" s="210" t="s">
        <v>3</v>
      </c>
      <c r="L97" s="214"/>
      <c r="M97" s="215" t="s">
        <v>3</v>
      </c>
      <c r="N97" s="216" t="s">
        <v>40</v>
      </c>
      <c r="O97" s="176">
        <v>0</v>
      </c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78" t="s">
        <v>246</v>
      </c>
      <c r="AT97" s="178" t="s">
        <v>263</v>
      </c>
      <c r="AU97" s="178" t="s">
        <v>69</v>
      </c>
      <c r="AY97" s="20" t="s">
        <v>195</v>
      </c>
      <c r="BE97" s="179">
        <f>IF(N97="základní",J97,0)</f>
        <v>360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76</v>
      </c>
      <c r="BK97" s="179">
        <f>ROUND(I97*H97,2)</f>
        <v>360</v>
      </c>
      <c r="BL97" s="20" t="s">
        <v>202</v>
      </c>
      <c r="BM97" s="178" t="s">
        <v>5590</v>
      </c>
    </row>
    <row r="98" spans="1:65" s="2" customFormat="1" ht="16.5" customHeight="1">
      <c r="A98" s="33"/>
      <c r="B98" s="167"/>
      <c r="C98" s="208" t="s">
        <v>262</v>
      </c>
      <c r="D98" s="208" t="s">
        <v>263</v>
      </c>
      <c r="E98" s="209" t="s">
        <v>2108</v>
      </c>
      <c r="F98" s="210" t="s">
        <v>2109</v>
      </c>
      <c r="G98" s="211" t="s">
        <v>212</v>
      </c>
      <c r="H98" s="212">
        <v>245</v>
      </c>
      <c r="I98" s="213">
        <v>17</v>
      </c>
      <c r="J98" s="213">
        <f>ROUND(I98*H98,2)</f>
        <v>4165</v>
      </c>
      <c r="K98" s="210" t="s">
        <v>3</v>
      </c>
      <c r="L98" s="214"/>
      <c r="M98" s="215" t="s">
        <v>3</v>
      </c>
      <c r="N98" s="216" t="s">
        <v>40</v>
      </c>
      <c r="O98" s="176">
        <v>0</v>
      </c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78" t="s">
        <v>246</v>
      </c>
      <c r="AT98" s="178" t="s">
        <v>263</v>
      </c>
      <c r="AU98" s="178" t="s">
        <v>69</v>
      </c>
      <c r="AY98" s="20" t="s">
        <v>195</v>
      </c>
      <c r="BE98" s="179">
        <f>IF(N98="základní",J98,0)</f>
        <v>4165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76</v>
      </c>
      <c r="BK98" s="179">
        <f>ROUND(I98*H98,2)</f>
        <v>4165</v>
      </c>
      <c r="BL98" s="20" t="s">
        <v>202</v>
      </c>
      <c r="BM98" s="178" t="s">
        <v>5591</v>
      </c>
    </row>
    <row r="99" spans="1:65" s="2" customFormat="1" ht="16.5" customHeight="1">
      <c r="A99" s="33"/>
      <c r="B99" s="167"/>
      <c r="C99" s="208" t="s">
        <v>269</v>
      </c>
      <c r="D99" s="208" t="s">
        <v>263</v>
      </c>
      <c r="E99" s="209" t="s">
        <v>2111</v>
      </c>
      <c r="F99" s="210" t="s">
        <v>2112</v>
      </c>
      <c r="G99" s="211" t="s">
        <v>212</v>
      </c>
      <c r="H99" s="212">
        <v>370</v>
      </c>
      <c r="I99" s="213">
        <v>24</v>
      </c>
      <c r="J99" s="213">
        <f>ROUND(I99*H99,2)</f>
        <v>8880</v>
      </c>
      <c r="K99" s="210" t="s">
        <v>3</v>
      </c>
      <c r="L99" s="214"/>
      <c r="M99" s="215" t="s">
        <v>3</v>
      </c>
      <c r="N99" s="216" t="s">
        <v>40</v>
      </c>
      <c r="O99" s="176">
        <v>0</v>
      </c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8" t="s">
        <v>246</v>
      </c>
      <c r="AT99" s="178" t="s">
        <v>263</v>
      </c>
      <c r="AU99" s="178" t="s">
        <v>69</v>
      </c>
      <c r="AY99" s="20" t="s">
        <v>195</v>
      </c>
      <c r="BE99" s="179">
        <f>IF(N99="základní",J99,0)</f>
        <v>8880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76</v>
      </c>
      <c r="BK99" s="179">
        <f>ROUND(I99*H99,2)</f>
        <v>8880</v>
      </c>
      <c r="BL99" s="20" t="s">
        <v>202</v>
      </c>
      <c r="BM99" s="178" t="s">
        <v>5592</v>
      </c>
    </row>
    <row r="100" spans="1:65" s="2" customFormat="1" ht="16.5" customHeight="1">
      <c r="A100" s="33"/>
      <c r="B100" s="167"/>
      <c r="C100" s="208" t="s">
        <v>273</v>
      </c>
      <c r="D100" s="208" t="s">
        <v>263</v>
      </c>
      <c r="E100" s="209" t="s">
        <v>2114</v>
      </c>
      <c r="F100" s="210" t="s">
        <v>2115</v>
      </c>
      <c r="G100" s="211" t="s">
        <v>212</v>
      </c>
      <c r="H100" s="212">
        <v>100</v>
      </c>
      <c r="I100" s="213">
        <v>29</v>
      </c>
      <c r="J100" s="213">
        <f>ROUND(I100*H100,2)</f>
        <v>2900</v>
      </c>
      <c r="K100" s="210" t="s">
        <v>3</v>
      </c>
      <c r="L100" s="214"/>
      <c r="M100" s="215" t="s">
        <v>3</v>
      </c>
      <c r="N100" s="216" t="s">
        <v>40</v>
      </c>
      <c r="O100" s="176">
        <v>0</v>
      </c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78" t="s">
        <v>246</v>
      </c>
      <c r="AT100" s="178" t="s">
        <v>263</v>
      </c>
      <c r="AU100" s="178" t="s">
        <v>69</v>
      </c>
      <c r="AY100" s="20" t="s">
        <v>195</v>
      </c>
      <c r="BE100" s="179">
        <f>IF(N100="základní",J100,0)</f>
        <v>2900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76</v>
      </c>
      <c r="BK100" s="179">
        <f>ROUND(I100*H100,2)</f>
        <v>2900</v>
      </c>
      <c r="BL100" s="20" t="s">
        <v>202</v>
      </c>
      <c r="BM100" s="178" t="s">
        <v>5593</v>
      </c>
    </row>
    <row r="101" spans="1:65" s="2" customFormat="1" ht="16.5" customHeight="1">
      <c r="A101" s="33"/>
      <c r="B101" s="167"/>
      <c r="C101" s="208" t="s">
        <v>279</v>
      </c>
      <c r="D101" s="208" t="s">
        <v>263</v>
      </c>
      <c r="E101" s="209" t="s">
        <v>2117</v>
      </c>
      <c r="F101" s="210" t="s">
        <v>2118</v>
      </c>
      <c r="G101" s="211" t="s">
        <v>212</v>
      </c>
      <c r="H101" s="212">
        <v>40</v>
      </c>
      <c r="I101" s="213">
        <v>21</v>
      </c>
      <c r="J101" s="213">
        <f>ROUND(I101*H101,2)</f>
        <v>840</v>
      </c>
      <c r="K101" s="210" t="s">
        <v>3</v>
      </c>
      <c r="L101" s="214"/>
      <c r="M101" s="215" t="s">
        <v>3</v>
      </c>
      <c r="N101" s="216" t="s">
        <v>40</v>
      </c>
      <c r="O101" s="176">
        <v>0</v>
      </c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78" t="s">
        <v>246</v>
      </c>
      <c r="AT101" s="178" t="s">
        <v>263</v>
      </c>
      <c r="AU101" s="178" t="s">
        <v>69</v>
      </c>
      <c r="AY101" s="20" t="s">
        <v>195</v>
      </c>
      <c r="BE101" s="179">
        <f>IF(N101="základní",J101,0)</f>
        <v>840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0" t="s">
        <v>76</v>
      </c>
      <c r="BK101" s="179">
        <f>ROUND(I101*H101,2)</f>
        <v>840</v>
      </c>
      <c r="BL101" s="20" t="s">
        <v>202</v>
      </c>
      <c r="BM101" s="178" t="s">
        <v>5594</v>
      </c>
    </row>
    <row r="102" spans="1:65" s="2" customFormat="1" ht="16.5" customHeight="1">
      <c r="A102" s="33"/>
      <c r="B102" s="167"/>
      <c r="C102" s="208" t="s">
        <v>9</v>
      </c>
      <c r="D102" s="208" t="s">
        <v>263</v>
      </c>
      <c r="E102" s="209" t="s">
        <v>5595</v>
      </c>
      <c r="F102" s="210" t="s">
        <v>5596</v>
      </c>
      <c r="G102" s="211" t="s">
        <v>1148</v>
      </c>
      <c r="H102" s="212">
        <v>1</v>
      </c>
      <c r="I102" s="213">
        <v>6820</v>
      </c>
      <c r="J102" s="213">
        <f>ROUND(I102*H102,2)</f>
        <v>6820</v>
      </c>
      <c r="K102" s="210" t="s">
        <v>3</v>
      </c>
      <c r="L102" s="214"/>
      <c r="M102" s="215" t="s">
        <v>3</v>
      </c>
      <c r="N102" s="216" t="s">
        <v>40</v>
      </c>
      <c r="O102" s="176">
        <v>0</v>
      </c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8" t="s">
        <v>246</v>
      </c>
      <c r="AT102" s="178" t="s">
        <v>263</v>
      </c>
      <c r="AU102" s="178" t="s">
        <v>69</v>
      </c>
      <c r="AY102" s="20" t="s">
        <v>195</v>
      </c>
      <c r="BE102" s="179">
        <f>IF(N102="základní",J102,0)</f>
        <v>6820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76</v>
      </c>
      <c r="BK102" s="179">
        <f>ROUND(I102*H102,2)</f>
        <v>6820</v>
      </c>
      <c r="BL102" s="20" t="s">
        <v>202</v>
      </c>
      <c r="BM102" s="178" t="s">
        <v>5597</v>
      </c>
    </row>
    <row r="103" spans="1:65" s="2" customFormat="1" ht="16.5" customHeight="1">
      <c r="A103" s="33"/>
      <c r="B103" s="167"/>
      <c r="C103" s="208" t="s">
        <v>295</v>
      </c>
      <c r="D103" s="208" t="s">
        <v>263</v>
      </c>
      <c r="E103" s="209" t="s">
        <v>5598</v>
      </c>
      <c r="F103" s="210" t="s">
        <v>5599</v>
      </c>
      <c r="G103" s="211" t="s">
        <v>1148</v>
      </c>
      <c r="H103" s="212">
        <v>1</v>
      </c>
      <c r="I103" s="213">
        <v>425</v>
      </c>
      <c r="J103" s="213">
        <f>ROUND(I103*H103,2)</f>
        <v>425</v>
      </c>
      <c r="K103" s="210" t="s">
        <v>3</v>
      </c>
      <c r="L103" s="214"/>
      <c r="M103" s="215" t="s">
        <v>3</v>
      </c>
      <c r="N103" s="216" t="s">
        <v>40</v>
      </c>
      <c r="O103" s="176">
        <v>0</v>
      </c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78" t="s">
        <v>246</v>
      </c>
      <c r="AT103" s="178" t="s">
        <v>263</v>
      </c>
      <c r="AU103" s="178" t="s">
        <v>69</v>
      </c>
      <c r="AY103" s="20" t="s">
        <v>195</v>
      </c>
      <c r="BE103" s="179">
        <f>IF(N103="základní",J103,0)</f>
        <v>425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76</v>
      </c>
      <c r="BK103" s="179">
        <f>ROUND(I103*H103,2)</f>
        <v>425</v>
      </c>
      <c r="BL103" s="20" t="s">
        <v>202</v>
      </c>
      <c r="BM103" s="178" t="s">
        <v>5600</v>
      </c>
    </row>
    <row r="104" spans="1:65" s="2" customFormat="1" ht="16.5" customHeight="1">
      <c r="A104" s="33"/>
      <c r="B104" s="167"/>
      <c r="C104" s="208" t="s">
        <v>301</v>
      </c>
      <c r="D104" s="208" t="s">
        <v>263</v>
      </c>
      <c r="E104" s="209" t="s">
        <v>2060</v>
      </c>
      <c r="F104" s="210" t="s">
        <v>2061</v>
      </c>
      <c r="G104" s="211" t="s">
        <v>1148</v>
      </c>
      <c r="H104" s="212">
        <v>5</v>
      </c>
      <c r="I104" s="213">
        <v>900</v>
      </c>
      <c r="J104" s="213">
        <f>ROUND(I104*H104,2)</f>
        <v>4500</v>
      </c>
      <c r="K104" s="210" t="s">
        <v>3</v>
      </c>
      <c r="L104" s="214"/>
      <c r="M104" s="215" t="s">
        <v>3</v>
      </c>
      <c r="N104" s="216" t="s">
        <v>40</v>
      </c>
      <c r="O104" s="176">
        <v>0</v>
      </c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78" t="s">
        <v>246</v>
      </c>
      <c r="AT104" s="178" t="s">
        <v>263</v>
      </c>
      <c r="AU104" s="178" t="s">
        <v>69</v>
      </c>
      <c r="AY104" s="20" t="s">
        <v>195</v>
      </c>
      <c r="BE104" s="179">
        <f>IF(N104="základní",J104,0)</f>
        <v>4500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76</v>
      </c>
      <c r="BK104" s="179">
        <f>ROUND(I104*H104,2)</f>
        <v>4500</v>
      </c>
      <c r="BL104" s="20" t="s">
        <v>202</v>
      </c>
      <c r="BM104" s="178" t="s">
        <v>5601</v>
      </c>
    </row>
    <row r="105" spans="1:65" s="2" customFormat="1" ht="16.5" customHeight="1">
      <c r="A105" s="33"/>
      <c r="B105" s="167"/>
      <c r="C105" s="208" t="s">
        <v>305</v>
      </c>
      <c r="D105" s="208" t="s">
        <v>263</v>
      </c>
      <c r="E105" s="209" t="s">
        <v>2063</v>
      </c>
      <c r="F105" s="210" t="s">
        <v>2064</v>
      </c>
      <c r="G105" s="211" t="s">
        <v>1148</v>
      </c>
      <c r="H105" s="212">
        <v>12</v>
      </c>
      <c r="I105" s="213">
        <v>500</v>
      </c>
      <c r="J105" s="213">
        <f>ROUND(I105*H105,2)</f>
        <v>6000</v>
      </c>
      <c r="K105" s="210" t="s">
        <v>3</v>
      </c>
      <c r="L105" s="214"/>
      <c r="M105" s="215" t="s">
        <v>3</v>
      </c>
      <c r="N105" s="216" t="s">
        <v>40</v>
      </c>
      <c r="O105" s="176">
        <v>0</v>
      </c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78" t="s">
        <v>246</v>
      </c>
      <c r="AT105" s="178" t="s">
        <v>263</v>
      </c>
      <c r="AU105" s="178" t="s">
        <v>69</v>
      </c>
      <c r="AY105" s="20" t="s">
        <v>195</v>
      </c>
      <c r="BE105" s="179">
        <f>IF(N105="základní",J105,0)</f>
        <v>6000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76</v>
      </c>
      <c r="BK105" s="179">
        <f>ROUND(I105*H105,2)</f>
        <v>6000</v>
      </c>
      <c r="BL105" s="20" t="s">
        <v>202</v>
      </c>
      <c r="BM105" s="178" t="s">
        <v>5602</v>
      </c>
    </row>
    <row r="106" spans="1:65" s="2" customFormat="1" ht="16.5" customHeight="1">
      <c r="A106" s="33"/>
      <c r="B106" s="167"/>
      <c r="C106" s="208" t="s">
        <v>311</v>
      </c>
      <c r="D106" s="208" t="s">
        <v>263</v>
      </c>
      <c r="E106" s="209" t="s">
        <v>2072</v>
      </c>
      <c r="F106" s="210" t="s">
        <v>5603</v>
      </c>
      <c r="G106" s="211" t="s">
        <v>1148</v>
      </c>
      <c r="H106" s="212">
        <v>1</v>
      </c>
      <c r="I106" s="213">
        <v>5040</v>
      </c>
      <c r="J106" s="213">
        <f>ROUND(I106*H106,2)</f>
        <v>5040</v>
      </c>
      <c r="K106" s="210" t="s">
        <v>3</v>
      </c>
      <c r="L106" s="214"/>
      <c r="M106" s="215" t="s">
        <v>3</v>
      </c>
      <c r="N106" s="216" t="s">
        <v>40</v>
      </c>
      <c r="O106" s="176">
        <v>0</v>
      </c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8" t="s">
        <v>246</v>
      </c>
      <c r="AT106" s="178" t="s">
        <v>263</v>
      </c>
      <c r="AU106" s="178" t="s">
        <v>69</v>
      </c>
      <c r="AY106" s="20" t="s">
        <v>195</v>
      </c>
      <c r="BE106" s="179">
        <f>IF(N106="základní",J106,0)</f>
        <v>5040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76</v>
      </c>
      <c r="BK106" s="179">
        <f>ROUND(I106*H106,2)</f>
        <v>5040</v>
      </c>
      <c r="BL106" s="20" t="s">
        <v>202</v>
      </c>
      <c r="BM106" s="178" t="s">
        <v>5604</v>
      </c>
    </row>
    <row r="107" spans="1:65" s="2" customFormat="1" ht="16.5" customHeight="1">
      <c r="A107" s="33"/>
      <c r="B107" s="167"/>
      <c r="C107" s="208" t="s">
        <v>317</v>
      </c>
      <c r="D107" s="208" t="s">
        <v>263</v>
      </c>
      <c r="E107" s="209" t="s">
        <v>5605</v>
      </c>
      <c r="F107" s="210" t="s">
        <v>5606</v>
      </c>
      <c r="G107" s="211" t="s">
        <v>1148</v>
      </c>
      <c r="H107" s="212">
        <v>3</v>
      </c>
      <c r="I107" s="213">
        <v>1090</v>
      </c>
      <c r="J107" s="213">
        <f>ROUND(I107*H107,2)</f>
        <v>3270</v>
      </c>
      <c r="K107" s="210" t="s">
        <v>3</v>
      </c>
      <c r="L107" s="214"/>
      <c r="M107" s="215" t="s">
        <v>3</v>
      </c>
      <c r="N107" s="216" t="s">
        <v>40</v>
      </c>
      <c r="O107" s="176">
        <v>0</v>
      </c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8" t="s">
        <v>246</v>
      </c>
      <c r="AT107" s="178" t="s">
        <v>263</v>
      </c>
      <c r="AU107" s="178" t="s">
        <v>69</v>
      </c>
      <c r="AY107" s="20" t="s">
        <v>195</v>
      </c>
      <c r="BE107" s="179">
        <f>IF(N107="základní",J107,0)</f>
        <v>3270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76</v>
      </c>
      <c r="BK107" s="179">
        <f>ROUND(I107*H107,2)</f>
        <v>3270</v>
      </c>
      <c r="BL107" s="20" t="s">
        <v>202</v>
      </c>
      <c r="BM107" s="178" t="s">
        <v>5607</v>
      </c>
    </row>
    <row r="108" spans="1:65" s="2" customFormat="1" ht="16.5" customHeight="1">
      <c r="A108" s="33"/>
      <c r="B108" s="167"/>
      <c r="C108" s="208" t="s">
        <v>8</v>
      </c>
      <c r="D108" s="208" t="s">
        <v>263</v>
      </c>
      <c r="E108" s="209" t="s">
        <v>5608</v>
      </c>
      <c r="F108" s="210" t="s">
        <v>5609</v>
      </c>
      <c r="G108" s="211" t="s">
        <v>1148</v>
      </c>
      <c r="H108" s="212">
        <v>3</v>
      </c>
      <c r="I108" s="213">
        <v>3610</v>
      </c>
      <c r="J108" s="213">
        <f>ROUND(I108*H108,2)</f>
        <v>10830</v>
      </c>
      <c r="K108" s="210" t="s">
        <v>3</v>
      </c>
      <c r="L108" s="214"/>
      <c r="M108" s="215" t="s">
        <v>3</v>
      </c>
      <c r="N108" s="216" t="s">
        <v>40</v>
      </c>
      <c r="O108" s="176">
        <v>0</v>
      </c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78" t="s">
        <v>246</v>
      </c>
      <c r="AT108" s="178" t="s">
        <v>263</v>
      </c>
      <c r="AU108" s="178" t="s">
        <v>69</v>
      </c>
      <c r="AY108" s="20" t="s">
        <v>195</v>
      </c>
      <c r="BE108" s="179">
        <f>IF(N108="základní",J108,0)</f>
        <v>10830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76</v>
      </c>
      <c r="BK108" s="179">
        <f>ROUND(I108*H108,2)</f>
        <v>10830</v>
      </c>
      <c r="BL108" s="20" t="s">
        <v>202</v>
      </c>
      <c r="BM108" s="178" t="s">
        <v>5610</v>
      </c>
    </row>
    <row r="109" spans="1:63" s="12" customFormat="1" ht="25.9" customHeight="1">
      <c r="A109" s="12"/>
      <c r="B109" s="155"/>
      <c r="C109" s="12"/>
      <c r="D109" s="156" t="s">
        <v>68</v>
      </c>
      <c r="E109" s="157" t="s">
        <v>2136</v>
      </c>
      <c r="F109" s="157" t="s">
        <v>2137</v>
      </c>
      <c r="G109" s="12"/>
      <c r="H109" s="12"/>
      <c r="I109" s="12"/>
      <c r="J109" s="158">
        <f>BK109</f>
        <v>179500</v>
      </c>
      <c r="K109" s="12"/>
      <c r="L109" s="155"/>
      <c r="M109" s="159"/>
      <c r="N109" s="160"/>
      <c r="O109" s="160"/>
      <c r="P109" s="161">
        <f>P110</f>
        <v>0</v>
      </c>
      <c r="Q109" s="160"/>
      <c r="R109" s="161">
        <f>R110</f>
        <v>0</v>
      </c>
      <c r="S109" s="160"/>
      <c r="T109" s="162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56" t="s">
        <v>202</v>
      </c>
      <c r="AT109" s="163" t="s">
        <v>68</v>
      </c>
      <c r="AU109" s="163" t="s">
        <v>69</v>
      </c>
      <c r="AY109" s="156" t="s">
        <v>195</v>
      </c>
      <c r="BK109" s="164">
        <f>BK110</f>
        <v>179500</v>
      </c>
    </row>
    <row r="110" spans="1:63" s="12" customFormat="1" ht="22.8" customHeight="1">
      <c r="A110" s="12"/>
      <c r="B110" s="155"/>
      <c r="C110" s="12"/>
      <c r="D110" s="156" t="s">
        <v>68</v>
      </c>
      <c r="E110" s="165" t="s">
        <v>2138</v>
      </c>
      <c r="F110" s="165" t="s">
        <v>2139</v>
      </c>
      <c r="G110" s="12"/>
      <c r="H110" s="12"/>
      <c r="I110" s="12"/>
      <c r="J110" s="166">
        <f>BK110</f>
        <v>179500</v>
      </c>
      <c r="K110" s="12"/>
      <c r="L110" s="155"/>
      <c r="M110" s="159"/>
      <c r="N110" s="160"/>
      <c r="O110" s="160"/>
      <c r="P110" s="161">
        <f>SUM(P111:P116)</f>
        <v>0</v>
      </c>
      <c r="Q110" s="160"/>
      <c r="R110" s="161">
        <f>SUM(R111:R116)</f>
        <v>0</v>
      </c>
      <c r="S110" s="160"/>
      <c r="T110" s="162">
        <f>SUM(T111:T116)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56" t="s">
        <v>202</v>
      </c>
      <c r="AT110" s="163" t="s">
        <v>68</v>
      </c>
      <c r="AU110" s="163" t="s">
        <v>76</v>
      </c>
      <c r="AY110" s="156" t="s">
        <v>195</v>
      </c>
      <c r="BK110" s="164">
        <f>SUM(BK111:BK116)</f>
        <v>179500</v>
      </c>
    </row>
    <row r="111" spans="1:65" s="2" customFormat="1" ht="16.5" customHeight="1">
      <c r="A111" s="33"/>
      <c r="B111" s="167"/>
      <c r="C111" s="168" t="s">
        <v>326</v>
      </c>
      <c r="D111" s="168" t="s">
        <v>197</v>
      </c>
      <c r="E111" s="169" t="s">
        <v>2140</v>
      </c>
      <c r="F111" s="170" t="s">
        <v>2141</v>
      </c>
      <c r="G111" s="171" t="s">
        <v>2142</v>
      </c>
      <c r="H111" s="172">
        <v>56</v>
      </c>
      <c r="I111" s="173">
        <v>1100</v>
      </c>
      <c r="J111" s="173">
        <f>ROUND(I111*H111,2)</f>
        <v>61600</v>
      </c>
      <c r="K111" s="170" t="s">
        <v>3</v>
      </c>
      <c r="L111" s="34"/>
      <c r="M111" s="174" t="s">
        <v>3</v>
      </c>
      <c r="N111" s="175" t="s">
        <v>40</v>
      </c>
      <c r="O111" s="176">
        <v>0</v>
      </c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78" t="s">
        <v>2143</v>
      </c>
      <c r="AT111" s="178" t="s">
        <v>197</v>
      </c>
      <c r="AU111" s="178" t="s">
        <v>78</v>
      </c>
      <c r="AY111" s="20" t="s">
        <v>195</v>
      </c>
      <c r="BE111" s="179">
        <f>IF(N111="základní",J111,0)</f>
        <v>61600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76</v>
      </c>
      <c r="BK111" s="179">
        <f>ROUND(I111*H111,2)</f>
        <v>61600</v>
      </c>
      <c r="BL111" s="20" t="s">
        <v>2143</v>
      </c>
      <c r="BM111" s="178" t="s">
        <v>5611</v>
      </c>
    </row>
    <row r="112" spans="1:65" s="2" customFormat="1" ht="16.5" customHeight="1">
      <c r="A112" s="33"/>
      <c r="B112" s="167"/>
      <c r="C112" s="168" t="s">
        <v>331</v>
      </c>
      <c r="D112" s="168" t="s">
        <v>197</v>
      </c>
      <c r="E112" s="169" t="s">
        <v>2148</v>
      </c>
      <c r="F112" s="170" t="s">
        <v>2149</v>
      </c>
      <c r="G112" s="171" t="s">
        <v>2142</v>
      </c>
      <c r="H112" s="172">
        <v>150</v>
      </c>
      <c r="I112" s="173">
        <v>420</v>
      </c>
      <c r="J112" s="173">
        <f>ROUND(I112*H112,2)</f>
        <v>63000</v>
      </c>
      <c r="K112" s="170" t="s">
        <v>3</v>
      </c>
      <c r="L112" s="34"/>
      <c r="M112" s="174" t="s">
        <v>3</v>
      </c>
      <c r="N112" s="175" t="s">
        <v>40</v>
      </c>
      <c r="O112" s="176">
        <v>0</v>
      </c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8" t="s">
        <v>2143</v>
      </c>
      <c r="AT112" s="178" t="s">
        <v>197</v>
      </c>
      <c r="AU112" s="178" t="s">
        <v>78</v>
      </c>
      <c r="AY112" s="20" t="s">
        <v>195</v>
      </c>
      <c r="BE112" s="179">
        <f>IF(N112="základní",J112,0)</f>
        <v>63000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76</v>
      </c>
      <c r="BK112" s="179">
        <f>ROUND(I112*H112,2)</f>
        <v>63000</v>
      </c>
      <c r="BL112" s="20" t="s">
        <v>2143</v>
      </c>
      <c r="BM112" s="178" t="s">
        <v>5612</v>
      </c>
    </row>
    <row r="113" spans="1:65" s="2" customFormat="1" ht="16.5" customHeight="1">
      <c r="A113" s="33"/>
      <c r="B113" s="167"/>
      <c r="C113" s="168" t="s">
        <v>338</v>
      </c>
      <c r="D113" s="168" t="s">
        <v>197</v>
      </c>
      <c r="E113" s="169" t="s">
        <v>2151</v>
      </c>
      <c r="F113" s="170" t="s">
        <v>2152</v>
      </c>
      <c r="G113" s="171" t="s">
        <v>2142</v>
      </c>
      <c r="H113" s="172">
        <v>8</v>
      </c>
      <c r="I113" s="173">
        <v>550</v>
      </c>
      <c r="J113" s="173">
        <f>ROUND(I113*H113,2)</f>
        <v>4400</v>
      </c>
      <c r="K113" s="170" t="s">
        <v>3</v>
      </c>
      <c r="L113" s="34"/>
      <c r="M113" s="174" t="s">
        <v>3</v>
      </c>
      <c r="N113" s="175" t="s">
        <v>40</v>
      </c>
      <c r="O113" s="176">
        <v>0</v>
      </c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8" t="s">
        <v>2143</v>
      </c>
      <c r="AT113" s="178" t="s">
        <v>197</v>
      </c>
      <c r="AU113" s="178" t="s">
        <v>78</v>
      </c>
      <c r="AY113" s="20" t="s">
        <v>195</v>
      </c>
      <c r="BE113" s="179">
        <f>IF(N113="základní",J113,0)</f>
        <v>4400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76</v>
      </c>
      <c r="BK113" s="179">
        <f>ROUND(I113*H113,2)</f>
        <v>4400</v>
      </c>
      <c r="BL113" s="20" t="s">
        <v>2143</v>
      </c>
      <c r="BM113" s="178" t="s">
        <v>5613</v>
      </c>
    </row>
    <row r="114" spans="1:65" s="2" customFormat="1" ht="16.5" customHeight="1">
      <c r="A114" s="33"/>
      <c r="B114" s="167"/>
      <c r="C114" s="168" t="s">
        <v>344</v>
      </c>
      <c r="D114" s="168" t="s">
        <v>197</v>
      </c>
      <c r="E114" s="169" t="s">
        <v>2154</v>
      </c>
      <c r="F114" s="170" t="s">
        <v>2155</v>
      </c>
      <c r="G114" s="171" t="s">
        <v>2125</v>
      </c>
      <c r="H114" s="172">
        <v>1</v>
      </c>
      <c r="I114" s="173">
        <v>6500</v>
      </c>
      <c r="J114" s="173">
        <f>ROUND(I114*H114,2)</f>
        <v>6500</v>
      </c>
      <c r="K114" s="170" t="s">
        <v>3</v>
      </c>
      <c r="L114" s="34"/>
      <c r="M114" s="174" t="s">
        <v>3</v>
      </c>
      <c r="N114" s="175" t="s">
        <v>40</v>
      </c>
      <c r="O114" s="176">
        <v>0</v>
      </c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78" t="s">
        <v>2143</v>
      </c>
      <c r="AT114" s="178" t="s">
        <v>197</v>
      </c>
      <c r="AU114" s="178" t="s">
        <v>78</v>
      </c>
      <c r="AY114" s="20" t="s">
        <v>195</v>
      </c>
      <c r="BE114" s="179">
        <f>IF(N114="základní",J114,0)</f>
        <v>6500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76</v>
      </c>
      <c r="BK114" s="179">
        <f>ROUND(I114*H114,2)</f>
        <v>6500</v>
      </c>
      <c r="BL114" s="20" t="s">
        <v>2143</v>
      </c>
      <c r="BM114" s="178" t="s">
        <v>5614</v>
      </c>
    </row>
    <row r="115" spans="1:65" s="2" customFormat="1" ht="16.5" customHeight="1">
      <c r="A115" s="33"/>
      <c r="B115" s="167"/>
      <c r="C115" s="168" t="s">
        <v>362</v>
      </c>
      <c r="D115" s="168" t="s">
        <v>197</v>
      </c>
      <c r="E115" s="169" t="s">
        <v>2163</v>
      </c>
      <c r="F115" s="170" t="s">
        <v>2164</v>
      </c>
      <c r="G115" s="171" t="s">
        <v>1830</v>
      </c>
      <c r="H115" s="172">
        <v>120</v>
      </c>
      <c r="I115" s="173">
        <v>330</v>
      </c>
      <c r="J115" s="173">
        <f>ROUND(I115*H115,2)</f>
        <v>39600</v>
      </c>
      <c r="K115" s="170" t="s">
        <v>3</v>
      </c>
      <c r="L115" s="34"/>
      <c r="M115" s="174" t="s">
        <v>3</v>
      </c>
      <c r="N115" s="175" t="s">
        <v>40</v>
      </c>
      <c r="O115" s="176">
        <v>0</v>
      </c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78" t="s">
        <v>2143</v>
      </c>
      <c r="AT115" s="178" t="s">
        <v>197</v>
      </c>
      <c r="AU115" s="178" t="s">
        <v>78</v>
      </c>
      <c r="AY115" s="20" t="s">
        <v>195</v>
      </c>
      <c r="BE115" s="179">
        <f>IF(N115="základní",J115,0)</f>
        <v>39600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76</v>
      </c>
      <c r="BK115" s="179">
        <f>ROUND(I115*H115,2)</f>
        <v>39600</v>
      </c>
      <c r="BL115" s="20" t="s">
        <v>2143</v>
      </c>
      <c r="BM115" s="178" t="s">
        <v>5615</v>
      </c>
    </row>
    <row r="116" spans="1:65" s="2" customFormat="1" ht="16.5" customHeight="1">
      <c r="A116" s="33"/>
      <c r="B116" s="167"/>
      <c r="C116" s="168" t="s">
        <v>369</v>
      </c>
      <c r="D116" s="168" t="s">
        <v>197</v>
      </c>
      <c r="E116" s="169" t="s">
        <v>2166</v>
      </c>
      <c r="F116" s="170" t="s">
        <v>2167</v>
      </c>
      <c r="G116" s="171" t="s">
        <v>2142</v>
      </c>
      <c r="H116" s="172">
        <v>8</v>
      </c>
      <c r="I116" s="173">
        <v>550</v>
      </c>
      <c r="J116" s="173">
        <f>ROUND(I116*H116,2)</f>
        <v>4400</v>
      </c>
      <c r="K116" s="170" t="s">
        <v>3</v>
      </c>
      <c r="L116" s="34"/>
      <c r="M116" s="221" t="s">
        <v>3</v>
      </c>
      <c r="N116" s="222" t="s">
        <v>40</v>
      </c>
      <c r="O116" s="219">
        <v>0</v>
      </c>
      <c r="P116" s="219">
        <f>O116*H116</f>
        <v>0</v>
      </c>
      <c r="Q116" s="219">
        <v>0</v>
      </c>
      <c r="R116" s="219">
        <f>Q116*H116</f>
        <v>0</v>
      </c>
      <c r="S116" s="219">
        <v>0</v>
      </c>
      <c r="T116" s="220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78" t="s">
        <v>2143</v>
      </c>
      <c r="AT116" s="178" t="s">
        <v>197</v>
      </c>
      <c r="AU116" s="178" t="s">
        <v>78</v>
      </c>
      <c r="AY116" s="20" t="s">
        <v>195</v>
      </c>
      <c r="BE116" s="179">
        <f>IF(N116="základní",J116,0)</f>
        <v>4400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76</v>
      </c>
      <c r="BK116" s="179">
        <f>ROUND(I116*H116,2)</f>
        <v>4400</v>
      </c>
      <c r="BL116" s="20" t="s">
        <v>2143</v>
      </c>
      <c r="BM116" s="178" t="s">
        <v>5616</v>
      </c>
    </row>
    <row r="117" spans="1:31" s="2" customFormat="1" ht="6.95" customHeight="1">
      <c r="A117" s="33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34"/>
      <c r="M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</sheetData>
  <autoFilter ref="C86:K11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7"/>
    </row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120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145</v>
      </c>
      <c r="L4" s="23"/>
      <c r="M4" s="118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15</v>
      </c>
      <c r="L6" s="23"/>
    </row>
    <row r="7" spans="2:12" s="1" customFormat="1" ht="16.5" customHeight="1">
      <c r="B7" s="23"/>
      <c r="E7" s="119" t="str">
        <f>'Rekapitulace stavby'!K6</f>
        <v>Snížení energetické náročnosti areálu SOU Hubálov</v>
      </c>
      <c r="F7" s="30"/>
      <c r="G7" s="30"/>
      <c r="H7" s="30"/>
      <c r="L7" s="23"/>
    </row>
    <row r="8" spans="2:12" ht="12">
      <c r="B8" s="23"/>
      <c r="D8" s="30" t="s">
        <v>146</v>
      </c>
      <c r="L8" s="23"/>
    </row>
    <row r="9" spans="2:12" s="1" customFormat="1" ht="16.5" customHeight="1">
      <c r="B9" s="23"/>
      <c r="E9" s="119" t="s">
        <v>3375</v>
      </c>
      <c r="F9" s="1"/>
      <c r="G9" s="1"/>
      <c r="H9" s="1"/>
      <c r="L9" s="23"/>
    </row>
    <row r="10" spans="2:12" s="1" customFormat="1" ht="12" customHeight="1">
      <c r="B10" s="23"/>
      <c r="D10" s="30" t="s">
        <v>148</v>
      </c>
      <c r="L10" s="23"/>
    </row>
    <row r="11" spans="1:31" s="2" customFormat="1" ht="16.5" customHeight="1">
      <c r="A11" s="33"/>
      <c r="B11" s="34"/>
      <c r="C11" s="33"/>
      <c r="D11" s="33"/>
      <c r="E11" s="125" t="s">
        <v>5617</v>
      </c>
      <c r="F11" s="33"/>
      <c r="G11" s="33"/>
      <c r="H11" s="33"/>
      <c r="I11" s="33"/>
      <c r="J11" s="33"/>
      <c r="K11" s="33"/>
      <c r="L11" s="1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30" t="s">
        <v>5618</v>
      </c>
      <c r="E12" s="33"/>
      <c r="F12" s="33"/>
      <c r="G12" s="33"/>
      <c r="H12" s="33"/>
      <c r="I12" s="33"/>
      <c r="J12" s="33"/>
      <c r="K12" s="33"/>
      <c r="L12" s="12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6.5" customHeight="1">
      <c r="A13" s="33"/>
      <c r="B13" s="34"/>
      <c r="C13" s="33"/>
      <c r="D13" s="33"/>
      <c r="E13" s="56" t="s">
        <v>5619</v>
      </c>
      <c r="F13" s="33"/>
      <c r="G13" s="33"/>
      <c r="H13" s="33"/>
      <c r="I13" s="33"/>
      <c r="J13" s="33"/>
      <c r="K13" s="33"/>
      <c r="L13" s="12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12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4"/>
      <c r="C15" s="33"/>
      <c r="D15" s="30" t="s">
        <v>17</v>
      </c>
      <c r="E15" s="33"/>
      <c r="F15" s="27" t="s">
        <v>3</v>
      </c>
      <c r="G15" s="33"/>
      <c r="H15" s="33"/>
      <c r="I15" s="30" t="s">
        <v>18</v>
      </c>
      <c r="J15" s="27" t="s">
        <v>3</v>
      </c>
      <c r="K15" s="33"/>
      <c r="L15" s="12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30" t="s">
        <v>19</v>
      </c>
      <c r="E16" s="33"/>
      <c r="F16" s="27" t="s">
        <v>20</v>
      </c>
      <c r="G16" s="33"/>
      <c r="H16" s="33"/>
      <c r="I16" s="30" t="s">
        <v>21</v>
      </c>
      <c r="J16" s="58" t="str">
        <f>'Rekapitulace stavby'!AN8</f>
        <v>2. 11. 2018</v>
      </c>
      <c r="K16" s="33"/>
      <c r="L16" s="12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8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12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30" t="s">
        <v>23</v>
      </c>
      <c r="E18" s="33"/>
      <c r="F18" s="33"/>
      <c r="G18" s="33"/>
      <c r="H18" s="33"/>
      <c r="I18" s="30" t="s">
        <v>24</v>
      </c>
      <c r="J18" s="27" t="s">
        <v>3</v>
      </c>
      <c r="K18" s="33"/>
      <c r="L18" s="12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7" t="s">
        <v>25</v>
      </c>
      <c r="F19" s="33"/>
      <c r="G19" s="33"/>
      <c r="H19" s="33"/>
      <c r="I19" s="30" t="s">
        <v>26</v>
      </c>
      <c r="J19" s="27" t="s">
        <v>3</v>
      </c>
      <c r="K19" s="33"/>
      <c r="L19" s="12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12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30" t="s">
        <v>27</v>
      </c>
      <c r="E21" s="33"/>
      <c r="F21" s="33"/>
      <c r="G21" s="33"/>
      <c r="H21" s="33"/>
      <c r="I21" s="30" t="s">
        <v>24</v>
      </c>
      <c r="J21" s="27" t="str">
        <f>'Rekapitulace stavby'!AN13</f>
        <v/>
      </c>
      <c r="K21" s="33"/>
      <c r="L21" s="12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7" t="str">
        <f>'Rekapitulace stavby'!E14</f>
        <v xml:space="preserve"> </v>
      </c>
      <c r="F22" s="27"/>
      <c r="G22" s="27"/>
      <c r="H22" s="27"/>
      <c r="I22" s="30" t="s">
        <v>26</v>
      </c>
      <c r="J22" s="27" t="str">
        <f>'Rekapitulace stavby'!AN14</f>
        <v/>
      </c>
      <c r="K22" s="33"/>
      <c r="L22" s="12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1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30" t="s">
        <v>29</v>
      </c>
      <c r="E24" s="33"/>
      <c r="F24" s="33"/>
      <c r="G24" s="33"/>
      <c r="H24" s="33"/>
      <c r="I24" s="30" t="s">
        <v>24</v>
      </c>
      <c r="J24" s="27" t="s">
        <v>3</v>
      </c>
      <c r="K24" s="33"/>
      <c r="L24" s="1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7" t="s">
        <v>30</v>
      </c>
      <c r="F25" s="33"/>
      <c r="G25" s="33"/>
      <c r="H25" s="33"/>
      <c r="I25" s="30" t="s">
        <v>26</v>
      </c>
      <c r="J25" s="27" t="s">
        <v>3</v>
      </c>
      <c r="K25" s="33"/>
      <c r="L25" s="1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12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30" t="s">
        <v>32</v>
      </c>
      <c r="E27" s="33"/>
      <c r="F27" s="33"/>
      <c r="G27" s="33"/>
      <c r="H27" s="33"/>
      <c r="I27" s="30" t="s">
        <v>24</v>
      </c>
      <c r="J27" s="27" t="s">
        <v>3</v>
      </c>
      <c r="K27" s="33"/>
      <c r="L27" s="12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7" t="s">
        <v>30</v>
      </c>
      <c r="F28" s="33"/>
      <c r="G28" s="33"/>
      <c r="H28" s="33"/>
      <c r="I28" s="30" t="s">
        <v>26</v>
      </c>
      <c r="J28" s="27" t="s">
        <v>3</v>
      </c>
      <c r="K28" s="33"/>
      <c r="L28" s="1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12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30" t="s">
        <v>33</v>
      </c>
      <c r="E30" s="33"/>
      <c r="F30" s="33"/>
      <c r="G30" s="33"/>
      <c r="H30" s="33"/>
      <c r="I30" s="33"/>
      <c r="J30" s="33"/>
      <c r="K30" s="33"/>
      <c r="L30" s="1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21"/>
      <c r="B31" s="122"/>
      <c r="C31" s="121"/>
      <c r="D31" s="121"/>
      <c r="E31" s="31" t="s">
        <v>3</v>
      </c>
      <c r="F31" s="31"/>
      <c r="G31" s="31"/>
      <c r="H31" s="31"/>
      <c r="I31" s="121"/>
      <c r="J31" s="121"/>
      <c r="K31" s="121"/>
      <c r="L31" s="123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12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8"/>
      <c r="E33" s="78"/>
      <c r="F33" s="78"/>
      <c r="G33" s="78"/>
      <c r="H33" s="78"/>
      <c r="I33" s="78"/>
      <c r="J33" s="78"/>
      <c r="K33" s="78"/>
      <c r="L33" s="12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4" customHeight="1">
      <c r="A34" s="33"/>
      <c r="B34" s="34"/>
      <c r="C34" s="33"/>
      <c r="D34" s="124" t="s">
        <v>35</v>
      </c>
      <c r="E34" s="33"/>
      <c r="F34" s="33"/>
      <c r="G34" s="33"/>
      <c r="H34" s="33"/>
      <c r="I34" s="33"/>
      <c r="J34" s="84">
        <f>ROUND(J99,2)</f>
        <v>381948.4</v>
      </c>
      <c r="K34" s="33"/>
      <c r="L34" s="1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78"/>
      <c r="E35" s="78"/>
      <c r="F35" s="78"/>
      <c r="G35" s="78"/>
      <c r="H35" s="78"/>
      <c r="I35" s="78"/>
      <c r="J35" s="78"/>
      <c r="K35" s="78"/>
      <c r="L35" s="12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8" t="s">
        <v>37</v>
      </c>
      <c r="G36" s="33"/>
      <c r="H36" s="33"/>
      <c r="I36" s="38" t="s">
        <v>36</v>
      </c>
      <c r="J36" s="38" t="s">
        <v>38</v>
      </c>
      <c r="K36" s="33"/>
      <c r="L36" s="12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25" t="s">
        <v>39</v>
      </c>
      <c r="E37" s="30" t="s">
        <v>40</v>
      </c>
      <c r="F37" s="126">
        <f>ROUND((SUM(BE99:BE174)),2)</f>
        <v>381948.4</v>
      </c>
      <c r="G37" s="33"/>
      <c r="H37" s="33"/>
      <c r="I37" s="127">
        <v>0.21</v>
      </c>
      <c r="J37" s="126">
        <f>ROUND(((SUM(BE99:BE174))*I37),2)</f>
        <v>80209.16</v>
      </c>
      <c r="K37" s="33"/>
      <c r="L37" s="12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0" t="s">
        <v>41</v>
      </c>
      <c r="F38" s="126">
        <f>ROUND((SUM(BF99:BF174)),2)</f>
        <v>0</v>
      </c>
      <c r="G38" s="33"/>
      <c r="H38" s="33"/>
      <c r="I38" s="127">
        <v>0.15</v>
      </c>
      <c r="J38" s="126">
        <f>ROUND(((SUM(BF99:BF174))*I38),2)</f>
        <v>0</v>
      </c>
      <c r="K38" s="33"/>
      <c r="L38" s="12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30" t="s">
        <v>42</v>
      </c>
      <c r="F39" s="126">
        <f>ROUND((SUM(BG99:BG174)),2)</f>
        <v>0</v>
      </c>
      <c r="G39" s="33"/>
      <c r="H39" s="33"/>
      <c r="I39" s="127">
        <v>0.21</v>
      </c>
      <c r="J39" s="126">
        <f>0</f>
        <v>0</v>
      </c>
      <c r="K39" s="33"/>
      <c r="L39" s="12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 hidden="1">
      <c r="A40" s="33"/>
      <c r="B40" s="34"/>
      <c r="C40" s="33"/>
      <c r="D40" s="33"/>
      <c r="E40" s="30" t="s">
        <v>43</v>
      </c>
      <c r="F40" s="126">
        <f>ROUND((SUM(BH99:BH174)),2)</f>
        <v>0</v>
      </c>
      <c r="G40" s="33"/>
      <c r="H40" s="33"/>
      <c r="I40" s="127">
        <v>0.15</v>
      </c>
      <c r="J40" s="126">
        <f>0</f>
        <v>0</v>
      </c>
      <c r="K40" s="33"/>
      <c r="L40" s="12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customHeight="1" hidden="1">
      <c r="A41" s="33"/>
      <c r="B41" s="34"/>
      <c r="C41" s="33"/>
      <c r="D41" s="33"/>
      <c r="E41" s="30" t="s">
        <v>44</v>
      </c>
      <c r="F41" s="126">
        <f>ROUND((SUM(BI99:BI174)),2)</f>
        <v>0</v>
      </c>
      <c r="G41" s="33"/>
      <c r="H41" s="33"/>
      <c r="I41" s="127">
        <v>0</v>
      </c>
      <c r="J41" s="126">
        <f>0</f>
        <v>0</v>
      </c>
      <c r="K41" s="33"/>
      <c r="L41" s="12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12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4" customHeight="1">
      <c r="A43" s="33"/>
      <c r="B43" s="34"/>
      <c r="C43" s="128"/>
      <c r="D43" s="129" t="s">
        <v>45</v>
      </c>
      <c r="E43" s="70"/>
      <c r="F43" s="70"/>
      <c r="G43" s="130" t="s">
        <v>46</v>
      </c>
      <c r="H43" s="131" t="s">
        <v>47</v>
      </c>
      <c r="I43" s="70"/>
      <c r="J43" s="132">
        <f>SUM(J34:J41)</f>
        <v>462157.56000000006</v>
      </c>
      <c r="K43" s="133"/>
      <c r="L43" s="12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12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8" spans="1:31" s="2" customFormat="1" ht="6.95" customHeight="1">
      <c r="A48" s="33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12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24.95" customHeight="1">
      <c r="A49" s="33"/>
      <c r="B49" s="34"/>
      <c r="C49" s="24" t="s">
        <v>150</v>
      </c>
      <c r="D49" s="33"/>
      <c r="E49" s="33"/>
      <c r="F49" s="33"/>
      <c r="G49" s="33"/>
      <c r="H49" s="33"/>
      <c r="I49" s="33"/>
      <c r="J49" s="33"/>
      <c r="K49" s="33"/>
      <c r="L49" s="12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6.95" customHeight="1">
      <c r="A50" s="33"/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12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2" customHeight="1">
      <c r="A51" s="33"/>
      <c r="B51" s="34"/>
      <c r="C51" s="30" t="s">
        <v>15</v>
      </c>
      <c r="D51" s="33"/>
      <c r="E51" s="33"/>
      <c r="F51" s="33"/>
      <c r="G51" s="33"/>
      <c r="H51" s="33"/>
      <c r="I51" s="33"/>
      <c r="J51" s="33"/>
      <c r="K51" s="33"/>
      <c r="L51" s="12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6.5" customHeight="1">
      <c r="A52" s="33"/>
      <c r="B52" s="34"/>
      <c r="C52" s="33"/>
      <c r="D52" s="33"/>
      <c r="E52" s="119" t="str">
        <f>E7</f>
        <v>Snížení energetické náročnosti areálu SOU Hubálov</v>
      </c>
      <c r="F52" s="30"/>
      <c r="G52" s="30"/>
      <c r="H52" s="30"/>
      <c r="I52" s="33"/>
      <c r="J52" s="33"/>
      <c r="K52" s="33"/>
      <c r="L52" s="12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2:12" s="1" customFormat="1" ht="12" customHeight="1">
      <c r="B53" s="23"/>
      <c r="C53" s="30" t="s">
        <v>146</v>
      </c>
      <c r="L53" s="23"/>
    </row>
    <row r="54" spans="2:12" s="1" customFormat="1" ht="16.5" customHeight="1">
      <c r="B54" s="23"/>
      <c r="E54" s="119" t="s">
        <v>3375</v>
      </c>
      <c r="F54" s="1"/>
      <c r="G54" s="1"/>
      <c r="H54" s="1"/>
      <c r="L54" s="23"/>
    </row>
    <row r="55" spans="2:12" s="1" customFormat="1" ht="12" customHeight="1">
      <c r="B55" s="23"/>
      <c r="C55" s="30" t="s">
        <v>148</v>
      </c>
      <c r="L55" s="23"/>
    </row>
    <row r="56" spans="1:31" s="2" customFormat="1" ht="16.5" customHeight="1">
      <c r="A56" s="33"/>
      <c r="B56" s="34"/>
      <c r="C56" s="33"/>
      <c r="D56" s="33"/>
      <c r="E56" s="125" t="s">
        <v>5617</v>
      </c>
      <c r="F56" s="33"/>
      <c r="G56" s="33"/>
      <c r="H56" s="33"/>
      <c r="I56" s="33"/>
      <c r="J56" s="33"/>
      <c r="K56" s="33"/>
      <c r="L56" s="12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12" customHeight="1">
      <c r="A57" s="33"/>
      <c r="B57" s="34"/>
      <c r="C57" s="30" t="s">
        <v>5618</v>
      </c>
      <c r="D57" s="33"/>
      <c r="E57" s="33"/>
      <c r="F57" s="33"/>
      <c r="G57" s="33"/>
      <c r="H57" s="33"/>
      <c r="I57" s="33"/>
      <c r="J57" s="33"/>
      <c r="K57" s="33"/>
      <c r="L57" s="12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6.5" customHeight="1">
      <c r="A58" s="33"/>
      <c r="B58" s="34"/>
      <c r="C58" s="33"/>
      <c r="D58" s="33"/>
      <c r="E58" s="56" t="str">
        <f>E13</f>
        <v>SO 02.UT.001 - Výměna zdroje tepla</v>
      </c>
      <c r="F58" s="33"/>
      <c r="G58" s="33"/>
      <c r="H58" s="33"/>
      <c r="I58" s="33"/>
      <c r="J58" s="33"/>
      <c r="K58" s="33"/>
      <c r="L58" s="1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6.95" customHeight="1">
      <c r="A59" s="33"/>
      <c r="B59" s="34"/>
      <c r="C59" s="33"/>
      <c r="D59" s="33"/>
      <c r="E59" s="33"/>
      <c r="F59" s="33"/>
      <c r="G59" s="33"/>
      <c r="H59" s="33"/>
      <c r="I59" s="33"/>
      <c r="J59" s="33"/>
      <c r="K59" s="33"/>
      <c r="L59" s="12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2" customHeight="1">
      <c r="A60" s="33"/>
      <c r="B60" s="34"/>
      <c r="C60" s="30" t="s">
        <v>19</v>
      </c>
      <c r="D60" s="33"/>
      <c r="E60" s="33"/>
      <c r="F60" s="27" t="str">
        <f>F16</f>
        <v>Hubálov st. 80, k.ú. Loukovec</v>
      </c>
      <c r="G60" s="33"/>
      <c r="H60" s="33"/>
      <c r="I60" s="30" t="s">
        <v>21</v>
      </c>
      <c r="J60" s="58" t="str">
        <f>IF(J16="","",J16)</f>
        <v>2. 11. 2018</v>
      </c>
      <c r="K60" s="33"/>
      <c r="L60" s="12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6.95" customHeight="1">
      <c r="A61" s="33"/>
      <c r="B61" s="34"/>
      <c r="C61" s="33"/>
      <c r="D61" s="33"/>
      <c r="E61" s="33"/>
      <c r="F61" s="33"/>
      <c r="G61" s="33"/>
      <c r="H61" s="33"/>
      <c r="I61" s="33"/>
      <c r="J61" s="33"/>
      <c r="K61" s="33"/>
      <c r="L61" s="12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5.15" customHeight="1">
      <c r="A62" s="33"/>
      <c r="B62" s="34"/>
      <c r="C62" s="30" t="s">
        <v>23</v>
      </c>
      <c r="D62" s="33"/>
      <c r="E62" s="33"/>
      <c r="F62" s="27" t="str">
        <f>E19</f>
        <v>SOU Hubálov</v>
      </c>
      <c r="G62" s="33"/>
      <c r="H62" s="33"/>
      <c r="I62" s="30" t="s">
        <v>29</v>
      </c>
      <c r="J62" s="31" t="str">
        <f>E25</f>
        <v>ANITAS s.r.o.</v>
      </c>
      <c r="K62" s="33"/>
      <c r="L62" s="12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15.15" customHeight="1">
      <c r="A63" s="33"/>
      <c r="B63" s="34"/>
      <c r="C63" s="30" t="s">
        <v>27</v>
      </c>
      <c r="D63" s="33"/>
      <c r="E63" s="33"/>
      <c r="F63" s="27" t="str">
        <f>IF(E22="","",E22)</f>
        <v xml:space="preserve"> </v>
      </c>
      <c r="G63" s="33"/>
      <c r="H63" s="33"/>
      <c r="I63" s="30" t="s">
        <v>32</v>
      </c>
      <c r="J63" s="31" t="str">
        <f>E28</f>
        <v>ANITAS s.r.o.</v>
      </c>
      <c r="K63" s="33"/>
      <c r="L63" s="12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10.3" customHeight="1">
      <c r="A64" s="33"/>
      <c r="B64" s="34"/>
      <c r="C64" s="33"/>
      <c r="D64" s="33"/>
      <c r="E64" s="33"/>
      <c r="F64" s="33"/>
      <c r="G64" s="33"/>
      <c r="H64" s="33"/>
      <c r="I64" s="33"/>
      <c r="J64" s="33"/>
      <c r="K64" s="33"/>
      <c r="L64" s="12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29.25" customHeight="1">
      <c r="A65" s="33"/>
      <c r="B65" s="34"/>
      <c r="C65" s="134" t="s">
        <v>151</v>
      </c>
      <c r="D65" s="128"/>
      <c r="E65" s="128"/>
      <c r="F65" s="128"/>
      <c r="G65" s="128"/>
      <c r="H65" s="128"/>
      <c r="I65" s="128"/>
      <c r="J65" s="135" t="s">
        <v>152</v>
      </c>
      <c r="K65" s="128"/>
      <c r="L65" s="12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10.3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12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47" s="2" customFormat="1" ht="22.8" customHeight="1">
      <c r="A67" s="33"/>
      <c r="B67" s="34"/>
      <c r="C67" s="136" t="s">
        <v>67</v>
      </c>
      <c r="D67" s="33"/>
      <c r="E67" s="33"/>
      <c r="F67" s="33"/>
      <c r="G67" s="33"/>
      <c r="H67" s="33"/>
      <c r="I67" s="33"/>
      <c r="J67" s="84">
        <f>J99</f>
        <v>381948.4</v>
      </c>
      <c r="K67" s="33"/>
      <c r="L67" s="12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U67" s="20" t="s">
        <v>153</v>
      </c>
    </row>
    <row r="68" spans="1:31" s="9" customFormat="1" ht="24.95" customHeight="1">
      <c r="A68" s="9"/>
      <c r="B68" s="137"/>
      <c r="C68" s="9"/>
      <c r="D68" s="138" t="s">
        <v>2170</v>
      </c>
      <c r="E68" s="139"/>
      <c r="F68" s="139"/>
      <c r="G68" s="139"/>
      <c r="H68" s="139"/>
      <c r="I68" s="139"/>
      <c r="J68" s="140">
        <f>J100</f>
        <v>381948.4</v>
      </c>
      <c r="K68" s="9"/>
      <c r="L68" s="137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41"/>
      <c r="C69" s="10"/>
      <c r="D69" s="142" t="s">
        <v>5620</v>
      </c>
      <c r="E69" s="143"/>
      <c r="F69" s="143"/>
      <c r="G69" s="143"/>
      <c r="H69" s="143"/>
      <c r="I69" s="143"/>
      <c r="J69" s="144">
        <f>J101</f>
        <v>215961</v>
      </c>
      <c r="K69" s="10"/>
      <c r="L69" s="14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41"/>
      <c r="C70" s="10"/>
      <c r="D70" s="142" t="s">
        <v>5621</v>
      </c>
      <c r="E70" s="143"/>
      <c r="F70" s="143"/>
      <c r="G70" s="143"/>
      <c r="H70" s="143"/>
      <c r="I70" s="143"/>
      <c r="J70" s="144">
        <f>J121</f>
        <v>44240</v>
      </c>
      <c r="K70" s="10"/>
      <c r="L70" s="14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41"/>
      <c r="C71" s="10"/>
      <c r="D71" s="142" t="s">
        <v>5622</v>
      </c>
      <c r="E71" s="143"/>
      <c r="F71" s="143"/>
      <c r="G71" s="143"/>
      <c r="H71" s="143"/>
      <c r="I71" s="143"/>
      <c r="J71" s="144">
        <f>J126</f>
        <v>30582.4</v>
      </c>
      <c r="K71" s="10"/>
      <c r="L71" s="14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41"/>
      <c r="C72" s="10"/>
      <c r="D72" s="142" t="s">
        <v>5623</v>
      </c>
      <c r="E72" s="143"/>
      <c r="F72" s="143"/>
      <c r="G72" s="143"/>
      <c r="H72" s="143"/>
      <c r="I72" s="143"/>
      <c r="J72" s="144">
        <f>J141</f>
        <v>22458</v>
      </c>
      <c r="K72" s="10"/>
      <c r="L72" s="14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41"/>
      <c r="C73" s="10"/>
      <c r="D73" s="142" t="s">
        <v>5624</v>
      </c>
      <c r="E73" s="143"/>
      <c r="F73" s="143"/>
      <c r="G73" s="143"/>
      <c r="H73" s="143"/>
      <c r="I73" s="143"/>
      <c r="J73" s="144">
        <f>J147</f>
        <v>4728</v>
      </c>
      <c r="K73" s="10"/>
      <c r="L73" s="14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41"/>
      <c r="C74" s="10"/>
      <c r="D74" s="142" t="s">
        <v>5625</v>
      </c>
      <c r="E74" s="143"/>
      <c r="F74" s="143"/>
      <c r="G74" s="143"/>
      <c r="H74" s="143"/>
      <c r="I74" s="143"/>
      <c r="J74" s="144">
        <f>J151</f>
        <v>23274</v>
      </c>
      <c r="K74" s="10"/>
      <c r="L74" s="14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41"/>
      <c r="C75" s="10"/>
      <c r="D75" s="142" t="s">
        <v>5626</v>
      </c>
      <c r="E75" s="143"/>
      <c r="F75" s="143"/>
      <c r="G75" s="143"/>
      <c r="H75" s="143"/>
      <c r="I75" s="143"/>
      <c r="J75" s="144">
        <f>J165</f>
        <v>40705</v>
      </c>
      <c r="K75" s="10"/>
      <c r="L75" s="14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12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2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12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4" t="s">
        <v>180</v>
      </c>
      <c r="D82" s="33"/>
      <c r="E82" s="33"/>
      <c r="F82" s="33"/>
      <c r="G82" s="33"/>
      <c r="H82" s="33"/>
      <c r="I82" s="33"/>
      <c r="J82" s="33"/>
      <c r="K82" s="33"/>
      <c r="L82" s="12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12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30" t="s">
        <v>15</v>
      </c>
      <c r="D84" s="33"/>
      <c r="E84" s="33"/>
      <c r="F84" s="33"/>
      <c r="G84" s="33"/>
      <c r="H84" s="33"/>
      <c r="I84" s="33"/>
      <c r="J84" s="33"/>
      <c r="K84" s="33"/>
      <c r="L84" s="12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119" t="str">
        <f>E7</f>
        <v>Snížení energetické náročnosti areálu SOU Hubálov</v>
      </c>
      <c r="F85" s="30"/>
      <c r="G85" s="30"/>
      <c r="H85" s="30"/>
      <c r="I85" s="33"/>
      <c r="J85" s="33"/>
      <c r="K85" s="33"/>
      <c r="L85" s="12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3"/>
      <c r="C86" s="30" t="s">
        <v>146</v>
      </c>
      <c r="L86" s="23"/>
    </row>
    <row r="87" spans="2:12" s="1" customFormat="1" ht="16.5" customHeight="1">
      <c r="B87" s="23"/>
      <c r="E87" s="119" t="s">
        <v>3375</v>
      </c>
      <c r="F87" s="1"/>
      <c r="G87" s="1"/>
      <c r="H87" s="1"/>
      <c r="L87" s="23"/>
    </row>
    <row r="88" spans="2:12" s="1" customFormat="1" ht="12" customHeight="1">
      <c r="B88" s="23"/>
      <c r="C88" s="30" t="s">
        <v>148</v>
      </c>
      <c r="L88" s="23"/>
    </row>
    <row r="89" spans="1:31" s="2" customFormat="1" ht="16.5" customHeight="1">
      <c r="A89" s="33"/>
      <c r="B89" s="34"/>
      <c r="C89" s="33"/>
      <c r="D89" s="33"/>
      <c r="E89" s="125" t="s">
        <v>5617</v>
      </c>
      <c r="F89" s="33"/>
      <c r="G89" s="33"/>
      <c r="H89" s="33"/>
      <c r="I89" s="33"/>
      <c r="J89" s="33"/>
      <c r="K89" s="33"/>
      <c r="L89" s="12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30" t="s">
        <v>5618</v>
      </c>
      <c r="D90" s="33"/>
      <c r="E90" s="33"/>
      <c r="F90" s="33"/>
      <c r="G90" s="33"/>
      <c r="H90" s="33"/>
      <c r="I90" s="33"/>
      <c r="J90" s="33"/>
      <c r="K90" s="33"/>
      <c r="L90" s="12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56" t="str">
        <f>E13</f>
        <v>SO 02.UT.001 - Výměna zdroje tepla</v>
      </c>
      <c r="F91" s="33"/>
      <c r="G91" s="33"/>
      <c r="H91" s="33"/>
      <c r="I91" s="33"/>
      <c r="J91" s="33"/>
      <c r="K91" s="33"/>
      <c r="L91" s="12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12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30" t="s">
        <v>19</v>
      </c>
      <c r="D93" s="33"/>
      <c r="E93" s="33"/>
      <c r="F93" s="27" t="str">
        <f>F16</f>
        <v>Hubálov st. 80, k.ú. Loukovec</v>
      </c>
      <c r="G93" s="33"/>
      <c r="H93" s="33"/>
      <c r="I93" s="30" t="s">
        <v>21</v>
      </c>
      <c r="J93" s="58" t="str">
        <f>IF(J16="","",J16)</f>
        <v>2. 11. 2018</v>
      </c>
      <c r="K93" s="33"/>
      <c r="L93" s="12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12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15" customHeight="1">
      <c r="A95" s="33"/>
      <c r="B95" s="34"/>
      <c r="C95" s="30" t="s">
        <v>23</v>
      </c>
      <c r="D95" s="33"/>
      <c r="E95" s="33"/>
      <c r="F95" s="27" t="str">
        <f>E19</f>
        <v>SOU Hubálov</v>
      </c>
      <c r="G95" s="33"/>
      <c r="H95" s="33"/>
      <c r="I95" s="30" t="s">
        <v>29</v>
      </c>
      <c r="J95" s="31" t="str">
        <f>E25</f>
        <v>ANITAS s.r.o.</v>
      </c>
      <c r="K95" s="33"/>
      <c r="L95" s="12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30" t="s">
        <v>27</v>
      </c>
      <c r="D96" s="33"/>
      <c r="E96" s="33"/>
      <c r="F96" s="27" t="str">
        <f>IF(E22="","",E22)</f>
        <v xml:space="preserve"> </v>
      </c>
      <c r="G96" s="33"/>
      <c r="H96" s="33"/>
      <c r="I96" s="30" t="s">
        <v>32</v>
      </c>
      <c r="J96" s="31" t="str">
        <f>E28</f>
        <v>ANITAS s.r.o.</v>
      </c>
      <c r="K96" s="33"/>
      <c r="L96" s="12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12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11" customFormat="1" ht="29.25" customHeight="1">
      <c r="A98" s="145"/>
      <c r="B98" s="146"/>
      <c r="C98" s="147" t="s">
        <v>181</v>
      </c>
      <c r="D98" s="148" t="s">
        <v>54</v>
      </c>
      <c r="E98" s="148" t="s">
        <v>50</v>
      </c>
      <c r="F98" s="148" t="s">
        <v>51</v>
      </c>
      <c r="G98" s="148" t="s">
        <v>182</v>
      </c>
      <c r="H98" s="148" t="s">
        <v>183</v>
      </c>
      <c r="I98" s="148" t="s">
        <v>184</v>
      </c>
      <c r="J98" s="148" t="s">
        <v>152</v>
      </c>
      <c r="K98" s="149" t="s">
        <v>185</v>
      </c>
      <c r="L98" s="150"/>
      <c r="M98" s="74" t="s">
        <v>3</v>
      </c>
      <c r="N98" s="75" t="s">
        <v>39</v>
      </c>
      <c r="O98" s="75" t="s">
        <v>186</v>
      </c>
      <c r="P98" s="75" t="s">
        <v>187</v>
      </c>
      <c r="Q98" s="75" t="s">
        <v>188</v>
      </c>
      <c r="R98" s="75" t="s">
        <v>189</v>
      </c>
      <c r="S98" s="75" t="s">
        <v>190</v>
      </c>
      <c r="T98" s="76" t="s">
        <v>191</v>
      </c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</row>
    <row r="99" spans="1:63" s="2" customFormat="1" ht="22.8" customHeight="1">
      <c r="A99" s="33"/>
      <c r="B99" s="34"/>
      <c r="C99" s="81" t="s">
        <v>192</v>
      </c>
      <c r="D99" s="33"/>
      <c r="E99" s="33"/>
      <c r="F99" s="33"/>
      <c r="G99" s="33"/>
      <c r="H99" s="33"/>
      <c r="I99" s="33"/>
      <c r="J99" s="151">
        <f>BK99</f>
        <v>381948.4</v>
      </c>
      <c r="K99" s="33"/>
      <c r="L99" s="34"/>
      <c r="M99" s="77"/>
      <c r="N99" s="62"/>
      <c r="O99" s="78"/>
      <c r="P99" s="152">
        <f>P100</f>
        <v>0</v>
      </c>
      <c r="Q99" s="78"/>
      <c r="R99" s="152">
        <f>R100</f>
        <v>0</v>
      </c>
      <c r="S99" s="78"/>
      <c r="T99" s="153">
        <f>T100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20" t="s">
        <v>68</v>
      </c>
      <c r="AU99" s="20" t="s">
        <v>153</v>
      </c>
      <c r="BK99" s="154">
        <f>BK100</f>
        <v>381948.4</v>
      </c>
    </row>
    <row r="100" spans="1:63" s="12" customFormat="1" ht="25.9" customHeight="1">
      <c r="A100" s="12"/>
      <c r="B100" s="155"/>
      <c r="C100" s="12"/>
      <c r="D100" s="156" t="s">
        <v>68</v>
      </c>
      <c r="E100" s="157" t="s">
        <v>889</v>
      </c>
      <c r="F100" s="157" t="s">
        <v>889</v>
      </c>
      <c r="G100" s="12"/>
      <c r="H100" s="12"/>
      <c r="I100" s="12"/>
      <c r="J100" s="158">
        <f>BK100</f>
        <v>381948.4</v>
      </c>
      <c r="K100" s="12"/>
      <c r="L100" s="155"/>
      <c r="M100" s="159"/>
      <c r="N100" s="160"/>
      <c r="O100" s="160"/>
      <c r="P100" s="161">
        <f>P101+P121+P126+P141+P147+P151+P165</f>
        <v>0</v>
      </c>
      <c r="Q100" s="160"/>
      <c r="R100" s="161">
        <f>R101+R121+R126+R141+R147+R151+R165</f>
        <v>0</v>
      </c>
      <c r="S100" s="160"/>
      <c r="T100" s="162">
        <f>T101+T121+T126+T141+T147+T151+T165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56" t="s">
        <v>78</v>
      </c>
      <c r="AT100" s="163" t="s">
        <v>68</v>
      </c>
      <c r="AU100" s="163" t="s">
        <v>69</v>
      </c>
      <c r="AY100" s="156" t="s">
        <v>195</v>
      </c>
      <c r="BK100" s="164">
        <f>BK101+BK121+BK126+BK141+BK147+BK151+BK165</f>
        <v>381948.4</v>
      </c>
    </row>
    <row r="101" spans="1:63" s="12" customFormat="1" ht="22.8" customHeight="1">
      <c r="A101" s="12"/>
      <c r="B101" s="155"/>
      <c r="C101" s="12"/>
      <c r="D101" s="156" t="s">
        <v>68</v>
      </c>
      <c r="E101" s="165" t="s">
        <v>2179</v>
      </c>
      <c r="F101" s="165" t="s">
        <v>2426</v>
      </c>
      <c r="G101" s="12"/>
      <c r="H101" s="12"/>
      <c r="I101" s="12"/>
      <c r="J101" s="166">
        <f>BK101</f>
        <v>215961</v>
      </c>
      <c r="K101" s="12"/>
      <c r="L101" s="155"/>
      <c r="M101" s="159"/>
      <c r="N101" s="160"/>
      <c r="O101" s="160"/>
      <c r="P101" s="161">
        <f>SUM(P102:P120)</f>
        <v>0</v>
      </c>
      <c r="Q101" s="160"/>
      <c r="R101" s="161">
        <f>SUM(R102:R120)</f>
        <v>0</v>
      </c>
      <c r="S101" s="160"/>
      <c r="T101" s="162">
        <f>SUM(T102:T120)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56" t="s">
        <v>78</v>
      </c>
      <c r="AT101" s="163" t="s">
        <v>68</v>
      </c>
      <c r="AU101" s="163" t="s">
        <v>76</v>
      </c>
      <c r="AY101" s="156" t="s">
        <v>195</v>
      </c>
      <c r="BK101" s="164">
        <f>SUM(BK102:BK120)</f>
        <v>215961</v>
      </c>
    </row>
    <row r="102" spans="1:65" s="2" customFormat="1" ht="36" customHeight="1">
      <c r="A102" s="33"/>
      <c r="B102" s="167"/>
      <c r="C102" s="168" t="s">
        <v>76</v>
      </c>
      <c r="D102" s="168" t="s">
        <v>197</v>
      </c>
      <c r="E102" s="169" t="s">
        <v>5627</v>
      </c>
      <c r="F102" s="170" t="s">
        <v>5628</v>
      </c>
      <c r="G102" s="171" t="s">
        <v>1148</v>
      </c>
      <c r="H102" s="172">
        <v>1</v>
      </c>
      <c r="I102" s="173">
        <v>95000</v>
      </c>
      <c r="J102" s="173">
        <f>ROUND(I102*H102,2)</f>
        <v>95000</v>
      </c>
      <c r="K102" s="170" t="s">
        <v>3</v>
      </c>
      <c r="L102" s="34"/>
      <c r="M102" s="174" t="s">
        <v>3</v>
      </c>
      <c r="N102" s="175" t="s">
        <v>40</v>
      </c>
      <c r="O102" s="176">
        <v>0</v>
      </c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8" t="s">
        <v>295</v>
      </c>
      <c r="AT102" s="178" t="s">
        <v>197</v>
      </c>
      <c r="AU102" s="178" t="s">
        <v>78</v>
      </c>
      <c r="AY102" s="20" t="s">
        <v>195</v>
      </c>
      <c r="BE102" s="179">
        <f>IF(N102="základní",J102,0)</f>
        <v>95000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76</v>
      </c>
      <c r="BK102" s="179">
        <f>ROUND(I102*H102,2)</f>
        <v>95000</v>
      </c>
      <c r="BL102" s="20" t="s">
        <v>295</v>
      </c>
      <c r="BM102" s="178" t="s">
        <v>5629</v>
      </c>
    </row>
    <row r="103" spans="1:65" s="2" customFormat="1" ht="24" customHeight="1">
      <c r="A103" s="33"/>
      <c r="B103" s="167"/>
      <c r="C103" s="168" t="s">
        <v>78</v>
      </c>
      <c r="D103" s="168" t="s">
        <v>197</v>
      </c>
      <c r="E103" s="169" t="s">
        <v>5630</v>
      </c>
      <c r="F103" s="170" t="s">
        <v>5631</v>
      </c>
      <c r="G103" s="171" t="s">
        <v>1148</v>
      </c>
      <c r="H103" s="172">
        <v>1</v>
      </c>
      <c r="I103" s="173">
        <v>760</v>
      </c>
      <c r="J103" s="173">
        <f>ROUND(I103*H103,2)</f>
        <v>760</v>
      </c>
      <c r="K103" s="170" t="s">
        <v>3</v>
      </c>
      <c r="L103" s="34"/>
      <c r="M103" s="174" t="s">
        <v>3</v>
      </c>
      <c r="N103" s="175" t="s">
        <v>40</v>
      </c>
      <c r="O103" s="176">
        <v>0</v>
      </c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78" t="s">
        <v>295</v>
      </c>
      <c r="AT103" s="178" t="s">
        <v>197</v>
      </c>
      <c r="AU103" s="178" t="s">
        <v>78</v>
      </c>
      <c r="AY103" s="20" t="s">
        <v>195</v>
      </c>
      <c r="BE103" s="179">
        <f>IF(N103="základní",J103,0)</f>
        <v>760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76</v>
      </c>
      <c r="BK103" s="179">
        <f>ROUND(I103*H103,2)</f>
        <v>760</v>
      </c>
      <c r="BL103" s="20" t="s">
        <v>295</v>
      </c>
      <c r="BM103" s="178" t="s">
        <v>5632</v>
      </c>
    </row>
    <row r="104" spans="1:65" s="2" customFormat="1" ht="16.5" customHeight="1">
      <c r="A104" s="33"/>
      <c r="B104" s="167"/>
      <c r="C104" s="168" t="s">
        <v>119</v>
      </c>
      <c r="D104" s="168" t="s">
        <v>197</v>
      </c>
      <c r="E104" s="169" t="s">
        <v>5633</v>
      </c>
      <c r="F104" s="170" t="s">
        <v>5634</v>
      </c>
      <c r="G104" s="171" t="s">
        <v>1148</v>
      </c>
      <c r="H104" s="172">
        <v>1</v>
      </c>
      <c r="I104" s="173">
        <v>11000</v>
      </c>
      <c r="J104" s="173">
        <f>ROUND(I104*H104,2)</f>
        <v>11000</v>
      </c>
      <c r="K104" s="170" t="s">
        <v>3</v>
      </c>
      <c r="L104" s="34"/>
      <c r="M104" s="174" t="s">
        <v>3</v>
      </c>
      <c r="N104" s="175" t="s">
        <v>40</v>
      </c>
      <c r="O104" s="176">
        <v>0</v>
      </c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78" t="s">
        <v>295</v>
      </c>
      <c r="AT104" s="178" t="s">
        <v>197</v>
      </c>
      <c r="AU104" s="178" t="s">
        <v>78</v>
      </c>
      <c r="AY104" s="20" t="s">
        <v>195</v>
      </c>
      <c r="BE104" s="179">
        <f>IF(N104="základní",J104,0)</f>
        <v>11000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76</v>
      </c>
      <c r="BK104" s="179">
        <f>ROUND(I104*H104,2)</f>
        <v>11000</v>
      </c>
      <c r="BL104" s="20" t="s">
        <v>295</v>
      </c>
      <c r="BM104" s="178" t="s">
        <v>5635</v>
      </c>
    </row>
    <row r="105" spans="1:65" s="2" customFormat="1" ht="16.5" customHeight="1">
      <c r="A105" s="33"/>
      <c r="B105" s="167"/>
      <c r="C105" s="168" t="s">
        <v>202</v>
      </c>
      <c r="D105" s="168" t="s">
        <v>197</v>
      </c>
      <c r="E105" s="169" t="s">
        <v>5636</v>
      </c>
      <c r="F105" s="170" t="s">
        <v>5637</v>
      </c>
      <c r="G105" s="171" t="s">
        <v>1148</v>
      </c>
      <c r="H105" s="172">
        <v>1</v>
      </c>
      <c r="I105" s="173">
        <v>2695</v>
      </c>
      <c r="J105" s="173">
        <f>ROUND(I105*H105,2)</f>
        <v>2695</v>
      </c>
      <c r="K105" s="170" t="s">
        <v>3</v>
      </c>
      <c r="L105" s="34"/>
      <c r="M105" s="174" t="s">
        <v>3</v>
      </c>
      <c r="N105" s="175" t="s">
        <v>40</v>
      </c>
      <c r="O105" s="176">
        <v>0</v>
      </c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78" t="s">
        <v>295</v>
      </c>
      <c r="AT105" s="178" t="s">
        <v>197</v>
      </c>
      <c r="AU105" s="178" t="s">
        <v>78</v>
      </c>
      <c r="AY105" s="20" t="s">
        <v>195</v>
      </c>
      <c r="BE105" s="179">
        <f>IF(N105="základní",J105,0)</f>
        <v>2695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76</v>
      </c>
      <c r="BK105" s="179">
        <f>ROUND(I105*H105,2)</f>
        <v>2695</v>
      </c>
      <c r="BL105" s="20" t="s">
        <v>295</v>
      </c>
      <c r="BM105" s="178" t="s">
        <v>5638</v>
      </c>
    </row>
    <row r="106" spans="1:65" s="2" customFormat="1" ht="16.5" customHeight="1">
      <c r="A106" s="33"/>
      <c r="B106" s="167"/>
      <c r="C106" s="168" t="s">
        <v>225</v>
      </c>
      <c r="D106" s="168" t="s">
        <v>197</v>
      </c>
      <c r="E106" s="169" t="s">
        <v>5639</v>
      </c>
      <c r="F106" s="170" t="s">
        <v>5640</v>
      </c>
      <c r="G106" s="171" t="s">
        <v>1148</v>
      </c>
      <c r="H106" s="172">
        <v>1</v>
      </c>
      <c r="I106" s="173">
        <v>1485</v>
      </c>
      <c r="J106" s="173">
        <f>ROUND(I106*H106,2)</f>
        <v>1485</v>
      </c>
      <c r="K106" s="170" t="s">
        <v>3</v>
      </c>
      <c r="L106" s="34"/>
      <c r="M106" s="174" t="s">
        <v>3</v>
      </c>
      <c r="N106" s="175" t="s">
        <v>40</v>
      </c>
      <c r="O106" s="176">
        <v>0</v>
      </c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8" t="s">
        <v>295</v>
      </c>
      <c r="AT106" s="178" t="s">
        <v>197</v>
      </c>
      <c r="AU106" s="178" t="s">
        <v>78</v>
      </c>
      <c r="AY106" s="20" t="s">
        <v>195</v>
      </c>
      <c r="BE106" s="179">
        <f>IF(N106="základní",J106,0)</f>
        <v>1485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76</v>
      </c>
      <c r="BK106" s="179">
        <f>ROUND(I106*H106,2)</f>
        <v>1485</v>
      </c>
      <c r="BL106" s="20" t="s">
        <v>295</v>
      </c>
      <c r="BM106" s="178" t="s">
        <v>5641</v>
      </c>
    </row>
    <row r="107" spans="1:65" s="2" customFormat="1" ht="16.5" customHeight="1">
      <c r="A107" s="33"/>
      <c r="B107" s="167"/>
      <c r="C107" s="168" t="s">
        <v>235</v>
      </c>
      <c r="D107" s="168" t="s">
        <v>197</v>
      </c>
      <c r="E107" s="169" t="s">
        <v>5642</v>
      </c>
      <c r="F107" s="170" t="s">
        <v>5643</v>
      </c>
      <c r="G107" s="171" t="s">
        <v>1148</v>
      </c>
      <c r="H107" s="172">
        <v>2</v>
      </c>
      <c r="I107" s="173">
        <v>715</v>
      </c>
      <c r="J107" s="173">
        <f>ROUND(I107*H107,2)</f>
        <v>1430</v>
      </c>
      <c r="K107" s="170" t="s">
        <v>3</v>
      </c>
      <c r="L107" s="34"/>
      <c r="M107" s="174" t="s">
        <v>3</v>
      </c>
      <c r="N107" s="175" t="s">
        <v>40</v>
      </c>
      <c r="O107" s="176">
        <v>0</v>
      </c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8" t="s">
        <v>295</v>
      </c>
      <c r="AT107" s="178" t="s">
        <v>197</v>
      </c>
      <c r="AU107" s="178" t="s">
        <v>78</v>
      </c>
      <c r="AY107" s="20" t="s">
        <v>195</v>
      </c>
      <c r="BE107" s="179">
        <f>IF(N107="základní",J107,0)</f>
        <v>1430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76</v>
      </c>
      <c r="BK107" s="179">
        <f>ROUND(I107*H107,2)</f>
        <v>1430</v>
      </c>
      <c r="BL107" s="20" t="s">
        <v>295</v>
      </c>
      <c r="BM107" s="178" t="s">
        <v>5644</v>
      </c>
    </row>
    <row r="108" spans="1:65" s="2" customFormat="1" ht="16.5" customHeight="1">
      <c r="A108" s="33"/>
      <c r="B108" s="167"/>
      <c r="C108" s="168" t="s">
        <v>240</v>
      </c>
      <c r="D108" s="168" t="s">
        <v>197</v>
      </c>
      <c r="E108" s="169" t="s">
        <v>5645</v>
      </c>
      <c r="F108" s="170" t="s">
        <v>5646</v>
      </c>
      <c r="G108" s="171" t="s">
        <v>1148</v>
      </c>
      <c r="H108" s="172">
        <v>3</v>
      </c>
      <c r="I108" s="173">
        <v>1650</v>
      </c>
      <c r="J108" s="173">
        <f>ROUND(I108*H108,2)</f>
        <v>4950</v>
      </c>
      <c r="K108" s="170" t="s">
        <v>3</v>
      </c>
      <c r="L108" s="34"/>
      <c r="M108" s="174" t="s">
        <v>3</v>
      </c>
      <c r="N108" s="175" t="s">
        <v>40</v>
      </c>
      <c r="O108" s="176">
        <v>0</v>
      </c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78" t="s">
        <v>295</v>
      </c>
      <c r="AT108" s="178" t="s">
        <v>197</v>
      </c>
      <c r="AU108" s="178" t="s">
        <v>78</v>
      </c>
      <c r="AY108" s="20" t="s">
        <v>195</v>
      </c>
      <c r="BE108" s="179">
        <f>IF(N108="základní",J108,0)</f>
        <v>4950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76</v>
      </c>
      <c r="BK108" s="179">
        <f>ROUND(I108*H108,2)</f>
        <v>4950</v>
      </c>
      <c r="BL108" s="20" t="s">
        <v>295</v>
      </c>
      <c r="BM108" s="178" t="s">
        <v>5647</v>
      </c>
    </row>
    <row r="109" spans="1:65" s="2" customFormat="1" ht="16.5" customHeight="1">
      <c r="A109" s="33"/>
      <c r="B109" s="167"/>
      <c r="C109" s="168" t="s">
        <v>246</v>
      </c>
      <c r="D109" s="168" t="s">
        <v>197</v>
      </c>
      <c r="E109" s="169" t="s">
        <v>5648</v>
      </c>
      <c r="F109" s="170" t="s">
        <v>5649</v>
      </c>
      <c r="G109" s="171" t="s">
        <v>1148</v>
      </c>
      <c r="H109" s="172">
        <v>1</v>
      </c>
      <c r="I109" s="173">
        <v>580</v>
      </c>
      <c r="J109" s="173">
        <f>ROUND(I109*H109,2)</f>
        <v>580</v>
      </c>
      <c r="K109" s="170" t="s">
        <v>3</v>
      </c>
      <c r="L109" s="34"/>
      <c r="M109" s="174" t="s">
        <v>3</v>
      </c>
      <c r="N109" s="175" t="s">
        <v>40</v>
      </c>
      <c r="O109" s="176">
        <v>0</v>
      </c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78" t="s">
        <v>295</v>
      </c>
      <c r="AT109" s="178" t="s">
        <v>197</v>
      </c>
      <c r="AU109" s="178" t="s">
        <v>78</v>
      </c>
      <c r="AY109" s="20" t="s">
        <v>195</v>
      </c>
      <c r="BE109" s="179">
        <f>IF(N109="základní",J109,0)</f>
        <v>580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76</v>
      </c>
      <c r="BK109" s="179">
        <f>ROUND(I109*H109,2)</f>
        <v>580</v>
      </c>
      <c r="BL109" s="20" t="s">
        <v>295</v>
      </c>
      <c r="BM109" s="178" t="s">
        <v>5650</v>
      </c>
    </row>
    <row r="110" spans="1:65" s="2" customFormat="1" ht="24" customHeight="1">
      <c r="A110" s="33"/>
      <c r="B110" s="167"/>
      <c r="C110" s="168" t="s">
        <v>252</v>
      </c>
      <c r="D110" s="168" t="s">
        <v>197</v>
      </c>
      <c r="E110" s="169" t="s">
        <v>5651</v>
      </c>
      <c r="F110" s="170" t="s">
        <v>5652</v>
      </c>
      <c r="G110" s="171" t="s">
        <v>1148</v>
      </c>
      <c r="H110" s="172">
        <v>1</v>
      </c>
      <c r="I110" s="173">
        <v>1375</v>
      </c>
      <c r="J110" s="173">
        <f>ROUND(I110*H110,2)</f>
        <v>1375</v>
      </c>
      <c r="K110" s="170" t="s">
        <v>3</v>
      </c>
      <c r="L110" s="34"/>
      <c r="M110" s="174" t="s">
        <v>3</v>
      </c>
      <c r="N110" s="175" t="s">
        <v>40</v>
      </c>
      <c r="O110" s="176">
        <v>0</v>
      </c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78" t="s">
        <v>295</v>
      </c>
      <c r="AT110" s="178" t="s">
        <v>197</v>
      </c>
      <c r="AU110" s="178" t="s">
        <v>78</v>
      </c>
      <c r="AY110" s="20" t="s">
        <v>195</v>
      </c>
      <c r="BE110" s="179">
        <f>IF(N110="základní",J110,0)</f>
        <v>1375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76</v>
      </c>
      <c r="BK110" s="179">
        <f>ROUND(I110*H110,2)</f>
        <v>1375</v>
      </c>
      <c r="BL110" s="20" t="s">
        <v>295</v>
      </c>
      <c r="BM110" s="178" t="s">
        <v>5653</v>
      </c>
    </row>
    <row r="111" spans="1:65" s="2" customFormat="1" ht="24" customHeight="1">
      <c r="A111" s="33"/>
      <c r="B111" s="167"/>
      <c r="C111" s="168" t="s">
        <v>258</v>
      </c>
      <c r="D111" s="168" t="s">
        <v>197</v>
      </c>
      <c r="E111" s="169" t="s">
        <v>5654</v>
      </c>
      <c r="F111" s="170" t="s">
        <v>5655</v>
      </c>
      <c r="G111" s="171" t="s">
        <v>1148</v>
      </c>
      <c r="H111" s="172">
        <v>1</v>
      </c>
      <c r="I111" s="173">
        <v>1705</v>
      </c>
      <c r="J111" s="173">
        <f>ROUND(I111*H111,2)</f>
        <v>1705</v>
      </c>
      <c r="K111" s="170" t="s">
        <v>3</v>
      </c>
      <c r="L111" s="34"/>
      <c r="M111" s="174" t="s">
        <v>3</v>
      </c>
      <c r="N111" s="175" t="s">
        <v>40</v>
      </c>
      <c r="O111" s="176">
        <v>0</v>
      </c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78" t="s">
        <v>295</v>
      </c>
      <c r="AT111" s="178" t="s">
        <v>197</v>
      </c>
      <c r="AU111" s="178" t="s">
        <v>78</v>
      </c>
      <c r="AY111" s="20" t="s">
        <v>195</v>
      </c>
      <c r="BE111" s="179">
        <f>IF(N111="základní",J111,0)</f>
        <v>1705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76</v>
      </c>
      <c r="BK111" s="179">
        <f>ROUND(I111*H111,2)</f>
        <v>1705</v>
      </c>
      <c r="BL111" s="20" t="s">
        <v>295</v>
      </c>
      <c r="BM111" s="178" t="s">
        <v>5656</v>
      </c>
    </row>
    <row r="112" spans="1:65" s="2" customFormat="1" ht="16.5" customHeight="1">
      <c r="A112" s="33"/>
      <c r="B112" s="167"/>
      <c r="C112" s="168" t="s">
        <v>262</v>
      </c>
      <c r="D112" s="168" t="s">
        <v>197</v>
      </c>
      <c r="E112" s="169" t="s">
        <v>5657</v>
      </c>
      <c r="F112" s="170" t="s">
        <v>5658</v>
      </c>
      <c r="G112" s="171" t="s">
        <v>1041</v>
      </c>
      <c r="H112" s="172">
        <v>1</v>
      </c>
      <c r="I112" s="173">
        <v>2750</v>
      </c>
      <c r="J112" s="173">
        <f>ROUND(I112*H112,2)</f>
        <v>2750</v>
      </c>
      <c r="K112" s="170" t="s">
        <v>3</v>
      </c>
      <c r="L112" s="34"/>
      <c r="M112" s="174" t="s">
        <v>3</v>
      </c>
      <c r="N112" s="175" t="s">
        <v>40</v>
      </c>
      <c r="O112" s="176">
        <v>0</v>
      </c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8" t="s">
        <v>295</v>
      </c>
      <c r="AT112" s="178" t="s">
        <v>197</v>
      </c>
      <c r="AU112" s="178" t="s">
        <v>78</v>
      </c>
      <c r="AY112" s="20" t="s">
        <v>195</v>
      </c>
      <c r="BE112" s="179">
        <f>IF(N112="základní",J112,0)</f>
        <v>2750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76</v>
      </c>
      <c r="BK112" s="179">
        <f>ROUND(I112*H112,2)</f>
        <v>2750</v>
      </c>
      <c r="BL112" s="20" t="s">
        <v>295</v>
      </c>
      <c r="BM112" s="178" t="s">
        <v>5659</v>
      </c>
    </row>
    <row r="113" spans="1:65" s="2" customFormat="1" ht="24" customHeight="1">
      <c r="A113" s="33"/>
      <c r="B113" s="167"/>
      <c r="C113" s="168" t="s">
        <v>269</v>
      </c>
      <c r="D113" s="168" t="s">
        <v>197</v>
      </c>
      <c r="E113" s="169" t="s">
        <v>5660</v>
      </c>
      <c r="F113" s="170" t="s">
        <v>5661</v>
      </c>
      <c r="G113" s="171" t="s">
        <v>1148</v>
      </c>
      <c r="H113" s="172">
        <v>1</v>
      </c>
      <c r="I113" s="173">
        <v>10450</v>
      </c>
      <c r="J113" s="173">
        <f>ROUND(I113*H113,2)</f>
        <v>10450</v>
      </c>
      <c r="K113" s="170" t="s">
        <v>3</v>
      </c>
      <c r="L113" s="34"/>
      <c r="M113" s="174" t="s">
        <v>3</v>
      </c>
      <c r="N113" s="175" t="s">
        <v>40</v>
      </c>
      <c r="O113" s="176">
        <v>0</v>
      </c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8" t="s">
        <v>295</v>
      </c>
      <c r="AT113" s="178" t="s">
        <v>197</v>
      </c>
      <c r="AU113" s="178" t="s">
        <v>78</v>
      </c>
      <c r="AY113" s="20" t="s">
        <v>195</v>
      </c>
      <c r="BE113" s="179">
        <f>IF(N113="základní",J113,0)</f>
        <v>10450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76</v>
      </c>
      <c r="BK113" s="179">
        <f>ROUND(I113*H113,2)</f>
        <v>10450</v>
      </c>
      <c r="BL113" s="20" t="s">
        <v>295</v>
      </c>
      <c r="BM113" s="178" t="s">
        <v>5662</v>
      </c>
    </row>
    <row r="114" spans="1:65" s="2" customFormat="1" ht="36" customHeight="1">
      <c r="A114" s="33"/>
      <c r="B114" s="167"/>
      <c r="C114" s="168" t="s">
        <v>273</v>
      </c>
      <c r="D114" s="168" t="s">
        <v>197</v>
      </c>
      <c r="E114" s="169" t="s">
        <v>5663</v>
      </c>
      <c r="F114" s="170" t="s">
        <v>5664</v>
      </c>
      <c r="G114" s="171" t="s">
        <v>1148</v>
      </c>
      <c r="H114" s="172">
        <v>1</v>
      </c>
      <c r="I114" s="173">
        <v>20790</v>
      </c>
      <c r="J114" s="173">
        <f>ROUND(I114*H114,2)</f>
        <v>20790</v>
      </c>
      <c r="K114" s="170" t="s">
        <v>3</v>
      </c>
      <c r="L114" s="34"/>
      <c r="M114" s="174" t="s">
        <v>3</v>
      </c>
      <c r="N114" s="175" t="s">
        <v>40</v>
      </c>
      <c r="O114" s="176">
        <v>0</v>
      </c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78" t="s">
        <v>295</v>
      </c>
      <c r="AT114" s="178" t="s">
        <v>197</v>
      </c>
      <c r="AU114" s="178" t="s">
        <v>78</v>
      </c>
      <c r="AY114" s="20" t="s">
        <v>195</v>
      </c>
      <c r="BE114" s="179">
        <f>IF(N114="základní",J114,0)</f>
        <v>20790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76</v>
      </c>
      <c r="BK114" s="179">
        <f>ROUND(I114*H114,2)</f>
        <v>20790</v>
      </c>
      <c r="BL114" s="20" t="s">
        <v>295</v>
      </c>
      <c r="BM114" s="178" t="s">
        <v>5665</v>
      </c>
    </row>
    <row r="115" spans="1:65" s="2" customFormat="1" ht="16.5" customHeight="1">
      <c r="A115" s="33"/>
      <c r="B115" s="167"/>
      <c r="C115" s="168" t="s">
        <v>279</v>
      </c>
      <c r="D115" s="168" t="s">
        <v>197</v>
      </c>
      <c r="E115" s="169" t="s">
        <v>5666</v>
      </c>
      <c r="F115" s="170" t="s">
        <v>5667</v>
      </c>
      <c r="G115" s="171" t="s">
        <v>1148</v>
      </c>
      <c r="H115" s="172">
        <v>1</v>
      </c>
      <c r="I115" s="173">
        <v>4290</v>
      </c>
      <c r="J115" s="173">
        <f>ROUND(I115*H115,2)</f>
        <v>4290</v>
      </c>
      <c r="K115" s="170" t="s">
        <v>3</v>
      </c>
      <c r="L115" s="34"/>
      <c r="M115" s="174" t="s">
        <v>3</v>
      </c>
      <c r="N115" s="175" t="s">
        <v>40</v>
      </c>
      <c r="O115" s="176">
        <v>0</v>
      </c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78" t="s">
        <v>295</v>
      </c>
      <c r="AT115" s="178" t="s">
        <v>197</v>
      </c>
      <c r="AU115" s="178" t="s">
        <v>78</v>
      </c>
      <c r="AY115" s="20" t="s">
        <v>195</v>
      </c>
      <c r="BE115" s="179">
        <f>IF(N115="základní",J115,0)</f>
        <v>4290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76</v>
      </c>
      <c r="BK115" s="179">
        <f>ROUND(I115*H115,2)</f>
        <v>4290</v>
      </c>
      <c r="BL115" s="20" t="s">
        <v>295</v>
      </c>
      <c r="BM115" s="178" t="s">
        <v>5668</v>
      </c>
    </row>
    <row r="116" spans="1:65" s="2" customFormat="1" ht="36" customHeight="1">
      <c r="A116" s="33"/>
      <c r="B116" s="167"/>
      <c r="C116" s="168" t="s">
        <v>9</v>
      </c>
      <c r="D116" s="168" t="s">
        <v>197</v>
      </c>
      <c r="E116" s="169" t="s">
        <v>5669</v>
      </c>
      <c r="F116" s="170" t="s">
        <v>5670</v>
      </c>
      <c r="G116" s="171" t="s">
        <v>1148</v>
      </c>
      <c r="H116" s="172">
        <v>1</v>
      </c>
      <c r="I116" s="173">
        <v>44000</v>
      </c>
      <c r="J116" s="173">
        <f>ROUND(I116*H116,2)</f>
        <v>44000</v>
      </c>
      <c r="K116" s="170" t="s">
        <v>3</v>
      </c>
      <c r="L116" s="34"/>
      <c r="M116" s="174" t="s">
        <v>3</v>
      </c>
      <c r="N116" s="175" t="s">
        <v>40</v>
      </c>
      <c r="O116" s="176">
        <v>0</v>
      </c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78" t="s">
        <v>295</v>
      </c>
      <c r="AT116" s="178" t="s">
        <v>197</v>
      </c>
      <c r="AU116" s="178" t="s">
        <v>78</v>
      </c>
      <c r="AY116" s="20" t="s">
        <v>195</v>
      </c>
      <c r="BE116" s="179">
        <f>IF(N116="základní",J116,0)</f>
        <v>44000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76</v>
      </c>
      <c r="BK116" s="179">
        <f>ROUND(I116*H116,2)</f>
        <v>44000</v>
      </c>
      <c r="BL116" s="20" t="s">
        <v>295</v>
      </c>
      <c r="BM116" s="178" t="s">
        <v>5671</v>
      </c>
    </row>
    <row r="117" spans="1:65" s="2" customFormat="1" ht="36" customHeight="1">
      <c r="A117" s="33"/>
      <c r="B117" s="167"/>
      <c r="C117" s="168" t="s">
        <v>295</v>
      </c>
      <c r="D117" s="168" t="s">
        <v>197</v>
      </c>
      <c r="E117" s="169" t="s">
        <v>5672</v>
      </c>
      <c r="F117" s="170" t="s">
        <v>2768</v>
      </c>
      <c r="G117" s="171" t="s">
        <v>1148</v>
      </c>
      <c r="H117" s="172">
        <v>1</v>
      </c>
      <c r="I117" s="173">
        <v>10956</v>
      </c>
      <c r="J117" s="173">
        <f>ROUND(I117*H117,2)</f>
        <v>10956</v>
      </c>
      <c r="K117" s="170" t="s">
        <v>3</v>
      </c>
      <c r="L117" s="34"/>
      <c r="M117" s="174" t="s">
        <v>3</v>
      </c>
      <c r="N117" s="175" t="s">
        <v>40</v>
      </c>
      <c r="O117" s="176">
        <v>0</v>
      </c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78" t="s">
        <v>295</v>
      </c>
      <c r="AT117" s="178" t="s">
        <v>197</v>
      </c>
      <c r="AU117" s="178" t="s">
        <v>78</v>
      </c>
      <c r="AY117" s="20" t="s">
        <v>195</v>
      </c>
      <c r="BE117" s="179">
        <f>IF(N117="základní",J117,0)</f>
        <v>10956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76</v>
      </c>
      <c r="BK117" s="179">
        <f>ROUND(I117*H117,2)</f>
        <v>10956</v>
      </c>
      <c r="BL117" s="20" t="s">
        <v>295</v>
      </c>
      <c r="BM117" s="178" t="s">
        <v>5673</v>
      </c>
    </row>
    <row r="118" spans="1:65" s="2" customFormat="1" ht="24" customHeight="1">
      <c r="A118" s="33"/>
      <c r="B118" s="167"/>
      <c r="C118" s="168" t="s">
        <v>301</v>
      </c>
      <c r="D118" s="168" t="s">
        <v>197</v>
      </c>
      <c r="E118" s="169" t="s">
        <v>5674</v>
      </c>
      <c r="F118" s="170" t="s">
        <v>2774</v>
      </c>
      <c r="G118" s="171" t="s">
        <v>1148</v>
      </c>
      <c r="H118" s="172">
        <v>1</v>
      </c>
      <c r="I118" s="173">
        <v>1350</v>
      </c>
      <c r="J118" s="173">
        <f>ROUND(I118*H118,2)</f>
        <v>1350</v>
      </c>
      <c r="K118" s="170" t="s">
        <v>3</v>
      </c>
      <c r="L118" s="34"/>
      <c r="M118" s="174" t="s">
        <v>3</v>
      </c>
      <c r="N118" s="175" t="s">
        <v>40</v>
      </c>
      <c r="O118" s="176">
        <v>0</v>
      </c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78" t="s">
        <v>295</v>
      </c>
      <c r="AT118" s="178" t="s">
        <v>197</v>
      </c>
      <c r="AU118" s="178" t="s">
        <v>78</v>
      </c>
      <c r="AY118" s="20" t="s">
        <v>195</v>
      </c>
      <c r="BE118" s="179">
        <f>IF(N118="základní",J118,0)</f>
        <v>1350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0" t="s">
        <v>76</v>
      </c>
      <c r="BK118" s="179">
        <f>ROUND(I118*H118,2)</f>
        <v>1350</v>
      </c>
      <c r="BL118" s="20" t="s">
        <v>295</v>
      </c>
      <c r="BM118" s="178" t="s">
        <v>5675</v>
      </c>
    </row>
    <row r="119" spans="1:65" s="2" customFormat="1" ht="16.5" customHeight="1">
      <c r="A119" s="33"/>
      <c r="B119" s="167"/>
      <c r="C119" s="168" t="s">
        <v>305</v>
      </c>
      <c r="D119" s="168" t="s">
        <v>197</v>
      </c>
      <c r="E119" s="169" t="s">
        <v>5676</v>
      </c>
      <c r="F119" s="170" t="s">
        <v>5677</v>
      </c>
      <c r="G119" s="171" t="s">
        <v>1041</v>
      </c>
      <c r="H119" s="172">
        <v>1</v>
      </c>
      <c r="I119" s="173">
        <v>200</v>
      </c>
      <c r="J119" s="173">
        <f>ROUND(I119*H119,2)</f>
        <v>200</v>
      </c>
      <c r="K119" s="170" t="s">
        <v>3</v>
      </c>
      <c r="L119" s="34"/>
      <c r="M119" s="174" t="s">
        <v>3</v>
      </c>
      <c r="N119" s="175" t="s">
        <v>40</v>
      </c>
      <c r="O119" s="176">
        <v>0</v>
      </c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78" t="s">
        <v>295</v>
      </c>
      <c r="AT119" s="178" t="s">
        <v>197</v>
      </c>
      <c r="AU119" s="178" t="s">
        <v>78</v>
      </c>
      <c r="AY119" s="20" t="s">
        <v>195</v>
      </c>
      <c r="BE119" s="179">
        <f>IF(N119="základní",J119,0)</f>
        <v>200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76</v>
      </c>
      <c r="BK119" s="179">
        <f>ROUND(I119*H119,2)</f>
        <v>200</v>
      </c>
      <c r="BL119" s="20" t="s">
        <v>295</v>
      </c>
      <c r="BM119" s="178" t="s">
        <v>5678</v>
      </c>
    </row>
    <row r="120" spans="1:65" s="2" customFormat="1" ht="16.5" customHeight="1">
      <c r="A120" s="33"/>
      <c r="B120" s="167"/>
      <c r="C120" s="168" t="s">
        <v>311</v>
      </c>
      <c r="D120" s="168" t="s">
        <v>197</v>
      </c>
      <c r="E120" s="169" t="s">
        <v>5679</v>
      </c>
      <c r="F120" s="170" t="s">
        <v>2780</v>
      </c>
      <c r="G120" s="171" t="s">
        <v>1148</v>
      </c>
      <c r="H120" s="172">
        <v>1</v>
      </c>
      <c r="I120" s="173">
        <v>195</v>
      </c>
      <c r="J120" s="173">
        <f>ROUND(I120*H120,2)</f>
        <v>195</v>
      </c>
      <c r="K120" s="170" t="s">
        <v>3</v>
      </c>
      <c r="L120" s="34"/>
      <c r="M120" s="174" t="s">
        <v>3</v>
      </c>
      <c r="N120" s="175" t="s">
        <v>40</v>
      </c>
      <c r="O120" s="176">
        <v>0</v>
      </c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8" t="s">
        <v>295</v>
      </c>
      <c r="AT120" s="178" t="s">
        <v>197</v>
      </c>
      <c r="AU120" s="178" t="s">
        <v>78</v>
      </c>
      <c r="AY120" s="20" t="s">
        <v>195</v>
      </c>
      <c r="BE120" s="179">
        <f>IF(N120="základní",J120,0)</f>
        <v>195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76</v>
      </c>
      <c r="BK120" s="179">
        <f>ROUND(I120*H120,2)</f>
        <v>195</v>
      </c>
      <c r="BL120" s="20" t="s">
        <v>295</v>
      </c>
      <c r="BM120" s="178" t="s">
        <v>5680</v>
      </c>
    </row>
    <row r="121" spans="1:63" s="12" customFormat="1" ht="22.8" customHeight="1">
      <c r="A121" s="12"/>
      <c r="B121" s="155"/>
      <c r="C121" s="12"/>
      <c r="D121" s="156" t="s">
        <v>68</v>
      </c>
      <c r="E121" s="165" t="s">
        <v>2214</v>
      </c>
      <c r="F121" s="165" t="s">
        <v>2437</v>
      </c>
      <c r="G121" s="12"/>
      <c r="H121" s="12"/>
      <c r="I121" s="12"/>
      <c r="J121" s="166">
        <f>BK121</f>
        <v>44240</v>
      </c>
      <c r="K121" s="12"/>
      <c r="L121" s="155"/>
      <c r="M121" s="159"/>
      <c r="N121" s="160"/>
      <c r="O121" s="160"/>
      <c r="P121" s="161">
        <f>SUM(P122:P125)</f>
        <v>0</v>
      </c>
      <c r="Q121" s="160"/>
      <c r="R121" s="161">
        <f>SUM(R122:R125)</f>
        <v>0</v>
      </c>
      <c r="S121" s="160"/>
      <c r="T121" s="162">
        <f>SUM(T122:T125)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6" t="s">
        <v>78</v>
      </c>
      <c r="AT121" s="163" t="s">
        <v>68</v>
      </c>
      <c r="AU121" s="163" t="s">
        <v>76</v>
      </c>
      <c r="AY121" s="156" t="s">
        <v>195</v>
      </c>
      <c r="BK121" s="164">
        <f>SUM(BK122:BK125)</f>
        <v>44240</v>
      </c>
    </row>
    <row r="122" spans="1:65" s="2" customFormat="1" ht="24" customHeight="1">
      <c r="A122" s="33"/>
      <c r="B122" s="167"/>
      <c r="C122" s="168" t="s">
        <v>317</v>
      </c>
      <c r="D122" s="168" t="s">
        <v>197</v>
      </c>
      <c r="E122" s="169" t="s">
        <v>5681</v>
      </c>
      <c r="F122" s="170" t="s">
        <v>5682</v>
      </c>
      <c r="G122" s="171" t="s">
        <v>1148</v>
      </c>
      <c r="H122" s="172">
        <v>1</v>
      </c>
      <c r="I122" s="173">
        <v>11520</v>
      </c>
      <c r="J122" s="173">
        <f>ROUND(I122*H122,2)</f>
        <v>11520</v>
      </c>
      <c r="K122" s="170" t="s">
        <v>3</v>
      </c>
      <c r="L122" s="34"/>
      <c r="M122" s="174" t="s">
        <v>3</v>
      </c>
      <c r="N122" s="175" t="s">
        <v>40</v>
      </c>
      <c r="O122" s="176">
        <v>0</v>
      </c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8" t="s">
        <v>295</v>
      </c>
      <c r="AT122" s="178" t="s">
        <v>197</v>
      </c>
      <c r="AU122" s="178" t="s">
        <v>78</v>
      </c>
      <c r="AY122" s="20" t="s">
        <v>195</v>
      </c>
      <c r="BE122" s="179">
        <f>IF(N122="základní",J122,0)</f>
        <v>11520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76</v>
      </c>
      <c r="BK122" s="179">
        <f>ROUND(I122*H122,2)</f>
        <v>11520</v>
      </c>
      <c r="BL122" s="20" t="s">
        <v>295</v>
      </c>
      <c r="BM122" s="178" t="s">
        <v>5683</v>
      </c>
    </row>
    <row r="123" spans="1:65" s="2" customFormat="1" ht="24" customHeight="1">
      <c r="A123" s="33"/>
      <c r="B123" s="167"/>
      <c r="C123" s="168" t="s">
        <v>8</v>
      </c>
      <c r="D123" s="168" t="s">
        <v>197</v>
      </c>
      <c r="E123" s="169" t="s">
        <v>5684</v>
      </c>
      <c r="F123" s="170" t="s">
        <v>5685</v>
      </c>
      <c r="G123" s="171" t="s">
        <v>1148</v>
      </c>
      <c r="H123" s="172">
        <v>1</v>
      </c>
      <c r="I123" s="173">
        <v>11520</v>
      </c>
      <c r="J123" s="173">
        <f>ROUND(I123*H123,2)</f>
        <v>11520</v>
      </c>
      <c r="K123" s="170" t="s">
        <v>3</v>
      </c>
      <c r="L123" s="34"/>
      <c r="M123" s="174" t="s">
        <v>3</v>
      </c>
      <c r="N123" s="175" t="s">
        <v>40</v>
      </c>
      <c r="O123" s="176">
        <v>0</v>
      </c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8" t="s">
        <v>295</v>
      </c>
      <c r="AT123" s="178" t="s">
        <v>197</v>
      </c>
      <c r="AU123" s="178" t="s">
        <v>78</v>
      </c>
      <c r="AY123" s="20" t="s">
        <v>195</v>
      </c>
      <c r="BE123" s="179">
        <f>IF(N123="základní",J123,0)</f>
        <v>11520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76</v>
      </c>
      <c r="BK123" s="179">
        <f>ROUND(I123*H123,2)</f>
        <v>11520</v>
      </c>
      <c r="BL123" s="20" t="s">
        <v>295</v>
      </c>
      <c r="BM123" s="178" t="s">
        <v>5686</v>
      </c>
    </row>
    <row r="124" spans="1:65" s="2" customFormat="1" ht="24" customHeight="1">
      <c r="A124" s="33"/>
      <c r="B124" s="167"/>
      <c r="C124" s="168" t="s">
        <v>326</v>
      </c>
      <c r="D124" s="168" t="s">
        <v>197</v>
      </c>
      <c r="E124" s="169" t="s">
        <v>5687</v>
      </c>
      <c r="F124" s="170" t="s">
        <v>5688</v>
      </c>
      <c r="G124" s="171" t="s">
        <v>1148</v>
      </c>
      <c r="H124" s="172">
        <v>1</v>
      </c>
      <c r="I124" s="173">
        <v>11520</v>
      </c>
      <c r="J124" s="173">
        <f>ROUND(I124*H124,2)</f>
        <v>11520</v>
      </c>
      <c r="K124" s="170" t="s">
        <v>3</v>
      </c>
      <c r="L124" s="34"/>
      <c r="M124" s="174" t="s">
        <v>3</v>
      </c>
      <c r="N124" s="175" t="s">
        <v>40</v>
      </c>
      <c r="O124" s="176">
        <v>0</v>
      </c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8" t="s">
        <v>295</v>
      </c>
      <c r="AT124" s="178" t="s">
        <v>197</v>
      </c>
      <c r="AU124" s="178" t="s">
        <v>78</v>
      </c>
      <c r="AY124" s="20" t="s">
        <v>195</v>
      </c>
      <c r="BE124" s="179">
        <f>IF(N124="základní",J124,0)</f>
        <v>11520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76</v>
      </c>
      <c r="BK124" s="179">
        <f>ROUND(I124*H124,2)</f>
        <v>11520</v>
      </c>
      <c r="BL124" s="20" t="s">
        <v>295</v>
      </c>
      <c r="BM124" s="178" t="s">
        <v>5689</v>
      </c>
    </row>
    <row r="125" spans="1:65" s="2" customFormat="1" ht="24" customHeight="1">
      <c r="A125" s="33"/>
      <c r="B125" s="167"/>
      <c r="C125" s="168" t="s">
        <v>331</v>
      </c>
      <c r="D125" s="168" t="s">
        <v>197</v>
      </c>
      <c r="E125" s="169" t="s">
        <v>5690</v>
      </c>
      <c r="F125" s="170" t="s">
        <v>5691</v>
      </c>
      <c r="G125" s="171" t="s">
        <v>1148</v>
      </c>
      <c r="H125" s="172">
        <v>1</v>
      </c>
      <c r="I125" s="173">
        <v>9680</v>
      </c>
      <c r="J125" s="173">
        <f>ROUND(I125*H125,2)</f>
        <v>9680</v>
      </c>
      <c r="K125" s="170" t="s">
        <v>3</v>
      </c>
      <c r="L125" s="34"/>
      <c r="M125" s="174" t="s">
        <v>3</v>
      </c>
      <c r="N125" s="175" t="s">
        <v>40</v>
      </c>
      <c r="O125" s="176">
        <v>0</v>
      </c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295</v>
      </c>
      <c r="AT125" s="178" t="s">
        <v>197</v>
      </c>
      <c r="AU125" s="178" t="s">
        <v>78</v>
      </c>
      <c r="AY125" s="20" t="s">
        <v>195</v>
      </c>
      <c r="BE125" s="179">
        <f>IF(N125="základní",J125,0)</f>
        <v>9680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76</v>
      </c>
      <c r="BK125" s="179">
        <f>ROUND(I125*H125,2)</f>
        <v>9680</v>
      </c>
      <c r="BL125" s="20" t="s">
        <v>295</v>
      </c>
      <c r="BM125" s="178" t="s">
        <v>5692</v>
      </c>
    </row>
    <row r="126" spans="1:63" s="12" customFormat="1" ht="22.8" customHeight="1">
      <c r="A126" s="12"/>
      <c r="B126" s="155"/>
      <c r="C126" s="12"/>
      <c r="D126" s="156" t="s">
        <v>68</v>
      </c>
      <c r="E126" s="165" t="s">
        <v>2255</v>
      </c>
      <c r="F126" s="165" t="s">
        <v>2180</v>
      </c>
      <c r="G126" s="12"/>
      <c r="H126" s="12"/>
      <c r="I126" s="12"/>
      <c r="J126" s="166">
        <f>BK126</f>
        <v>30582.4</v>
      </c>
      <c r="K126" s="12"/>
      <c r="L126" s="155"/>
      <c r="M126" s="159"/>
      <c r="N126" s="160"/>
      <c r="O126" s="160"/>
      <c r="P126" s="161">
        <f>SUM(P127:P140)</f>
        <v>0</v>
      </c>
      <c r="Q126" s="160"/>
      <c r="R126" s="161">
        <f>SUM(R127:R140)</f>
        <v>0</v>
      </c>
      <c r="S126" s="160"/>
      <c r="T126" s="162">
        <f>SUM(T127:T140)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6" t="s">
        <v>78</v>
      </c>
      <c r="AT126" s="163" t="s">
        <v>68</v>
      </c>
      <c r="AU126" s="163" t="s">
        <v>76</v>
      </c>
      <c r="AY126" s="156" t="s">
        <v>195</v>
      </c>
      <c r="BK126" s="164">
        <f>SUM(BK127:BK140)</f>
        <v>30582.4</v>
      </c>
    </row>
    <row r="127" spans="1:65" s="2" customFormat="1" ht="16.5" customHeight="1">
      <c r="A127" s="33"/>
      <c r="B127" s="167"/>
      <c r="C127" s="168" t="s">
        <v>338</v>
      </c>
      <c r="D127" s="168" t="s">
        <v>197</v>
      </c>
      <c r="E127" s="169" t="s">
        <v>5693</v>
      </c>
      <c r="F127" s="170" t="s">
        <v>5694</v>
      </c>
      <c r="G127" s="171" t="s">
        <v>1148</v>
      </c>
      <c r="H127" s="172">
        <v>3</v>
      </c>
      <c r="I127" s="173">
        <v>550</v>
      </c>
      <c r="J127" s="173">
        <f>ROUND(I127*H127,2)</f>
        <v>1650</v>
      </c>
      <c r="K127" s="170" t="s">
        <v>3</v>
      </c>
      <c r="L127" s="34"/>
      <c r="M127" s="174" t="s">
        <v>3</v>
      </c>
      <c r="N127" s="175" t="s">
        <v>40</v>
      </c>
      <c r="O127" s="176">
        <v>0</v>
      </c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295</v>
      </c>
      <c r="AT127" s="178" t="s">
        <v>197</v>
      </c>
      <c r="AU127" s="178" t="s">
        <v>78</v>
      </c>
      <c r="AY127" s="20" t="s">
        <v>195</v>
      </c>
      <c r="BE127" s="179">
        <f>IF(N127="základní",J127,0)</f>
        <v>1650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76</v>
      </c>
      <c r="BK127" s="179">
        <f>ROUND(I127*H127,2)</f>
        <v>1650</v>
      </c>
      <c r="BL127" s="20" t="s">
        <v>295</v>
      </c>
      <c r="BM127" s="178" t="s">
        <v>5695</v>
      </c>
    </row>
    <row r="128" spans="1:65" s="2" customFormat="1" ht="16.5" customHeight="1">
      <c r="A128" s="33"/>
      <c r="B128" s="167"/>
      <c r="C128" s="168" t="s">
        <v>344</v>
      </c>
      <c r="D128" s="168" t="s">
        <v>197</v>
      </c>
      <c r="E128" s="169" t="s">
        <v>5696</v>
      </c>
      <c r="F128" s="170" t="s">
        <v>5697</v>
      </c>
      <c r="G128" s="171" t="s">
        <v>1148</v>
      </c>
      <c r="H128" s="172">
        <v>1</v>
      </c>
      <c r="I128" s="173">
        <v>550</v>
      </c>
      <c r="J128" s="173">
        <f>ROUND(I128*H128,2)</f>
        <v>550</v>
      </c>
      <c r="K128" s="170" t="s">
        <v>3</v>
      </c>
      <c r="L128" s="34"/>
      <c r="M128" s="174" t="s">
        <v>3</v>
      </c>
      <c r="N128" s="175" t="s">
        <v>40</v>
      </c>
      <c r="O128" s="176">
        <v>0</v>
      </c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8" t="s">
        <v>295</v>
      </c>
      <c r="AT128" s="178" t="s">
        <v>197</v>
      </c>
      <c r="AU128" s="178" t="s">
        <v>78</v>
      </c>
      <c r="AY128" s="20" t="s">
        <v>195</v>
      </c>
      <c r="BE128" s="179">
        <f>IF(N128="základní",J128,0)</f>
        <v>550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76</v>
      </c>
      <c r="BK128" s="179">
        <f>ROUND(I128*H128,2)</f>
        <v>550</v>
      </c>
      <c r="BL128" s="20" t="s">
        <v>295</v>
      </c>
      <c r="BM128" s="178" t="s">
        <v>5698</v>
      </c>
    </row>
    <row r="129" spans="1:65" s="2" customFormat="1" ht="16.5" customHeight="1">
      <c r="A129" s="33"/>
      <c r="B129" s="167"/>
      <c r="C129" s="168" t="s">
        <v>362</v>
      </c>
      <c r="D129" s="168" t="s">
        <v>197</v>
      </c>
      <c r="E129" s="169" t="s">
        <v>5699</v>
      </c>
      <c r="F129" s="170" t="s">
        <v>2688</v>
      </c>
      <c r="G129" s="171" t="s">
        <v>1148</v>
      </c>
      <c r="H129" s="172">
        <v>7</v>
      </c>
      <c r="I129" s="173">
        <v>760</v>
      </c>
      <c r="J129" s="173">
        <f>ROUND(I129*H129,2)</f>
        <v>5320</v>
      </c>
      <c r="K129" s="170" t="s">
        <v>3</v>
      </c>
      <c r="L129" s="34"/>
      <c r="M129" s="174" t="s">
        <v>3</v>
      </c>
      <c r="N129" s="175" t="s">
        <v>40</v>
      </c>
      <c r="O129" s="176">
        <v>0</v>
      </c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295</v>
      </c>
      <c r="AT129" s="178" t="s">
        <v>197</v>
      </c>
      <c r="AU129" s="178" t="s">
        <v>78</v>
      </c>
      <c r="AY129" s="20" t="s">
        <v>195</v>
      </c>
      <c r="BE129" s="179">
        <f>IF(N129="základní",J129,0)</f>
        <v>5320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0" t="s">
        <v>76</v>
      </c>
      <c r="BK129" s="179">
        <f>ROUND(I129*H129,2)</f>
        <v>5320</v>
      </c>
      <c r="BL129" s="20" t="s">
        <v>295</v>
      </c>
      <c r="BM129" s="178" t="s">
        <v>5700</v>
      </c>
    </row>
    <row r="130" spans="1:65" s="2" customFormat="1" ht="16.5" customHeight="1">
      <c r="A130" s="33"/>
      <c r="B130" s="167"/>
      <c r="C130" s="168" t="s">
        <v>369</v>
      </c>
      <c r="D130" s="168" t="s">
        <v>197</v>
      </c>
      <c r="E130" s="169" t="s">
        <v>5701</v>
      </c>
      <c r="F130" s="170" t="s">
        <v>2691</v>
      </c>
      <c r="G130" s="171" t="s">
        <v>1148</v>
      </c>
      <c r="H130" s="172">
        <v>12</v>
      </c>
      <c r="I130" s="173">
        <v>540</v>
      </c>
      <c r="J130" s="173">
        <f>ROUND(I130*H130,2)</f>
        <v>6480</v>
      </c>
      <c r="K130" s="170" t="s">
        <v>3</v>
      </c>
      <c r="L130" s="34"/>
      <c r="M130" s="174" t="s">
        <v>3</v>
      </c>
      <c r="N130" s="175" t="s">
        <v>40</v>
      </c>
      <c r="O130" s="176">
        <v>0</v>
      </c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8" t="s">
        <v>295</v>
      </c>
      <c r="AT130" s="178" t="s">
        <v>197</v>
      </c>
      <c r="AU130" s="178" t="s">
        <v>78</v>
      </c>
      <c r="AY130" s="20" t="s">
        <v>195</v>
      </c>
      <c r="BE130" s="179">
        <f>IF(N130="základní",J130,0)</f>
        <v>6480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76</v>
      </c>
      <c r="BK130" s="179">
        <f>ROUND(I130*H130,2)</f>
        <v>6480</v>
      </c>
      <c r="BL130" s="20" t="s">
        <v>295</v>
      </c>
      <c r="BM130" s="178" t="s">
        <v>5702</v>
      </c>
    </row>
    <row r="131" spans="1:65" s="2" customFormat="1" ht="16.5" customHeight="1">
      <c r="A131" s="33"/>
      <c r="B131" s="167"/>
      <c r="C131" s="168" t="s">
        <v>376</v>
      </c>
      <c r="D131" s="168" t="s">
        <v>197</v>
      </c>
      <c r="E131" s="169" t="s">
        <v>5703</v>
      </c>
      <c r="F131" s="170" t="s">
        <v>5704</v>
      </c>
      <c r="G131" s="171" t="s">
        <v>1148</v>
      </c>
      <c r="H131" s="172">
        <v>6</v>
      </c>
      <c r="I131" s="173">
        <v>406</v>
      </c>
      <c r="J131" s="173">
        <f>ROUND(I131*H131,2)</f>
        <v>2436</v>
      </c>
      <c r="K131" s="170" t="s">
        <v>3</v>
      </c>
      <c r="L131" s="34"/>
      <c r="M131" s="174" t="s">
        <v>3</v>
      </c>
      <c r="N131" s="175" t="s">
        <v>40</v>
      </c>
      <c r="O131" s="176">
        <v>0</v>
      </c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295</v>
      </c>
      <c r="AT131" s="178" t="s">
        <v>197</v>
      </c>
      <c r="AU131" s="178" t="s">
        <v>78</v>
      </c>
      <c r="AY131" s="20" t="s">
        <v>195</v>
      </c>
      <c r="BE131" s="179">
        <f>IF(N131="základní",J131,0)</f>
        <v>2436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0" t="s">
        <v>76</v>
      </c>
      <c r="BK131" s="179">
        <f>ROUND(I131*H131,2)</f>
        <v>2436</v>
      </c>
      <c r="BL131" s="20" t="s">
        <v>295</v>
      </c>
      <c r="BM131" s="178" t="s">
        <v>5705</v>
      </c>
    </row>
    <row r="132" spans="1:65" s="2" customFormat="1" ht="16.5" customHeight="1">
      <c r="A132" s="33"/>
      <c r="B132" s="167"/>
      <c r="C132" s="168" t="s">
        <v>383</v>
      </c>
      <c r="D132" s="168" t="s">
        <v>197</v>
      </c>
      <c r="E132" s="169" t="s">
        <v>5706</v>
      </c>
      <c r="F132" s="170" t="s">
        <v>5707</v>
      </c>
      <c r="G132" s="171" t="s">
        <v>1148</v>
      </c>
      <c r="H132" s="172">
        <v>1</v>
      </c>
      <c r="I132" s="173">
        <v>402</v>
      </c>
      <c r="J132" s="173">
        <f>ROUND(I132*H132,2)</f>
        <v>402</v>
      </c>
      <c r="K132" s="170" t="s">
        <v>3</v>
      </c>
      <c r="L132" s="34"/>
      <c r="M132" s="174" t="s">
        <v>3</v>
      </c>
      <c r="N132" s="175" t="s">
        <v>40</v>
      </c>
      <c r="O132" s="176">
        <v>0</v>
      </c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295</v>
      </c>
      <c r="AT132" s="178" t="s">
        <v>197</v>
      </c>
      <c r="AU132" s="178" t="s">
        <v>78</v>
      </c>
      <c r="AY132" s="20" t="s">
        <v>195</v>
      </c>
      <c r="BE132" s="179">
        <f>IF(N132="základní",J132,0)</f>
        <v>402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76</v>
      </c>
      <c r="BK132" s="179">
        <f>ROUND(I132*H132,2)</f>
        <v>402</v>
      </c>
      <c r="BL132" s="20" t="s">
        <v>295</v>
      </c>
      <c r="BM132" s="178" t="s">
        <v>5708</v>
      </c>
    </row>
    <row r="133" spans="1:65" s="2" customFormat="1" ht="16.5" customHeight="1">
      <c r="A133" s="33"/>
      <c r="B133" s="167"/>
      <c r="C133" s="168" t="s">
        <v>400</v>
      </c>
      <c r="D133" s="168" t="s">
        <v>197</v>
      </c>
      <c r="E133" s="169" t="s">
        <v>5709</v>
      </c>
      <c r="F133" s="170" t="s">
        <v>2699</v>
      </c>
      <c r="G133" s="171" t="s">
        <v>1148</v>
      </c>
      <c r="H133" s="172">
        <v>1</v>
      </c>
      <c r="I133" s="173">
        <v>750</v>
      </c>
      <c r="J133" s="173">
        <f>ROUND(I133*H133,2)</f>
        <v>750</v>
      </c>
      <c r="K133" s="170" t="s">
        <v>3</v>
      </c>
      <c r="L133" s="34"/>
      <c r="M133" s="174" t="s">
        <v>3</v>
      </c>
      <c r="N133" s="175" t="s">
        <v>40</v>
      </c>
      <c r="O133" s="176">
        <v>0</v>
      </c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295</v>
      </c>
      <c r="AT133" s="178" t="s">
        <v>197</v>
      </c>
      <c r="AU133" s="178" t="s">
        <v>78</v>
      </c>
      <c r="AY133" s="20" t="s">
        <v>195</v>
      </c>
      <c r="BE133" s="179">
        <f>IF(N133="základní",J133,0)</f>
        <v>750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76</v>
      </c>
      <c r="BK133" s="179">
        <f>ROUND(I133*H133,2)</f>
        <v>750</v>
      </c>
      <c r="BL133" s="20" t="s">
        <v>295</v>
      </c>
      <c r="BM133" s="178" t="s">
        <v>5710</v>
      </c>
    </row>
    <row r="134" spans="1:65" s="2" customFormat="1" ht="16.5" customHeight="1">
      <c r="A134" s="33"/>
      <c r="B134" s="167"/>
      <c r="C134" s="168" t="s">
        <v>405</v>
      </c>
      <c r="D134" s="168" t="s">
        <v>197</v>
      </c>
      <c r="E134" s="169" t="s">
        <v>5711</v>
      </c>
      <c r="F134" s="170" t="s">
        <v>2702</v>
      </c>
      <c r="G134" s="171" t="s">
        <v>1148</v>
      </c>
      <c r="H134" s="172">
        <v>3</v>
      </c>
      <c r="I134" s="173">
        <v>524</v>
      </c>
      <c r="J134" s="173">
        <f>ROUND(I134*H134,2)</f>
        <v>1572</v>
      </c>
      <c r="K134" s="170" t="s">
        <v>3</v>
      </c>
      <c r="L134" s="34"/>
      <c r="M134" s="174" t="s">
        <v>3</v>
      </c>
      <c r="N134" s="175" t="s">
        <v>40</v>
      </c>
      <c r="O134" s="176">
        <v>0</v>
      </c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295</v>
      </c>
      <c r="AT134" s="178" t="s">
        <v>197</v>
      </c>
      <c r="AU134" s="178" t="s">
        <v>78</v>
      </c>
      <c r="AY134" s="20" t="s">
        <v>195</v>
      </c>
      <c r="BE134" s="179">
        <f>IF(N134="základní",J134,0)</f>
        <v>1572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76</v>
      </c>
      <c r="BK134" s="179">
        <f>ROUND(I134*H134,2)</f>
        <v>1572</v>
      </c>
      <c r="BL134" s="20" t="s">
        <v>295</v>
      </c>
      <c r="BM134" s="178" t="s">
        <v>5712</v>
      </c>
    </row>
    <row r="135" spans="1:65" s="2" customFormat="1" ht="16.5" customHeight="1">
      <c r="A135" s="33"/>
      <c r="B135" s="167"/>
      <c r="C135" s="168" t="s">
        <v>417</v>
      </c>
      <c r="D135" s="168" t="s">
        <v>197</v>
      </c>
      <c r="E135" s="169" t="s">
        <v>5713</v>
      </c>
      <c r="F135" s="170" t="s">
        <v>5714</v>
      </c>
      <c r="G135" s="171" t="s">
        <v>1148</v>
      </c>
      <c r="H135" s="172">
        <v>3</v>
      </c>
      <c r="I135" s="173">
        <v>382.8</v>
      </c>
      <c r="J135" s="173">
        <f>ROUND(I135*H135,2)</f>
        <v>1148.4</v>
      </c>
      <c r="K135" s="170" t="s">
        <v>3</v>
      </c>
      <c r="L135" s="34"/>
      <c r="M135" s="174" t="s">
        <v>3</v>
      </c>
      <c r="N135" s="175" t="s">
        <v>40</v>
      </c>
      <c r="O135" s="176">
        <v>0</v>
      </c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295</v>
      </c>
      <c r="AT135" s="178" t="s">
        <v>197</v>
      </c>
      <c r="AU135" s="178" t="s">
        <v>78</v>
      </c>
      <c r="AY135" s="20" t="s">
        <v>195</v>
      </c>
      <c r="BE135" s="179">
        <f>IF(N135="základní",J135,0)</f>
        <v>1148.4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76</v>
      </c>
      <c r="BK135" s="179">
        <f>ROUND(I135*H135,2)</f>
        <v>1148.4</v>
      </c>
      <c r="BL135" s="20" t="s">
        <v>295</v>
      </c>
      <c r="BM135" s="178" t="s">
        <v>5715</v>
      </c>
    </row>
    <row r="136" spans="1:65" s="2" customFormat="1" ht="16.5" customHeight="1">
      <c r="A136" s="33"/>
      <c r="B136" s="167"/>
      <c r="C136" s="168" t="s">
        <v>422</v>
      </c>
      <c r="D136" s="168" t="s">
        <v>197</v>
      </c>
      <c r="E136" s="169" t="s">
        <v>5716</v>
      </c>
      <c r="F136" s="170" t="s">
        <v>5717</v>
      </c>
      <c r="G136" s="171" t="s">
        <v>1148</v>
      </c>
      <c r="H136" s="172">
        <v>1</v>
      </c>
      <c r="I136" s="173">
        <v>770</v>
      </c>
      <c r="J136" s="173">
        <f>ROUND(I136*H136,2)</f>
        <v>770</v>
      </c>
      <c r="K136" s="170" t="s">
        <v>3</v>
      </c>
      <c r="L136" s="34"/>
      <c r="M136" s="174" t="s">
        <v>3</v>
      </c>
      <c r="N136" s="175" t="s">
        <v>40</v>
      </c>
      <c r="O136" s="176">
        <v>0</v>
      </c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295</v>
      </c>
      <c r="AT136" s="178" t="s">
        <v>197</v>
      </c>
      <c r="AU136" s="178" t="s">
        <v>78</v>
      </c>
      <c r="AY136" s="20" t="s">
        <v>195</v>
      </c>
      <c r="BE136" s="179">
        <f>IF(N136="základní",J136,0)</f>
        <v>770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76</v>
      </c>
      <c r="BK136" s="179">
        <f>ROUND(I136*H136,2)</f>
        <v>770</v>
      </c>
      <c r="BL136" s="20" t="s">
        <v>295</v>
      </c>
      <c r="BM136" s="178" t="s">
        <v>5718</v>
      </c>
    </row>
    <row r="137" spans="1:65" s="2" customFormat="1" ht="16.5" customHeight="1">
      <c r="A137" s="33"/>
      <c r="B137" s="167"/>
      <c r="C137" s="168" t="s">
        <v>427</v>
      </c>
      <c r="D137" s="168" t="s">
        <v>197</v>
      </c>
      <c r="E137" s="169" t="s">
        <v>5719</v>
      </c>
      <c r="F137" s="170" t="s">
        <v>5720</v>
      </c>
      <c r="G137" s="171" t="s">
        <v>1148</v>
      </c>
      <c r="H137" s="172">
        <v>2</v>
      </c>
      <c r="I137" s="173">
        <v>540</v>
      </c>
      <c r="J137" s="173">
        <f>ROUND(I137*H137,2)</f>
        <v>1080</v>
      </c>
      <c r="K137" s="170" t="s">
        <v>3</v>
      </c>
      <c r="L137" s="34"/>
      <c r="M137" s="174" t="s">
        <v>3</v>
      </c>
      <c r="N137" s="175" t="s">
        <v>40</v>
      </c>
      <c r="O137" s="176">
        <v>0</v>
      </c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295</v>
      </c>
      <c r="AT137" s="178" t="s">
        <v>197</v>
      </c>
      <c r="AU137" s="178" t="s">
        <v>78</v>
      </c>
      <c r="AY137" s="20" t="s">
        <v>195</v>
      </c>
      <c r="BE137" s="179">
        <f>IF(N137="základní",J137,0)</f>
        <v>1080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76</v>
      </c>
      <c r="BK137" s="179">
        <f>ROUND(I137*H137,2)</f>
        <v>1080</v>
      </c>
      <c r="BL137" s="20" t="s">
        <v>295</v>
      </c>
      <c r="BM137" s="178" t="s">
        <v>5721</v>
      </c>
    </row>
    <row r="138" spans="1:65" s="2" customFormat="1" ht="16.5" customHeight="1">
      <c r="A138" s="33"/>
      <c r="B138" s="167"/>
      <c r="C138" s="168" t="s">
        <v>431</v>
      </c>
      <c r="D138" s="168" t="s">
        <v>197</v>
      </c>
      <c r="E138" s="169" t="s">
        <v>5722</v>
      </c>
      <c r="F138" s="170" t="s">
        <v>5723</v>
      </c>
      <c r="G138" s="171" t="s">
        <v>1148</v>
      </c>
      <c r="H138" s="172">
        <v>1</v>
      </c>
      <c r="I138" s="173">
        <v>418</v>
      </c>
      <c r="J138" s="173">
        <f>ROUND(I138*H138,2)</f>
        <v>418</v>
      </c>
      <c r="K138" s="170" t="s">
        <v>3</v>
      </c>
      <c r="L138" s="34"/>
      <c r="M138" s="174" t="s">
        <v>3</v>
      </c>
      <c r="N138" s="175" t="s">
        <v>40</v>
      </c>
      <c r="O138" s="176">
        <v>0</v>
      </c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295</v>
      </c>
      <c r="AT138" s="178" t="s">
        <v>197</v>
      </c>
      <c r="AU138" s="178" t="s">
        <v>78</v>
      </c>
      <c r="AY138" s="20" t="s">
        <v>195</v>
      </c>
      <c r="BE138" s="179">
        <f>IF(N138="základní",J138,0)</f>
        <v>418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76</v>
      </c>
      <c r="BK138" s="179">
        <f>ROUND(I138*H138,2)</f>
        <v>418</v>
      </c>
      <c r="BL138" s="20" t="s">
        <v>295</v>
      </c>
      <c r="BM138" s="178" t="s">
        <v>5724</v>
      </c>
    </row>
    <row r="139" spans="1:65" s="2" customFormat="1" ht="16.5" customHeight="1">
      <c r="A139" s="33"/>
      <c r="B139" s="167"/>
      <c r="C139" s="168" t="s">
        <v>435</v>
      </c>
      <c r="D139" s="168" t="s">
        <v>197</v>
      </c>
      <c r="E139" s="169" t="s">
        <v>5725</v>
      </c>
      <c r="F139" s="170" t="s">
        <v>2717</v>
      </c>
      <c r="G139" s="171" t="s">
        <v>1148</v>
      </c>
      <c r="H139" s="172">
        <v>12</v>
      </c>
      <c r="I139" s="173">
        <v>103</v>
      </c>
      <c r="J139" s="173">
        <f>ROUND(I139*H139,2)</f>
        <v>1236</v>
      </c>
      <c r="K139" s="170" t="s">
        <v>3</v>
      </c>
      <c r="L139" s="34"/>
      <c r="M139" s="174" t="s">
        <v>3</v>
      </c>
      <c r="N139" s="175" t="s">
        <v>40</v>
      </c>
      <c r="O139" s="176">
        <v>0</v>
      </c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8" t="s">
        <v>295</v>
      </c>
      <c r="AT139" s="178" t="s">
        <v>197</v>
      </c>
      <c r="AU139" s="178" t="s">
        <v>78</v>
      </c>
      <c r="AY139" s="20" t="s">
        <v>195</v>
      </c>
      <c r="BE139" s="179">
        <f>IF(N139="základní",J139,0)</f>
        <v>1236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0" t="s">
        <v>76</v>
      </c>
      <c r="BK139" s="179">
        <f>ROUND(I139*H139,2)</f>
        <v>1236</v>
      </c>
      <c r="BL139" s="20" t="s">
        <v>295</v>
      </c>
      <c r="BM139" s="178" t="s">
        <v>5726</v>
      </c>
    </row>
    <row r="140" spans="1:65" s="2" customFormat="1" ht="16.5" customHeight="1">
      <c r="A140" s="33"/>
      <c r="B140" s="167"/>
      <c r="C140" s="168" t="s">
        <v>440</v>
      </c>
      <c r="D140" s="168" t="s">
        <v>197</v>
      </c>
      <c r="E140" s="169" t="s">
        <v>5727</v>
      </c>
      <c r="F140" s="170" t="s">
        <v>2720</v>
      </c>
      <c r="G140" s="171" t="s">
        <v>1148</v>
      </c>
      <c r="H140" s="172">
        <v>10</v>
      </c>
      <c r="I140" s="173">
        <v>677</v>
      </c>
      <c r="J140" s="173">
        <f>ROUND(I140*H140,2)</f>
        <v>6770</v>
      </c>
      <c r="K140" s="170" t="s">
        <v>3</v>
      </c>
      <c r="L140" s="34"/>
      <c r="M140" s="174" t="s">
        <v>3</v>
      </c>
      <c r="N140" s="175" t="s">
        <v>40</v>
      </c>
      <c r="O140" s="176">
        <v>0</v>
      </c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295</v>
      </c>
      <c r="AT140" s="178" t="s">
        <v>197</v>
      </c>
      <c r="AU140" s="178" t="s">
        <v>78</v>
      </c>
      <c r="AY140" s="20" t="s">
        <v>195</v>
      </c>
      <c r="BE140" s="179">
        <f>IF(N140="základní",J140,0)</f>
        <v>6770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76</v>
      </c>
      <c r="BK140" s="179">
        <f>ROUND(I140*H140,2)</f>
        <v>6770</v>
      </c>
      <c r="BL140" s="20" t="s">
        <v>295</v>
      </c>
      <c r="BM140" s="178" t="s">
        <v>5728</v>
      </c>
    </row>
    <row r="141" spans="1:63" s="12" customFormat="1" ht="22.8" customHeight="1">
      <c r="A141" s="12"/>
      <c r="B141" s="155"/>
      <c r="C141" s="12"/>
      <c r="D141" s="156" t="s">
        <v>68</v>
      </c>
      <c r="E141" s="165" t="s">
        <v>2311</v>
      </c>
      <c r="F141" s="165" t="s">
        <v>2256</v>
      </c>
      <c r="G141" s="12"/>
      <c r="H141" s="12"/>
      <c r="I141" s="12"/>
      <c r="J141" s="166">
        <f>BK141</f>
        <v>22458</v>
      </c>
      <c r="K141" s="12"/>
      <c r="L141" s="155"/>
      <c r="M141" s="159"/>
      <c r="N141" s="160"/>
      <c r="O141" s="160"/>
      <c r="P141" s="161">
        <f>SUM(P142:P146)</f>
        <v>0</v>
      </c>
      <c r="Q141" s="160"/>
      <c r="R141" s="161">
        <f>SUM(R142:R146)</f>
        <v>0</v>
      </c>
      <c r="S141" s="160"/>
      <c r="T141" s="162">
        <f>SUM(T142:T146)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56" t="s">
        <v>78</v>
      </c>
      <c r="AT141" s="163" t="s">
        <v>68</v>
      </c>
      <c r="AU141" s="163" t="s">
        <v>76</v>
      </c>
      <c r="AY141" s="156" t="s">
        <v>195</v>
      </c>
      <c r="BK141" s="164">
        <f>SUM(BK142:BK146)</f>
        <v>22458</v>
      </c>
    </row>
    <row r="142" spans="1:65" s="2" customFormat="1" ht="48" customHeight="1">
      <c r="A142" s="33"/>
      <c r="B142" s="167"/>
      <c r="C142" s="168" t="s">
        <v>451</v>
      </c>
      <c r="D142" s="168" t="s">
        <v>197</v>
      </c>
      <c r="E142" s="169" t="s">
        <v>5729</v>
      </c>
      <c r="F142" s="170" t="s">
        <v>5730</v>
      </c>
      <c r="G142" s="171" t="s">
        <v>212</v>
      </c>
      <c r="H142" s="172">
        <v>8</v>
      </c>
      <c r="I142" s="173">
        <v>594</v>
      </c>
      <c r="J142" s="173">
        <f>ROUND(I142*H142,2)</f>
        <v>4752</v>
      </c>
      <c r="K142" s="170" t="s">
        <v>3</v>
      </c>
      <c r="L142" s="34"/>
      <c r="M142" s="174" t="s">
        <v>3</v>
      </c>
      <c r="N142" s="175" t="s">
        <v>40</v>
      </c>
      <c r="O142" s="176">
        <v>0</v>
      </c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295</v>
      </c>
      <c r="AT142" s="178" t="s">
        <v>197</v>
      </c>
      <c r="AU142" s="178" t="s">
        <v>78</v>
      </c>
      <c r="AY142" s="20" t="s">
        <v>195</v>
      </c>
      <c r="BE142" s="179">
        <f>IF(N142="základní",J142,0)</f>
        <v>4752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0" t="s">
        <v>76</v>
      </c>
      <c r="BK142" s="179">
        <f>ROUND(I142*H142,2)</f>
        <v>4752</v>
      </c>
      <c r="BL142" s="20" t="s">
        <v>295</v>
      </c>
      <c r="BM142" s="178" t="s">
        <v>5731</v>
      </c>
    </row>
    <row r="143" spans="1:65" s="2" customFormat="1" ht="24" customHeight="1">
      <c r="A143" s="33"/>
      <c r="B143" s="167"/>
      <c r="C143" s="168" t="s">
        <v>456</v>
      </c>
      <c r="D143" s="168" t="s">
        <v>197</v>
      </c>
      <c r="E143" s="169" t="s">
        <v>5732</v>
      </c>
      <c r="F143" s="170" t="s">
        <v>5733</v>
      </c>
      <c r="G143" s="171" t="s">
        <v>212</v>
      </c>
      <c r="H143" s="172">
        <v>12</v>
      </c>
      <c r="I143" s="173">
        <v>554</v>
      </c>
      <c r="J143" s="173">
        <f>ROUND(I143*H143,2)</f>
        <v>6648</v>
      </c>
      <c r="K143" s="170" t="s">
        <v>3</v>
      </c>
      <c r="L143" s="34"/>
      <c r="M143" s="174" t="s">
        <v>3</v>
      </c>
      <c r="N143" s="175" t="s">
        <v>40</v>
      </c>
      <c r="O143" s="176">
        <v>0</v>
      </c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295</v>
      </c>
      <c r="AT143" s="178" t="s">
        <v>197</v>
      </c>
      <c r="AU143" s="178" t="s">
        <v>78</v>
      </c>
      <c r="AY143" s="20" t="s">
        <v>195</v>
      </c>
      <c r="BE143" s="179">
        <f>IF(N143="základní",J143,0)</f>
        <v>6648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0" t="s">
        <v>76</v>
      </c>
      <c r="BK143" s="179">
        <f>ROUND(I143*H143,2)</f>
        <v>6648</v>
      </c>
      <c r="BL143" s="20" t="s">
        <v>295</v>
      </c>
      <c r="BM143" s="178" t="s">
        <v>5734</v>
      </c>
    </row>
    <row r="144" spans="1:65" s="2" customFormat="1" ht="24" customHeight="1">
      <c r="A144" s="33"/>
      <c r="B144" s="167"/>
      <c r="C144" s="168" t="s">
        <v>461</v>
      </c>
      <c r="D144" s="168" t="s">
        <v>197</v>
      </c>
      <c r="E144" s="169" t="s">
        <v>5735</v>
      </c>
      <c r="F144" s="170" t="s">
        <v>5736</v>
      </c>
      <c r="G144" s="171" t="s">
        <v>212</v>
      </c>
      <c r="H144" s="172">
        <v>20</v>
      </c>
      <c r="I144" s="173">
        <v>455</v>
      </c>
      <c r="J144" s="173">
        <f>ROUND(I144*H144,2)</f>
        <v>9100</v>
      </c>
      <c r="K144" s="170" t="s">
        <v>3</v>
      </c>
      <c r="L144" s="34"/>
      <c r="M144" s="174" t="s">
        <v>3</v>
      </c>
      <c r="N144" s="175" t="s">
        <v>40</v>
      </c>
      <c r="O144" s="176">
        <v>0</v>
      </c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295</v>
      </c>
      <c r="AT144" s="178" t="s">
        <v>197</v>
      </c>
      <c r="AU144" s="178" t="s">
        <v>78</v>
      </c>
      <c r="AY144" s="20" t="s">
        <v>195</v>
      </c>
      <c r="BE144" s="179">
        <f>IF(N144="základní",J144,0)</f>
        <v>9100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76</v>
      </c>
      <c r="BK144" s="179">
        <f>ROUND(I144*H144,2)</f>
        <v>9100</v>
      </c>
      <c r="BL144" s="20" t="s">
        <v>295</v>
      </c>
      <c r="BM144" s="178" t="s">
        <v>5737</v>
      </c>
    </row>
    <row r="145" spans="1:65" s="2" customFormat="1" ht="24" customHeight="1">
      <c r="A145" s="33"/>
      <c r="B145" s="167"/>
      <c r="C145" s="168" t="s">
        <v>466</v>
      </c>
      <c r="D145" s="168" t="s">
        <v>197</v>
      </c>
      <c r="E145" s="169" t="s">
        <v>5738</v>
      </c>
      <c r="F145" s="170" t="s">
        <v>5739</v>
      </c>
      <c r="G145" s="171" t="s">
        <v>1148</v>
      </c>
      <c r="H145" s="172">
        <v>2</v>
      </c>
      <c r="I145" s="173">
        <v>264</v>
      </c>
      <c r="J145" s="173">
        <f>ROUND(I145*H145,2)</f>
        <v>528</v>
      </c>
      <c r="K145" s="170" t="s">
        <v>3</v>
      </c>
      <c r="L145" s="34"/>
      <c r="M145" s="174" t="s">
        <v>3</v>
      </c>
      <c r="N145" s="175" t="s">
        <v>40</v>
      </c>
      <c r="O145" s="176">
        <v>0</v>
      </c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295</v>
      </c>
      <c r="AT145" s="178" t="s">
        <v>197</v>
      </c>
      <c r="AU145" s="178" t="s">
        <v>78</v>
      </c>
      <c r="AY145" s="20" t="s">
        <v>195</v>
      </c>
      <c r="BE145" s="179">
        <f>IF(N145="základní",J145,0)</f>
        <v>528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0" t="s">
        <v>76</v>
      </c>
      <c r="BK145" s="179">
        <f>ROUND(I145*H145,2)</f>
        <v>528</v>
      </c>
      <c r="BL145" s="20" t="s">
        <v>295</v>
      </c>
      <c r="BM145" s="178" t="s">
        <v>5740</v>
      </c>
    </row>
    <row r="146" spans="1:65" s="2" customFormat="1" ht="24" customHeight="1">
      <c r="A146" s="33"/>
      <c r="B146" s="167"/>
      <c r="C146" s="168" t="s">
        <v>470</v>
      </c>
      <c r="D146" s="168" t="s">
        <v>197</v>
      </c>
      <c r="E146" s="169" t="s">
        <v>5741</v>
      </c>
      <c r="F146" s="170" t="s">
        <v>5742</v>
      </c>
      <c r="G146" s="171" t="s">
        <v>1148</v>
      </c>
      <c r="H146" s="172">
        <v>2</v>
      </c>
      <c r="I146" s="173">
        <v>715</v>
      </c>
      <c r="J146" s="173">
        <f>ROUND(I146*H146,2)</f>
        <v>1430</v>
      </c>
      <c r="K146" s="170" t="s">
        <v>3</v>
      </c>
      <c r="L146" s="34"/>
      <c r="M146" s="174" t="s">
        <v>3</v>
      </c>
      <c r="N146" s="175" t="s">
        <v>40</v>
      </c>
      <c r="O146" s="176">
        <v>0</v>
      </c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8" t="s">
        <v>295</v>
      </c>
      <c r="AT146" s="178" t="s">
        <v>197</v>
      </c>
      <c r="AU146" s="178" t="s">
        <v>78</v>
      </c>
      <c r="AY146" s="20" t="s">
        <v>195</v>
      </c>
      <c r="BE146" s="179">
        <f>IF(N146="základní",J146,0)</f>
        <v>1430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76</v>
      </c>
      <c r="BK146" s="179">
        <f>ROUND(I146*H146,2)</f>
        <v>1430</v>
      </c>
      <c r="BL146" s="20" t="s">
        <v>295</v>
      </c>
      <c r="BM146" s="178" t="s">
        <v>5743</v>
      </c>
    </row>
    <row r="147" spans="1:63" s="12" customFormat="1" ht="22.8" customHeight="1">
      <c r="A147" s="12"/>
      <c r="B147" s="155"/>
      <c r="C147" s="12"/>
      <c r="D147" s="156" t="s">
        <v>68</v>
      </c>
      <c r="E147" s="165" t="s">
        <v>2352</v>
      </c>
      <c r="F147" s="165" t="s">
        <v>2312</v>
      </c>
      <c r="G147" s="12"/>
      <c r="H147" s="12"/>
      <c r="I147" s="12"/>
      <c r="J147" s="166">
        <f>BK147</f>
        <v>4728</v>
      </c>
      <c r="K147" s="12"/>
      <c r="L147" s="155"/>
      <c r="M147" s="159"/>
      <c r="N147" s="160"/>
      <c r="O147" s="160"/>
      <c r="P147" s="161">
        <f>SUM(P148:P150)</f>
        <v>0</v>
      </c>
      <c r="Q147" s="160"/>
      <c r="R147" s="161">
        <f>SUM(R148:R150)</f>
        <v>0</v>
      </c>
      <c r="S147" s="160"/>
      <c r="T147" s="162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6" t="s">
        <v>78</v>
      </c>
      <c r="AT147" s="163" t="s">
        <v>68</v>
      </c>
      <c r="AU147" s="163" t="s">
        <v>76</v>
      </c>
      <c r="AY147" s="156" t="s">
        <v>195</v>
      </c>
      <c r="BK147" s="164">
        <f>SUM(BK148:BK150)</f>
        <v>4728</v>
      </c>
    </row>
    <row r="148" spans="1:65" s="2" customFormat="1" ht="24" customHeight="1">
      <c r="A148" s="33"/>
      <c r="B148" s="167"/>
      <c r="C148" s="168" t="s">
        <v>475</v>
      </c>
      <c r="D148" s="168" t="s">
        <v>197</v>
      </c>
      <c r="E148" s="169" t="s">
        <v>5744</v>
      </c>
      <c r="F148" s="170" t="s">
        <v>5745</v>
      </c>
      <c r="G148" s="171" t="s">
        <v>212</v>
      </c>
      <c r="H148" s="172">
        <v>8</v>
      </c>
      <c r="I148" s="173">
        <v>175</v>
      </c>
      <c r="J148" s="173">
        <f>ROUND(I148*H148,2)</f>
        <v>1400</v>
      </c>
      <c r="K148" s="170" t="s">
        <v>3</v>
      </c>
      <c r="L148" s="34"/>
      <c r="M148" s="174" t="s">
        <v>3</v>
      </c>
      <c r="N148" s="175" t="s">
        <v>40</v>
      </c>
      <c r="O148" s="176">
        <v>0</v>
      </c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295</v>
      </c>
      <c r="AT148" s="178" t="s">
        <v>197</v>
      </c>
      <c r="AU148" s="178" t="s">
        <v>78</v>
      </c>
      <c r="AY148" s="20" t="s">
        <v>195</v>
      </c>
      <c r="BE148" s="179">
        <f>IF(N148="základní",J148,0)</f>
        <v>1400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0" t="s">
        <v>76</v>
      </c>
      <c r="BK148" s="179">
        <f>ROUND(I148*H148,2)</f>
        <v>1400</v>
      </c>
      <c r="BL148" s="20" t="s">
        <v>295</v>
      </c>
      <c r="BM148" s="178" t="s">
        <v>5746</v>
      </c>
    </row>
    <row r="149" spans="1:65" s="2" customFormat="1" ht="16.5" customHeight="1">
      <c r="A149" s="33"/>
      <c r="B149" s="167"/>
      <c r="C149" s="168" t="s">
        <v>480</v>
      </c>
      <c r="D149" s="168" t="s">
        <v>197</v>
      </c>
      <c r="E149" s="169" t="s">
        <v>5747</v>
      </c>
      <c r="F149" s="170" t="s">
        <v>5748</v>
      </c>
      <c r="G149" s="171" t="s">
        <v>212</v>
      </c>
      <c r="H149" s="172">
        <v>12</v>
      </c>
      <c r="I149" s="173">
        <v>114</v>
      </c>
      <c r="J149" s="173">
        <f>ROUND(I149*H149,2)</f>
        <v>1368</v>
      </c>
      <c r="K149" s="170" t="s">
        <v>3</v>
      </c>
      <c r="L149" s="34"/>
      <c r="M149" s="174" t="s">
        <v>3</v>
      </c>
      <c r="N149" s="175" t="s">
        <v>40</v>
      </c>
      <c r="O149" s="176">
        <v>0</v>
      </c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295</v>
      </c>
      <c r="AT149" s="178" t="s">
        <v>197</v>
      </c>
      <c r="AU149" s="178" t="s">
        <v>78</v>
      </c>
      <c r="AY149" s="20" t="s">
        <v>195</v>
      </c>
      <c r="BE149" s="179">
        <f>IF(N149="základní",J149,0)</f>
        <v>1368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76</v>
      </c>
      <c r="BK149" s="179">
        <f>ROUND(I149*H149,2)</f>
        <v>1368</v>
      </c>
      <c r="BL149" s="20" t="s">
        <v>295</v>
      </c>
      <c r="BM149" s="178" t="s">
        <v>5749</v>
      </c>
    </row>
    <row r="150" spans="1:65" s="2" customFormat="1" ht="16.5" customHeight="1">
      <c r="A150" s="33"/>
      <c r="B150" s="167"/>
      <c r="C150" s="168" t="s">
        <v>488</v>
      </c>
      <c r="D150" s="168" t="s">
        <v>197</v>
      </c>
      <c r="E150" s="169" t="s">
        <v>5750</v>
      </c>
      <c r="F150" s="170" t="s">
        <v>5751</v>
      </c>
      <c r="G150" s="171" t="s">
        <v>212</v>
      </c>
      <c r="H150" s="172">
        <v>20</v>
      </c>
      <c r="I150" s="173">
        <v>98</v>
      </c>
      <c r="J150" s="173">
        <f>ROUND(I150*H150,2)</f>
        <v>1960</v>
      </c>
      <c r="K150" s="170" t="s">
        <v>3</v>
      </c>
      <c r="L150" s="34"/>
      <c r="M150" s="174" t="s">
        <v>3</v>
      </c>
      <c r="N150" s="175" t="s">
        <v>40</v>
      </c>
      <c r="O150" s="176">
        <v>0</v>
      </c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8" t="s">
        <v>295</v>
      </c>
      <c r="AT150" s="178" t="s">
        <v>197</v>
      </c>
      <c r="AU150" s="178" t="s">
        <v>78</v>
      </c>
      <c r="AY150" s="20" t="s">
        <v>195</v>
      </c>
      <c r="BE150" s="179">
        <f>IF(N150="základní",J150,0)</f>
        <v>1960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20" t="s">
        <v>76</v>
      </c>
      <c r="BK150" s="179">
        <f>ROUND(I150*H150,2)</f>
        <v>1960</v>
      </c>
      <c r="BL150" s="20" t="s">
        <v>295</v>
      </c>
      <c r="BM150" s="178" t="s">
        <v>5752</v>
      </c>
    </row>
    <row r="151" spans="1:63" s="12" customFormat="1" ht="22.8" customHeight="1">
      <c r="A151" s="12"/>
      <c r="B151" s="155"/>
      <c r="C151" s="12"/>
      <c r="D151" s="156" t="s">
        <v>68</v>
      </c>
      <c r="E151" s="165" t="s">
        <v>2381</v>
      </c>
      <c r="F151" s="165" t="s">
        <v>2757</v>
      </c>
      <c r="G151" s="12"/>
      <c r="H151" s="12"/>
      <c r="I151" s="12"/>
      <c r="J151" s="166">
        <f>BK151</f>
        <v>23274</v>
      </c>
      <c r="K151" s="12"/>
      <c r="L151" s="155"/>
      <c r="M151" s="159"/>
      <c r="N151" s="160"/>
      <c r="O151" s="160"/>
      <c r="P151" s="161">
        <f>SUM(P152:P164)</f>
        <v>0</v>
      </c>
      <c r="Q151" s="160"/>
      <c r="R151" s="161">
        <f>SUM(R152:R164)</f>
        <v>0</v>
      </c>
      <c r="S151" s="160"/>
      <c r="T151" s="162">
        <f>SUM(T152:T164)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6" t="s">
        <v>78</v>
      </c>
      <c r="AT151" s="163" t="s">
        <v>68</v>
      </c>
      <c r="AU151" s="163" t="s">
        <v>76</v>
      </c>
      <c r="AY151" s="156" t="s">
        <v>195</v>
      </c>
      <c r="BK151" s="164">
        <f>SUM(BK152:BK164)</f>
        <v>23274</v>
      </c>
    </row>
    <row r="152" spans="1:65" s="2" customFormat="1" ht="24" customHeight="1">
      <c r="A152" s="33"/>
      <c r="B152" s="167"/>
      <c r="C152" s="168" t="s">
        <v>498</v>
      </c>
      <c r="D152" s="168" t="s">
        <v>197</v>
      </c>
      <c r="E152" s="169" t="s">
        <v>5753</v>
      </c>
      <c r="F152" s="170" t="s">
        <v>5754</v>
      </c>
      <c r="G152" s="171" t="s">
        <v>212</v>
      </c>
      <c r="H152" s="172">
        <v>11</v>
      </c>
      <c r="I152" s="173">
        <v>124</v>
      </c>
      <c r="J152" s="173">
        <f>ROUND(I152*H152,2)</f>
        <v>1364</v>
      </c>
      <c r="K152" s="170" t="s">
        <v>3</v>
      </c>
      <c r="L152" s="34"/>
      <c r="M152" s="174" t="s">
        <v>3</v>
      </c>
      <c r="N152" s="175" t="s">
        <v>40</v>
      </c>
      <c r="O152" s="176">
        <v>0</v>
      </c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8" t="s">
        <v>295</v>
      </c>
      <c r="AT152" s="178" t="s">
        <v>197</v>
      </c>
      <c r="AU152" s="178" t="s">
        <v>78</v>
      </c>
      <c r="AY152" s="20" t="s">
        <v>195</v>
      </c>
      <c r="BE152" s="179">
        <f>IF(N152="základní",J152,0)</f>
        <v>1364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20" t="s">
        <v>76</v>
      </c>
      <c r="BK152" s="179">
        <f>ROUND(I152*H152,2)</f>
        <v>1364</v>
      </c>
      <c r="BL152" s="20" t="s">
        <v>295</v>
      </c>
      <c r="BM152" s="178" t="s">
        <v>5755</v>
      </c>
    </row>
    <row r="153" spans="1:65" s="2" customFormat="1" ht="16.5" customHeight="1">
      <c r="A153" s="33"/>
      <c r="B153" s="167"/>
      <c r="C153" s="168" t="s">
        <v>502</v>
      </c>
      <c r="D153" s="168" t="s">
        <v>197</v>
      </c>
      <c r="E153" s="169" t="s">
        <v>5756</v>
      </c>
      <c r="F153" s="170" t="s">
        <v>5757</v>
      </c>
      <c r="G153" s="171" t="s">
        <v>1148</v>
      </c>
      <c r="H153" s="172">
        <v>1</v>
      </c>
      <c r="I153" s="173">
        <v>132</v>
      </c>
      <c r="J153" s="173">
        <f>ROUND(I153*H153,2)</f>
        <v>132</v>
      </c>
      <c r="K153" s="170" t="s">
        <v>3</v>
      </c>
      <c r="L153" s="34"/>
      <c r="M153" s="174" t="s">
        <v>3</v>
      </c>
      <c r="N153" s="175" t="s">
        <v>40</v>
      </c>
      <c r="O153" s="176">
        <v>0</v>
      </c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8" t="s">
        <v>295</v>
      </c>
      <c r="AT153" s="178" t="s">
        <v>197</v>
      </c>
      <c r="AU153" s="178" t="s">
        <v>78</v>
      </c>
      <c r="AY153" s="20" t="s">
        <v>195</v>
      </c>
      <c r="BE153" s="179">
        <f>IF(N153="základní",J153,0)</f>
        <v>132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20" t="s">
        <v>76</v>
      </c>
      <c r="BK153" s="179">
        <f>ROUND(I153*H153,2)</f>
        <v>132</v>
      </c>
      <c r="BL153" s="20" t="s">
        <v>295</v>
      </c>
      <c r="BM153" s="178" t="s">
        <v>5758</v>
      </c>
    </row>
    <row r="154" spans="1:65" s="2" customFormat="1" ht="24" customHeight="1">
      <c r="A154" s="33"/>
      <c r="B154" s="167"/>
      <c r="C154" s="168" t="s">
        <v>510</v>
      </c>
      <c r="D154" s="168" t="s">
        <v>197</v>
      </c>
      <c r="E154" s="169" t="s">
        <v>5759</v>
      </c>
      <c r="F154" s="170" t="s">
        <v>5760</v>
      </c>
      <c r="G154" s="171" t="s">
        <v>212</v>
      </c>
      <c r="H154" s="172">
        <v>2</v>
      </c>
      <c r="I154" s="173">
        <v>83</v>
      </c>
      <c r="J154" s="173">
        <f>ROUND(I154*H154,2)</f>
        <v>166</v>
      </c>
      <c r="K154" s="170" t="s">
        <v>3</v>
      </c>
      <c r="L154" s="34"/>
      <c r="M154" s="174" t="s">
        <v>3</v>
      </c>
      <c r="N154" s="175" t="s">
        <v>40</v>
      </c>
      <c r="O154" s="176">
        <v>0</v>
      </c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8" t="s">
        <v>295</v>
      </c>
      <c r="AT154" s="178" t="s">
        <v>197</v>
      </c>
      <c r="AU154" s="178" t="s">
        <v>78</v>
      </c>
      <c r="AY154" s="20" t="s">
        <v>195</v>
      </c>
      <c r="BE154" s="179">
        <f>IF(N154="základní",J154,0)</f>
        <v>166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20" t="s">
        <v>76</v>
      </c>
      <c r="BK154" s="179">
        <f>ROUND(I154*H154,2)</f>
        <v>166</v>
      </c>
      <c r="BL154" s="20" t="s">
        <v>295</v>
      </c>
      <c r="BM154" s="178" t="s">
        <v>5761</v>
      </c>
    </row>
    <row r="155" spans="1:65" s="2" customFormat="1" ht="24" customHeight="1">
      <c r="A155" s="33"/>
      <c r="B155" s="167"/>
      <c r="C155" s="168" t="s">
        <v>515</v>
      </c>
      <c r="D155" s="168" t="s">
        <v>197</v>
      </c>
      <c r="E155" s="169" t="s">
        <v>5762</v>
      </c>
      <c r="F155" s="170" t="s">
        <v>5763</v>
      </c>
      <c r="G155" s="171" t="s">
        <v>212</v>
      </c>
      <c r="H155" s="172">
        <v>3</v>
      </c>
      <c r="I155" s="173">
        <v>83</v>
      </c>
      <c r="J155" s="173">
        <f>ROUND(I155*H155,2)</f>
        <v>249</v>
      </c>
      <c r="K155" s="170" t="s">
        <v>3</v>
      </c>
      <c r="L155" s="34"/>
      <c r="M155" s="174" t="s">
        <v>3</v>
      </c>
      <c r="N155" s="175" t="s">
        <v>40</v>
      </c>
      <c r="O155" s="176">
        <v>0</v>
      </c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8" t="s">
        <v>295</v>
      </c>
      <c r="AT155" s="178" t="s">
        <v>197</v>
      </c>
      <c r="AU155" s="178" t="s">
        <v>78</v>
      </c>
      <c r="AY155" s="20" t="s">
        <v>195</v>
      </c>
      <c r="BE155" s="179">
        <f>IF(N155="základní",J155,0)</f>
        <v>249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20" t="s">
        <v>76</v>
      </c>
      <c r="BK155" s="179">
        <f>ROUND(I155*H155,2)</f>
        <v>249</v>
      </c>
      <c r="BL155" s="20" t="s">
        <v>295</v>
      </c>
      <c r="BM155" s="178" t="s">
        <v>5764</v>
      </c>
    </row>
    <row r="156" spans="1:65" s="2" customFormat="1" ht="24" customHeight="1">
      <c r="A156" s="33"/>
      <c r="B156" s="167"/>
      <c r="C156" s="168" t="s">
        <v>206</v>
      </c>
      <c r="D156" s="168" t="s">
        <v>197</v>
      </c>
      <c r="E156" s="169" t="s">
        <v>5765</v>
      </c>
      <c r="F156" s="170" t="s">
        <v>5766</v>
      </c>
      <c r="G156" s="171" t="s">
        <v>212</v>
      </c>
      <c r="H156" s="172">
        <v>7</v>
      </c>
      <c r="I156" s="173">
        <v>83</v>
      </c>
      <c r="J156" s="173">
        <f>ROUND(I156*H156,2)</f>
        <v>581</v>
      </c>
      <c r="K156" s="170" t="s">
        <v>3</v>
      </c>
      <c r="L156" s="34"/>
      <c r="M156" s="174" t="s">
        <v>3</v>
      </c>
      <c r="N156" s="175" t="s">
        <v>40</v>
      </c>
      <c r="O156" s="176">
        <v>0</v>
      </c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8" t="s">
        <v>295</v>
      </c>
      <c r="AT156" s="178" t="s">
        <v>197</v>
      </c>
      <c r="AU156" s="178" t="s">
        <v>78</v>
      </c>
      <c r="AY156" s="20" t="s">
        <v>195</v>
      </c>
      <c r="BE156" s="179">
        <f>IF(N156="základní",J156,0)</f>
        <v>581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0" t="s">
        <v>76</v>
      </c>
      <c r="BK156" s="179">
        <f>ROUND(I156*H156,2)</f>
        <v>581</v>
      </c>
      <c r="BL156" s="20" t="s">
        <v>295</v>
      </c>
      <c r="BM156" s="178" t="s">
        <v>5767</v>
      </c>
    </row>
    <row r="157" spans="1:65" s="2" customFormat="1" ht="24" customHeight="1">
      <c r="A157" s="33"/>
      <c r="B157" s="167"/>
      <c r="C157" s="168" t="s">
        <v>534</v>
      </c>
      <c r="D157" s="168" t="s">
        <v>197</v>
      </c>
      <c r="E157" s="169" t="s">
        <v>5768</v>
      </c>
      <c r="F157" s="170" t="s">
        <v>5769</v>
      </c>
      <c r="G157" s="171" t="s">
        <v>212</v>
      </c>
      <c r="H157" s="172">
        <v>12</v>
      </c>
      <c r="I157" s="173">
        <v>21</v>
      </c>
      <c r="J157" s="173">
        <f>ROUND(I157*H157,2)</f>
        <v>252</v>
      </c>
      <c r="K157" s="170" t="s">
        <v>3</v>
      </c>
      <c r="L157" s="34"/>
      <c r="M157" s="174" t="s">
        <v>3</v>
      </c>
      <c r="N157" s="175" t="s">
        <v>40</v>
      </c>
      <c r="O157" s="176">
        <v>0</v>
      </c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8" t="s">
        <v>295</v>
      </c>
      <c r="AT157" s="178" t="s">
        <v>197</v>
      </c>
      <c r="AU157" s="178" t="s">
        <v>78</v>
      </c>
      <c r="AY157" s="20" t="s">
        <v>195</v>
      </c>
      <c r="BE157" s="179">
        <f>IF(N157="základní",J157,0)</f>
        <v>252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76</v>
      </c>
      <c r="BK157" s="179">
        <f>ROUND(I157*H157,2)</f>
        <v>252</v>
      </c>
      <c r="BL157" s="20" t="s">
        <v>295</v>
      </c>
      <c r="BM157" s="178" t="s">
        <v>5770</v>
      </c>
    </row>
    <row r="158" spans="1:65" s="2" customFormat="1" ht="16.5" customHeight="1">
      <c r="A158" s="33"/>
      <c r="B158" s="167"/>
      <c r="C158" s="168" t="s">
        <v>542</v>
      </c>
      <c r="D158" s="168" t="s">
        <v>197</v>
      </c>
      <c r="E158" s="169" t="s">
        <v>5771</v>
      </c>
      <c r="F158" s="170" t="s">
        <v>5704</v>
      </c>
      <c r="G158" s="171" t="s">
        <v>1148</v>
      </c>
      <c r="H158" s="172">
        <v>5</v>
      </c>
      <c r="I158" s="173">
        <v>410</v>
      </c>
      <c r="J158" s="173">
        <f>ROUND(I158*H158,2)</f>
        <v>2050</v>
      </c>
      <c r="K158" s="170" t="s">
        <v>3</v>
      </c>
      <c r="L158" s="34"/>
      <c r="M158" s="174" t="s">
        <v>3</v>
      </c>
      <c r="N158" s="175" t="s">
        <v>40</v>
      </c>
      <c r="O158" s="176">
        <v>0</v>
      </c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8" t="s">
        <v>295</v>
      </c>
      <c r="AT158" s="178" t="s">
        <v>197</v>
      </c>
      <c r="AU158" s="178" t="s">
        <v>78</v>
      </c>
      <c r="AY158" s="20" t="s">
        <v>195</v>
      </c>
      <c r="BE158" s="179">
        <f>IF(N158="základní",J158,0)</f>
        <v>2050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20" t="s">
        <v>76</v>
      </c>
      <c r="BK158" s="179">
        <f>ROUND(I158*H158,2)</f>
        <v>2050</v>
      </c>
      <c r="BL158" s="20" t="s">
        <v>295</v>
      </c>
      <c r="BM158" s="178" t="s">
        <v>5772</v>
      </c>
    </row>
    <row r="159" spans="1:65" s="2" customFormat="1" ht="16.5" customHeight="1">
      <c r="A159" s="33"/>
      <c r="B159" s="167"/>
      <c r="C159" s="168" t="s">
        <v>546</v>
      </c>
      <c r="D159" s="168" t="s">
        <v>197</v>
      </c>
      <c r="E159" s="169" t="s">
        <v>5773</v>
      </c>
      <c r="F159" s="170" t="s">
        <v>5714</v>
      </c>
      <c r="G159" s="171" t="s">
        <v>1148</v>
      </c>
      <c r="H159" s="172">
        <v>1</v>
      </c>
      <c r="I159" s="173">
        <v>385</v>
      </c>
      <c r="J159" s="173">
        <f>ROUND(I159*H159,2)</f>
        <v>385</v>
      </c>
      <c r="K159" s="170" t="s">
        <v>3</v>
      </c>
      <c r="L159" s="34"/>
      <c r="M159" s="174" t="s">
        <v>3</v>
      </c>
      <c r="N159" s="175" t="s">
        <v>40</v>
      </c>
      <c r="O159" s="176">
        <v>0</v>
      </c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8" t="s">
        <v>295</v>
      </c>
      <c r="AT159" s="178" t="s">
        <v>197</v>
      </c>
      <c r="AU159" s="178" t="s">
        <v>78</v>
      </c>
      <c r="AY159" s="20" t="s">
        <v>195</v>
      </c>
      <c r="BE159" s="179">
        <f>IF(N159="základní",J159,0)</f>
        <v>385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20" t="s">
        <v>76</v>
      </c>
      <c r="BK159" s="179">
        <f>ROUND(I159*H159,2)</f>
        <v>385</v>
      </c>
      <c r="BL159" s="20" t="s">
        <v>295</v>
      </c>
      <c r="BM159" s="178" t="s">
        <v>5774</v>
      </c>
    </row>
    <row r="160" spans="1:65" s="2" customFormat="1" ht="24" customHeight="1">
      <c r="A160" s="33"/>
      <c r="B160" s="167"/>
      <c r="C160" s="168" t="s">
        <v>551</v>
      </c>
      <c r="D160" s="168" t="s">
        <v>197</v>
      </c>
      <c r="E160" s="169" t="s">
        <v>5775</v>
      </c>
      <c r="F160" s="170" t="s">
        <v>2771</v>
      </c>
      <c r="G160" s="171" t="s">
        <v>1148</v>
      </c>
      <c r="H160" s="172">
        <v>1</v>
      </c>
      <c r="I160" s="173">
        <v>2365</v>
      </c>
      <c r="J160" s="173">
        <f>ROUND(I160*H160,2)</f>
        <v>2365</v>
      </c>
      <c r="K160" s="170" t="s">
        <v>3</v>
      </c>
      <c r="L160" s="34"/>
      <c r="M160" s="174" t="s">
        <v>3</v>
      </c>
      <c r="N160" s="175" t="s">
        <v>40</v>
      </c>
      <c r="O160" s="176">
        <v>0</v>
      </c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8" t="s">
        <v>295</v>
      </c>
      <c r="AT160" s="178" t="s">
        <v>197</v>
      </c>
      <c r="AU160" s="178" t="s">
        <v>78</v>
      </c>
      <c r="AY160" s="20" t="s">
        <v>195</v>
      </c>
      <c r="BE160" s="179">
        <f>IF(N160="základní",J160,0)</f>
        <v>2365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0" t="s">
        <v>76</v>
      </c>
      <c r="BK160" s="179">
        <f>ROUND(I160*H160,2)</f>
        <v>2365</v>
      </c>
      <c r="BL160" s="20" t="s">
        <v>295</v>
      </c>
      <c r="BM160" s="178" t="s">
        <v>5776</v>
      </c>
    </row>
    <row r="161" spans="1:65" s="2" customFormat="1" ht="16.5" customHeight="1">
      <c r="A161" s="33"/>
      <c r="B161" s="167"/>
      <c r="C161" s="168" t="s">
        <v>555</v>
      </c>
      <c r="D161" s="168" t="s">
        <v>197</v>
      </c>
      <c r="E161" s="169" t="s">
        <v>5777</v>
      </c>
      <c r="F161" s="170" t="s">
        <v>5778</v>
      </c>
      <c r="G161" s="171" t="s">
        <v>1148</v>
      </c>
      <c r="H161" s="172">
        <v>1</v>
      </c>
      <c r="I161" s="173">
        <v>7700</v>
      </c>
      <c r="J161" s="173">
        <f>ROUND(I161*H161,2)</f>
        <v>7700</v>
      </c>
      <c r="K161" s="170" t="s">
        <v>3</v>
      </c>
      <c r="L161" s="34"/>
      <c r="M161" s="174" t="s">
        <v>3</v>
      </c>
      <c r="N161" s="175" t="s">
        <v>40</v>
      </c>
      <c r="O161" s="176">
        <v>0</v>
      </c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8" t="s">
        <v>295</v>
      </c>
      <c r="AT161" s="178" t="s">
        <v>197</v>
      </c>
      <c r="AU161" s="178" t="s">
        <v>78</v>
      </c>
      <c r="AY161" s="20" t="s">
        <v>195</v>
      </c>
      <c r="BE161" s="179">
        <f>IF(N161="základní",J161,0)</f>
        <v>7700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20" t="s">
        <v>76</v>
      </c>
      <c r="BK161" s="179">
        <f>ROUND(I161*H161,2)</f>
        <v>7700</v>
      </c>
      <c r="BL161" s="20" t="s">
        <v>295</v>
      </c>
      <c r="BM161" s="178" t="s">
        <v>5779</v>
      </c>
    </row>
    <row r="162" spans="1:65" s="2" customFormat="1" ht="16.5" customHeight="1">
      <c r="A162" s="33"/>
      <c r="B162" s="167"/>
      <c r="C162" s="168" t="s">
        <v>559</v>
      </c>
      <c r="D162" s="168" t="s">
        <v>197</v>
      </c>
      <c r="E162" s="169" t="s">
        <v>5780</v>
      </c>
      <c r="F162" s="170" t="s">
        <v>5781</v>
      </c>
      <c r="G162" s="171" t="s">
        <v>1148</v>
      </c>
      <c r="H162" s="172">
        <v>1</v>
      </c>
      <c r="I162" s="173">
        <v>2530</v>
      </c>
      <c r="J162" s="173">
        <f>ROUND(I162*H162,2)</f>
        <v>2530</v>
      </c>
      <c r="K162" s="170" t="s">
        <v>3</v>
      </c>
      <c r="L162" s="34"/>
      <c r="M162" s="174" t="s">
        <v>3</v>
      </c>
      <c r="N162" s="175" t="s">
        <v>40</v>
      </c>
      <c r="O162" s="176">
        <v>0</v>
      </c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8" t="s">
        <v>295</v>
      </c>
      <c r="AT162" s="178" t="s">
        <v>197</v>
      </c>
      <c r="AU162" s="178" t="s">
        <v>78</v>
      </c>
      <c r="AY162" s="20" t="s">
        <v>195</v>
      </c>
      <c r="BE162" s="179">
        <f>IF(N162="základní",J162,0)</f>
        <v>2530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0" t="s">
        <v>76</v>
      </c>
      <c r="BK162" s="179">
        <f>ROUND(I162*H162,2)</f>
        <v>2530</v>
      </c>
      <c r="BL162" s="20" t="s">
        <v>295</v>
      </c>
      <c r="BM162" s="178" t="s">
        <v>5782</v>
      </c>
    </row>
    <row r="163" spans="1:65" s="2" customFormat="1" ht="16.5" customHeight="1">
      <c r="A163" s="33"/>
      <c r="B163" s="167"/>
      <c r="C163" s="168" t="s">
        <v>564</v>
      </c>
      <c r="D163" s="168" t="s">
        <v>197</v>
      </c>
      <c r="E163" s="169" t="s">
        <v>5783</v>
      </c>
      <c r="F163" s="170" t="s">
        <v>5784</v>
      </c>
      <c r="G163" s="171" t="s">
        <v>1148</v>
      </c>
      <c r="H163" s="172">
        <v>1</v>
      </c>
      <c r="I163" s="173">
        <v>1650</v>
      </c>
      <c r="J163" s="173">
        <f>ROUND(I163*H163,2)</f>
        <v>1650</v>
      </c>
      <c r="K163" s="170" t="s">
        <v>3</v>
      </c>
      <c r="L163" s="34"/>
      <c r="M163" s="174" t="s">
        <v>3</v>
      </c>
      <c r="N163" s="175" t="s">
        <v>40</v>
      </c>
      <c r="O163" s="176">
        <v>0</v>
      </c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8" t="s">
        <v>295</v>
      </c>
      <c r="AT163" s="178" t="s">
        <v>197</v>
      </c>
      <c r="AU163" s="178" t="s">
        <v>78</v>
      </c>
      <c r="AY163" s="20" t="s">
        <v>195</v>
      </c>
      <c r="BE163" s="179">
        <f>IF(N163="základní",J163,0)</f>
        <v>1650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20" t="s">
        <v>76</v>
      </c>
      <c r="BK163" s="179">
        <f>ROUND(I163*H163,2)</f>
        <v>1650</v>
      </c>
      <c r="BL163" s="20" t="s">
        <v>295</v>
      </c>
      <c r="BM163" s="178" t="s">
        <v>5785</v>
      </c>
    </row>
    <row r="164" spans="1:65" s="2" customFormat="1" ht="16.5" customHeight="1">
      <c r="A164" s="33"/>
      <c r="B164" s="167"/>
      <c r="C164" s="168" t="s">
        <v>569</v>
      </c>
      <c r="D164" s="168" t="s">
        <v>197</v>
      </c>
      <c r="E164" s="169" t="s">
        <v>5786</v>
      </c>
      <c r="F164" s="170" t="s">
        <v>5787</v>
      </c>
      <c r="G164" s="171" t="s">
        <v>1148</v>
      </c>
      <c r="H164" s="172">
        <v>1</v>
      </c>
      <c r="I164" s="173">
        <v>3850</v>
      </c>
      <c r="J164" s="173">
        <f>ROUND(I164*H164,2)</f>
        <v>3850</v>
      </c>
      <c r="K164" s="170" t="s">
        <v>3</v>
      </c>
      <c r="L164" s="34"/>
      <c r="M164" s="174" t="s">
        <v>3</v>
      </c>
      <c r="N164" s="175" t="s">
        <v>40</v>
      </c>
      <c r="O164" s="176">
        <v>0</v>
      </c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8" t="s">
        <v>295</v>
      </c>
      <c r="AT164" s="178" t="s">
        <v>197</v>
      </c>
      <c r="AU164" s="178" t="s">
        <v>78</v>
      </c>
      <c r="AY164" s="20" t="s">
        <v>195</v>
      </c>
      <c r="BE164" s="179">
        <f>IF(N164="základní",J164,0)</f>
        <v>3850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20" t="s">
        <v>76</v>
      </c>
      <c r="BK164" s="179">
        <f>ROUND(I164*H164,2)</f>
        <v>3850</v>
      </c>
      <c r="BL164" s="20" t="s">
        <v>295</v>
      </c>
      <c r="BM164" s="178" t="s">
        <v>5788</v>
      </c>
    </row>
    <row r="165" spans="1:63" s="12" customFormat="1" ht="22.8" customHeight="1">
      <c r="A165" s="12"/>
      <c r="B165" s="155"/>
      <c r="C165" s="12"/>
      <c r="D165" s="156" t="s">
        <v>68</v>
      </c>
      <c r="E165" s="165" t="s">
        <v>5789</v>
      </c>
      <c r="F165" s="165" t="s">
        <v>2353</v>
      </c>
      <c r="G165" s="12"/>
      <c r="H165" s="12"/>
      <c r="I165" s="12"/>
      <c r="J165" s="166">
        <f>BK165</f>
        <v>40705</v>
      </c>
      <c r="K165" s="12"/>
      <c r="L165" s="155"/>
      <c r="M165" s="159"/>
      <c r="N165" s="160"/>
      <c r="O165" s="160"/>
      <c r="P165" s="161">
        <f>SUM(P166:P174)</f>
        <v>0</v>
      </c>
      <c r="Q165" s="160"/>
      <c r="R165" s="161">
        <f>SUM(R166:R174)</f>
        <v>0</v>
      </c>
      <c r="S165" s="160"/>
      <c r="T165" s="162">
        <f>SUM(T166:T174)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56" t="s">
        <v>78</v>
      </c>
      <c r="AT165" s="163" t="s">
        <v>68</v>
      </c>
      <c r="AU165" s="163" t="s">
        <v>76</v>
      </c>
      <c r="AY165" s="156" t="s">
        <v>195</v>
      </c>
      <c r="BK165" s="164">
        <f>SUM(BK166:BK174)</f>
        <v>40705</v>
      </c>
    </row>
    <row r="166" spans="1:65" s="2" customFormat="1" ht="16.5" customHeight="1">
      <c r="A166" s="33"/>
      <c r="B166" s="167"/>
      <c r="C166" s="168" t="s">
        <v>573</v>
      </c>
      <c r="D166" s="168" t="s">
        <v>197</v>
      </c>
      <c r="E166" s="169" t="s">
        <v>5790</v>
      </c>
      <c r="F166" s="170" t="s">
        <v>2853</v>
      </c>
      <c r="G166" s="171" t="s">
        <v>1148</v>
      </c>
      <c r="H166" s="172">
        <v>1</v>
      </c>
      <c r="I166" s="173">
        <v>4950</v>
      </c>
      <c r="J166" s="173">
        <f>ROUND(I166*H166,2)</f>
        <v>4950</v>
      </c>
      <c r="K166" s="170" t="s">
        <v>3</v>
      </c>
      <c r="L166" s="34"/>
      <c r="M166" s="174" t="s">
        <v>3</v>
      </c>
      <c r="N166" s="175" t="s">
        <v>40</v>
      </c>
      <c r="O166" s="176">
        <v>0</v>
      </c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8" t="s">
        <v>295</v>
      </c>
      <c r="AT166" s="178" t="s">
        <v>197</v>
      </c>
      <c r="AU166" s="178" t="s">
        <v>78</v>
      </c>
      <c r="AY166" s="20" t="s">
        <v>195</v>
      </c>
      <c r="BE166" s="179">
        <f>IF(N166="základní",J166,0)</f>
        <v>4950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20" t="s">
        <v>76</v>
      </c>
      <c r="BK166" s="179">
        <f>ROUND(I166*H166,2)</f>
        <v>4950</v>
      </c>
      <c r="BL166" s="20" t="s">
        <v>295</v>
      </c>
      <c r="BM166" s="178" t="s">
        <v>5791</v>
      </c>
    </row>
    <row r="167" spans="1:65" s="2" customFormat="1" ht="16.5" customHeight="1">
      <c r="A167" s="33"/>
      <c r="B167" s="167"/>
      <c r="C167" s="168" t="s">
        <v>578</v>
      </c>
      <c r="D167" s="168" t="s">
        <v>197</v>
      </c>
      <c r="E167" s="169" t="s">
        <v>5792</v>
      </c>
      <c r="F167" s="170" t="s">
        <v>2856</v>
      </c>
      <c r="G167" s="171" t="s">
        <v>1148</v>
      </c>
      <c r="H167" s="172">
        <v>2</v>
      </c>
      <c r="I167" s="173">
        <v>1650</v>
      </c>
      <c r="J167" s="173">
        <f>ROUND(I167*H167,2)</f>
        <v>3300</v>
      </c>
      <c r="K167" s="170" t="s">
        <v>3</v>
      </c>
      <c r="L167" s="34"/>
      <c r="M167" s="174" t="s">
        <v>3</v>
      </c>
      <c r="N167" s="175" t="s">
        <v>40</v>
      </c>
      <c r="O167" s="176">
        <v>0</v>
      </c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8" t="s">
        <v>295</v>
      </c>
      <c r="AT167" s="178" t="s">
        <v>197</v>
      </c>
      <c r="AU167" s="178" t="s">
        <v>78</v>
      </c>
      <c r="AY167" s="20" t="s">
        <v>195</v>
      </c>
      <c r="BE167" s="179">
        <f>IF(N167="základní",J167,0)</f>
        <v>3300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20" t="s">
        <v>76</v>
      </c>
      <c r="BK167" s="179">
        <f>ROUND(I167*H167,2)</f>
        <v>3300</v>
      </c>
      <c r="BL167" s="20" t="s">
        <v>295</v>
      </c>
      <c r="BM167" s="178" t="s">
        <v>5793</v>
      </c>
    </row>
    <row r="168" spans="1:65" s="2" customFormat="1" ht="16.5" customHeight="1">
      <c r="A168" s="33"/>
      <c r="B168" s="167"/>
      <c r="C168" s="168" t="s">
        <v>583</v>
      </c>
      <c r="D168" s="168" t="s">
        <v>197</v>
      </c>
      <c r="E168" s="169" t="s">
        <v>5794</v>
      </c>
      <c r="F168" s="170" t="s">
        <v>5795</v>
      </c>
      <c r="G168" s="171" t="s">
        <v>216</v>
      </c>
      <c r="H168" s="172">
        <v>1</v>
      </c>
      <c r="I168" s="173">
        <v>2200</v>
      </c>
      <c r="J168" s="173">
        <f>ROUND(I168*H168,2)</f>
        <v>2200</v>
      </c>
      <c r="K168" s="170" t="s">
        <v>3</v>
      </c>
      <c r="L168" s="34"/>
      <c r="M168" s="174" t="s">
        <v>3</v>
      </c>
      <c r="N168" s="175" t="s">
        <v>40</v>
      </c>
      <c r="O168" s="176">
        <v>0</v>
      </c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8" t="s">
        <v>295</v>
      </c>
      <c r="AT168" s="178" t="s">
        <v>197</v>
      </c>
      <c r="AU168" s="178" t="s">
        <v>78</v>
      </c>
      <c r="AY168" s="20" t="s">
        <v>195</v>
      </c>
      <c r="BE168" s="179">
        <f>IF(N168="základní",J168,0)</f>
        <v>2200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20" t="s">
        <v>76</v>
      </c>
      <c r="BK168" s="179">
        <f>ROUND(I168*H168,2)</f>
        <v>2200</v>
      </c>
      <c r="BL168" s="20" t="s">
        <v>295</v>
      </c>
      <c r="BM168" s="178" t="s">
        <v>5796</v>
      </c>
    </row>
    <row r="169" spans="1:65" s="2" customFormat="1" ht="16.5" customHeight="1">
      <c r="A169" s="33"/>
      <c r="B169" s="167"/>
      <c r="C169" s="168" t="s">
        <v>590</v>
      </c>
      <c r="D169" s="168" t="s">
        <v>197</v>
      </c>
      <c r="E169" s="169" t="s">
        <v>5797</v>
      </c>
      <c r="F169" s="170" t="s">
        <v>5798</v>
      </c>
      <c r="G169" s="171" t="s">
        <v>216</v>
      </c>
      <c r="H169" s="172">
        <v>1</v>
      </c>
      <c r="I169" s="173">
        <v>8800</v>
      </c>
      <c r="J169" s="173">
        <f>ROUND(I169*H169,2)</f>
        <v>8800</v>
      </c>
      <c r="K169" s="170" t="s">
        <v>3</v>
      </c>
      <c r="L169" s="34"/>
      <c r="M169" s="174" t="s">
        <v>3</v>
      </c>
      <c r="N169" s="175" t="s">
        <v>40</v>
      </c>
      <c r="O169" s="176">
        <v>0</v>
      </c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8" t="s">
        <v>295</v>
      </c>
      <c r="AT169" s="178" t="s">
        <v>197</v>
      </c>
      <c r="AU169" s="178" t="s">
        <v>78</v>
      </c>
      <c r="AY169" s="20" t="s">
        <v>195</v>
      </c>
      <c r="BE169" s="179">
        <f>IF(N169="základní",J169,0)</f>
        <v>8800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20" t="s">
        <v>76</v>
      </c>
      <c r="BK169" s="179">
        <f>ROUND(I169*H169,2)</f>
        <v>8800</v>
      </c>
      <c r="BL169" s="20" t="s">
        <v>295</v>
      </c>
      <c r="BM169" s="178" t="s">
        <v>5799</v>
      </c>
    </row>
    <row r="170" spans="1:65" s="2" customFormat="1" ht="24" customHeight="1">
      <c r="A170" s="33"/>
      <c r="B170" s="167"/>
      <c r="C170" s="168" t="s">
        <v>595</v>
      </c>
      <c r="D170" s="168" t="s">
        <v>197</v>
      </c>
      <c r="E170" s="169" t="s">
        <v>5800</v>
      </c>
      <c r="F170" s="170" t="s">
        <v>5801</v>
      </c>
      <c r="G170" s="171" t="s">
        <v>1148</v>
      </c>
      <c r="H170" s="172">
        <v>1</v>
      </c>
      <c r="I170" s="173">
        <v>13200</v>
      </c>
      <c r="J170" s="173">
        <f>ROUND(I170*H170,2)</f>
        <v>13200</v>
      </c>
      <c r="K170" s="170" t="s">
        <v>3</v>
      </c>
      <c r="L170" s="34"/>
      <c r="M170" s="174" t="s">
        <v>3</v>
      </c>
      <c r="N170" s="175" t="s">
        <v>40</v>
      </c>
      <c r="O170" s="176">
        <v>0</v>
      </c>
      <c r="P170" s="176">
        <f>O170*H170</f>
        <v>0</v>
      </c>
      <c r="Q170" s="176">
        <v>0</v>
      </c>
      <c r="R170" s="176">
        <f>Q170*H170</f>
        <v>0</v>
      </c>
      <c r="S170" s="176">
        <v>0</v>
      </c>
      <c r="T170" s="17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8" t="s">
        <v>295</v>
      </c>
      <c r="AT170" s="178" t="s">
        <v>197</v>
      </c>
      <c r="AU170" s="178" t="s">
        <v>78</v>
      </c>
      <c r="AY170" s="20" t="s">
        <v>195</v>
      </c>
      <c r="BE170" s="179">
        <f>IF(N170="základní",J170,0)</f>
        <v>13200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20" t="s">
        <v>76</v>
      </c>
      <c r="BK170" s="179">
        <f>ROUND(I170*H170,2)</f>
        <v>13200</v>
      </c>
      <c r="BL170" s="20" t="s">
        <v>295</v>
      </c>
      <c r="BM170" s="178" t="s">
        <v>5802</v>
      </c>
    </row>
    <row r="171" spans="1:65" s="2" customFormat="1" ht="16.5" customHeight="1">
      <c r="A171" s="33"/>
      <c r="B171" s="167"/>
      <c r="C171" s="168" t="s">
        <v>600</v>
      </c>
      <c r="D171" s="168" t="s">
        <v>197</v>
      </c>
      <c r="E171" s="169" t="s">
        <v>5803</v>
      </c>
      <c r="F171" s="170" t="s">
        <v>2367</v>
      </c>
      <c r="G171" s="171" t="s">
        <v>1148</v>
      </c>
      <c r="H171" s="172">
        <v>1</v>
      </c>
      <c r="I171" s="173">
        <v>3850</v>
      </c>
      <c r="J171" s="173">
        <f>ROUND(I171*H171,2)</f>
        <v>3850</v>
      </c>
      <c r="K171" s="170" t="s">
        <v>3</v>
      </c>
      <c r="L171" s="34"/>
      <c r="M171" s="174" t="s">
        <v>3</v>
      </c>
      <c r="N171" s="175" t="s">
        <v>40</v>
      </c>
      <c r="O171" s="176">
        <v>0</v>
      </c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8" t="s">
        <v>295</v>
      </c>
      <c r="AT171" s="178" t="s">
        <v>197</v>
      </c>
      <c r="AU171" s="178" t="s">
        <v>78</v>
      </c>
      <c r="AY171" s="20" t="s">
        <v>195</v>
      </c>
      <c r="BE171" s="179">
        <f>IF(N171="základní",J171,0)</f>
        <v>3850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20" t="s">
        <v>76</v>
      </c>
      <c r="BK171" s="179">
        <f>ROUND(I171*H171,2)</f>
        <v>3850</v>
      </c>
      <c r="BL171" s="20" t="s">
        <v>295</v>
      </c>
      <c r="BM171" s="178" t="s">
        <v>5804</v>
      </c>
    </row>
    <row r="172" spans="1:65" s="2" customFormat="1" ht="16.5" customHeight="1">
      <c r="A172" s="33"/>
      <c r="B172" s="167"/>
      <c r="C172" s="168" t="s">
        <v>606</v>
      </c>
      <c r="D172" s="168" t="s">
        <v>197</v>
      </c>
      <c r="E172" s="169" t="s">
        <v>5805</v>
      </c>
      <c r="F172" s="170" t="s">
        <v>2846</v>
      </c>
      <c r="G172" s="171" t="s">
        <v>1148</v>
      </c>
      <c r="H172" s="172">
        <v>1</v>
      </c>
      <c r="I172" s="173">
        <v>1045</v>
      </c>
      <c r="J172" s="173">
        <f>ROUND(I172*H172,2)</f>
        <v>1045</v>
      </c>
      <c r="K172" s="170" t="s">
        <v>3</v>
      </c>
      <c r="L172" s="34"/>
      <c r="M172" s="174" t="s">
        <v>3</v>
      </c>
      <c r="N172" s="175" t="s">
        <v>40</v>
      </c>
      <c r="O172" s="176">
        <v>0</v>
      </c>
      <c r="P172" s="176">
        <f>O172*H172</f>
        <v>0</v>
      </c>
      <c r="Q172" s="176">
        <v>0</v>
      </c>
      <c r="R172" s="176">
        <f>Q172*H172</f>
        <v>0</v>
      </c>
      <c r="S172" s="176">
        <v>0</v>
      </c>
      <c r="T172" s="17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8" t="s">
        <v>295</v>
      </c>
      <c r="AT172" s="178" t="s">
        <v>197</v>
      </c>
      <c r="AU172" s="178" t="s">
        <v>78</v>
      </c>
      <c r="AY172" s="20" t="s">
        <v>195</v>
      </c>
      <c r="BE172" s="179">
        <f>IF(N172="základní",J172,0)</f>
        <v>1045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20" t="s">
        <v>76</v>
      </c>
      <c r="BK172" s="179">
        <f>ROUND(I172*H172,2)</f>
        <v>1045</v>
      </c>
      <c r="BL172" s="20" t="s">
        <v>295</v>
      </c>
      <c r="BM172" s="178" t="s">
        <v>5806</v>
      </c>
    </row>
    <row r="173" spans="1:65" s="2" customFormat="1" ht="16.5" customHeight="1">
      <c r="A173" s="33"/>
      <c r="B173" s="167"/>
      <c r="C173" s="168" t="s">
        <v>623</v>
      </c>
      <c r="D173" s="168" t="s">
        <v>197</v>
      </c>
      <c r="E173" s="169" t="s">
        <v>5807</v>
      </c>
      <c r="F173" s="170" t="s">
        <v>2867</v>
      </c>
      <c r="G173" s="171" t="s">
        <v>1148</v>
      </c>
      <c r="H173" s="172">
        <v>8</v>
      </c>
      <c r="I173" s="173">
        <v>145</v>
      </c>
      <c r="J173" s="173">
        <f>ROUND(I173*H173,2)</f>
        <v>1160</v>
      </c>
      <c r="K173" s="170" t="s">
        <v>3</v>
      </c>
      <c r="L173" s="34"/>
      <c r="M173" s="174" t="s">
        <v>3</v>
      </c>
      <c r="N173" s="175" t="s">
        <v>40</v>
      </c>
      <c r="O173" s="176">
        <v>0</v>
      </c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8" t="s">
        <v>295</v>
      </c>
      <c r="AT173" s="178" t="s">
        <v>197</v>
      </c>
      <c r="AU173" s="178" t="s">
        <v>78</v>
      </c>
      <c r="AY173" s="20" t="s">
        <v>195</v>
      </c>
      <c r="BE173" s="179">
        <f>IF(N173="základní",J173,0)</f>
        <v>1160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20" t="s">
        <v>76</v>
      </c>
      <c r="BK173" s="179">
        <f>ROUND(I173*H173,2)</f>
        <v>1160</v>
      </c>
      <c r="BL173" s="20" t="s">
        <v>295</v>
      </c>
      <c r="BM173" s="178" t="s">
        <v>5808</v>
      </c>
    </row>
    <row r="174" spans="1:65" s="2" customFormat="1" ht="16.5" customHeight="1">
      <c r="A174" s="33"/>
      <c r="B174" s="167"/>
      <c r="C174" s="168" t="s">
        <v>628</v>
      </c>
      <c r="D174" s="168" t="s">
        <v>197</v>
      </c>
      <c r="E174" s="169" t="s">
        <v>5809</v>
      </c>
      <c r="F174" s="170" t="s">
        <v>5810</v>
      </c>
      <c r="G174" s="171" t="s">
        <v>1148</v>
      </c>
      <c r="H174" s="172">
        <v>1</v>
      </c>
      <c r="I174" s="173">
        <v>2200</v>
      </c>
      <c r="J174" s="173">
        <f>ROUND(I174*H174,2)</f>
        <v>2200</v>
      </c>
      <c r="K174" s="170" t="s">
        <v>3</v>
      </c>
      <c r="L174" s="34"/>
      <c r="M174" s="221" t="s">
        <v>3</v>
      </c>
      <c r="N174" s="222" t="s">
        <v>40</v>
      </c>
      <c r="O174" s="219">
        <v>0</v>
      </c>
      <c r="P174" s="219">
        <f>O174*H174</f>
        <v>0</v>
      </c>
      <c r="Q174" s="219">
        <v>0</v>
      </c>
      <c r="R174" s="219">
        <f>Q174*H174</f>
        <v>0</v>
      </c>
      <c r="S174" s="219">
        <v>0</v>
      </c>
      <c r="T174" s="220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8" t="s">
        <v>295</v>
      </c>
      <c r="AT174" s="178" t="s">
        <v>197</v>
      </c>
      <c r="AU174" s="178" t="s">
        <v>78</v>
      </c>
      <c r="AY174" s="20" t="s">
        <v>195</v>
      </c>
      <c r="BE174" s="179">
        <f>IF(N174="základní",J174,0)</f>
        <v>2200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20" t="s">
        <v>76</v>
      </c>
      <c r="BK174" s="179">
        <f>ROUND(I174*H174,2)</f>
        <v>2200</v>
      </c>
      <c r="BL174" s="20" t="s">
        <v>295</v>
      </c>
      <c r="BM174" s="178" t="s">
        <v>5811</v>
      </c>
    </row>
    <row r="175" spans="1:31" s="2" customFormat="1" ht="6.95" customHeight="1">
      <c r="A175" s="33"/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34"/>
      <c r="M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</sheetData>
  <autoFilter ref="C98:K17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7"/>
    </row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123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145</v>
      </c>
      <c r="L4" s="23"/>
      <c r="M4" s="118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15</v>
      </c>
      <c r="L6" s="23"/>
    </row>
    <row r="7" spans="2:12" s="1" customFormat="1" ht="16.5" customHeight="1">
      <c r="B7" s="23"/>
      <c r="E7" s="119" t="str">
        <f>'Rekapitulace stavby'!K6</f>
        <v>Snížení energetické náročnosti areálu SOU Hubálov</v>
      </c>
      <c r="F7" s="30"/>
      <c r="G7" s="30"/>
      <c r="H7" s="30"/>
      <c r="L7" s="23"/>
    </row>
    <row r="8" spans="2:12" ht="12">
      <c r="B8" s="23"/>
      <c r="D8" s="30" t="s">
        <v>146</v>
      </c>
      <c r="L8" s="23"/>
    </row>
    <row r="9" spans="2:12" s="1" customFormat="1" ht="16.5" customHeight="1">
      <c r="B9" s="23"/>
      <c r="E9" s="119" t="s">
        <v>3375</v>
      </c>
      <c r="F9" s="1"/>
      <c r="G9" s="1"/>
      <c r="H9" s="1"/>
      <c r="L9" s="23"/>
    </row>
    <row r="10" spans="2:12" s="1" customFormat="1" ht="12" customHeight="1">
      <c r="B10" s="23"/>
      <c r="D10" s="30" t="s">
        <v>148</v>
      </c>
      <c r="L10" s="23"/>
    </row>
    <row r="11" spans="1:31" s="2" customFormat="1" ht="16.5" customHeight="1">
      <c r="A11" s="33"/>
      <c r="B11" s="34"/>
      <c r="C11" s="33"/>
      <c r="D11" s="33"/>
      <c r="E11" s="125" t="s">
        <v>5617</v>
      </c>
      <c r="F11" s="33"/>
      <c r="G11" s="33"/>
      <c r="H11" s="33"/>
      <c r="I11" s="33"/>
      <c r="J11" s="33"/>
      <c r="K11" s="33"/>
      <c r="L11" s="1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30" t="s">
        <v>5618</v>
      </c>
      <c r="E12" s="33"/>
      <c r="F12" s="33"/>
      <c r="G12" s="33"/>
      <c r="H12" s="33"/>
      <c r="I12" s="33"/>
      <c r="J12" s="33"/>
      <c r="K12" s="33"/>
      <c r="L12" s="12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6.5" customHeight="1">
      <c r="A13" s="33"/>
      <c r="B13" s="34"/>
      <c r="C13" s="33"/>
      <c r="D13" s="33"/>
      <c r="E13" s="56" t="s">
        <v>5812</v>
      </c>
      <c r="F13" s="33"/>
      <c r="G13" s="33"/>
      <c r="H13" s="33"/>
      <c r="I13" s="33"/>
      <c r="J13" s="33"/>
      <c r="K13" s="33"/>
      <c r="L13" s="12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12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4"/>
      <c r="C15" s="33"/>
      <c r="D15" s="30" t="s">
        <v>17</v>
      </c>
      <c r="E15" s="33"/>
      <c r="F15" s="27" t="s">
        <v>3</v>
      </c>
      <c r="G15" s="33"/>
      <c r="H15" s="33"/>
      <c r="I15" s="30" t="s">
        <v>18</v>
      </c>
      <c r="J15" s="27" t="s">
        <v>3</v>
      </c>
      <c r="K15" s="33"/>
      <c r="L15" s="12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30" t="s">
        <v>19</v>
      </c>
      <c r="E16" s="33"/>
      <c r="F16" s="27" t="s">
        <v>20</v>
      </c>
      <c r="G16" s="33"/>
      <c r="H16" s="33"/>
      <c r="I16" s="30" t="s">
        <v>21</v>
      </c>
      <c r="J16" s="58" t="str">
        <f>'Rekapitulace stavby'!AN8</f>
        <v>2. 11. 2018</v>
      </c>
      <c r="K16" s="33"/>
      <c r="L16" s="12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8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12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30" t="s">
        <v>23</v>
      </c>
      <c r="E18" s="33"/>
      <c r="F18" s="33"/>
      <c r="G18" s="33"/>
      <c r="H18" s="33"/>
      <c r="I18" s="30" t="s">
        <v>24</v>
      </c>
      <c r="J18" s="27" t="s">
        <v>3</v>
      </c>
      <c r="K18" s="33"/>
      <c r="L18" s="12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7" t="s">
        <v>25</v>
      </c>
      <c r="F19" s="33"/>
      <c r="G19" s="33"/>
      <c r="H19" s="33"/>
      <c r="I19" s="30" t="s">
        <v>26</v>
      </c>
      <c r="J19" s="27" t="s">
        <v>3</v>
      </c>
      <c r="K19" s="33"/>
      <c r="L19" s="12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12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30" t="s">
        <v>27</v>
      </c>
      <c r="E21" s="33"/>
      <c r="F21" s="33"/>
      <c r="G21" s="33"/>
      <c r="H21" s="33"/>
      <c r="I21" s="30" t="s">
        <v>24</v>
      </c>
      <c r="J21" s="27" t="str">
        <f>'Rekapitulace stavby'!AN13</f>
        <v/>
      </c>
      <c r="K21" s="33"/>
      <c r="L21" s="12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7" t="str">
        <f>'Rekapitulace stavby'!E14</f>
        <v xml:space="preserve"> </v>
      </c>
      <c r="F22" s="27"/>
      <c r="G22" s="27"/>
      <c r="H22" s="27"/>
      <c r="I22" s="30" t="s">
        <v>26</v>
      </c>
      <c r="J22" s="27" t="str">
        <f>'Rekapitulace stavby'!AN14</f>
        <v/>
      </c>
      <c r="K22" s="33"/>
      <c r="L22" s="12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1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30" t="s">
        <v>29</v>
      </c>
      <c r="E24" s="33"/>
      <c r="F24" s="33"/>
      <c r="G24" s="33"/>
      <c r="H24" s="33"/>
      <c r="I24" s="30" t="s">
        <v>24</v>
      </c>
      <c r="J24" s="27" t="s">
        <v>3</v>
      </c>
      <c r="K24" s="33"/>
      <c r="L24" s="1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7" t="s">
        <v>30</v>
      </c>
      <c r="F25" s="33"/>
      <c r="G25" s="33"/>
      <c r="H25" s="33"/>
      <c r="I25" s="30" t="s">
        <v>26</v>
      </c>
      <c r="J25" s="27" t="s">
        <v>3</v>
      </c>
      <c r="K25" s="33"/>
      <c r="L25" s="1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12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30" t="s">
        <v>32</v>
      </c>
      <c r="E27" s="33"/>
      <c r="F27" s="33"/>
      <c r="G27" s="33"/>
      <c r="H27" s="33"/>
      <c r="I27" s="30" t="s">
        <v>24</v>
      </c>
      <c r="J27" s="27" t="s">
        <v>3</v>
      </c>
      <c r="K27" s="33"/>
      <c r="L27" s="12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7" t="s">
        <v>30</v>
      </c>
      <c r="F28" s="33"/>
      <c r="G28" s="33"/>
      <c r="H28" s="33"/>
      <c r="I28" s="30" t="s">
        <v>26</v>
      </c>
      <c r="J28" s="27" t="s">
        <v>3</v>
      </c>
      <c r="K28" s="33"/>
      <c r="L28" s="1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12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30" t="s">
        <v>33</v>
      </c>
      <c r="E30" s="33"/>
      <c r="F30" s="33"/>
      <c r="G30" s="33"/>
      <c r="H30" s="33"/>
      <c r="I30" s="33"/>
      <c r="J30" s="33"/>
      <c r="K30" s="33"/>
      <c r="L30" s="1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21"/>
      <c r="B31" s="122"/>
      <c r="C31" s="121"/>
      <c r="D31" s="121"/>
      <c r="E31" s="31" t="s">
        <v>3</v>
      </c>
      <c r="F31" s="31"/>
      <c r="G31" s="31"/>
      <c r="H31" s="31"/>
      <c r="I31" s="121"/>
      <c r="J31" s="121"/>
      <c r="K31" s="121"/>
      <c r="L31" s="123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12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8"/>
      <c r="E33" s="78"/>
      <c r="F33" s="78"/>
      <c r="G33" s="78"/>
      <c r="H33" s="78"/>
      <c r="I33" s="78"/>
      <c r="J33" s="78"/>
      <c r="K33" s="78"/>
      <c r="L33" s="12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4" customHeight="1">
      <c r="A34" s="33"/>
      <c r="B34" s="34"/>
      <c r="C34" s="33"/>
      <c r="D34" s="124" t="s">
        <v>35</v>
      </c>
      <c r="E34" s="33"/>
      <c r="F34" s="33"/>
      <c r="G34" s="33"/>
      <c r="H34" s="33"/>
      <c r="I34" s="33"/>
      <c r="J34" s="84">
        <f>ROUND(J99,2)</f>
        <v>659665.71</v>
      </c>
      <c r="K34" s="33"/>
      <c r="L34" s="1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78"/>
      <c r="E35" s="78"/>
      <c r="F35" s="78"/>
      <c r="G35" s="78"/>
      <c r="H35" s="78"/>
      <c r="I35" s="78"/>
      <c r="J35" s="78"/>
      <c r="K35" s="78"/>
      <c r="L35" s="12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8" t="s">
        <v>37</v>
      </c>
      <c r="G36" s="33"/>
      <c r="H36" s="33"/>
      <c r="I36" s="38" t="s">
        <v>36</v>
      </c>
      <c r="J36" s="38" t="s">
        <v>38</v>
      </c>
      <c r="K36" s="33"/>
      <c r="L36" s="12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25" t="s">
        <v>39</v>
      </c>
      <c r="E37" s="30" t="s">
        <v>40</v>
      </c>
      <c r="F37" s="126">
        <f>ROUND((SUM(BE99:BE201)),2)</f>
        <v>659665.71</v>
      </c>
      <c r="G37" s="33"/>
      <c r="H37" s="33"/>
      <c r="I37" s="127">
        <v>0.21</v>
      </c>
      <c r="J37" s="126">
        <f>ROUND(((SUM(BE99:BE201))*I37),2)</f>
        <v>138529.8</v>
      </c>
      <c r="K37" s="33"/>
      <c r="L37" s="12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0" t="s">
        <v>41</v>
      </c>
      <c r="F38" s="126">
        <f>ROUND((SUM(BF99:BF201)),2)</f>
        <v>0</v>
      </c>
      <c r="G38" s="33"/>
      <c r="H38" s="33"/>
      <c r="I38" s="127">
        <v>0.15</v>
      </c>
      <c r="J38" s="126">
        <f>ROUND(((SUM(BF99:BF201))*I38),2)</f>
        <v>0</v>
      </c>
      <c r="K38" s="33"/>
      <c r="L38" s="12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30" t="s">
        <v>42</v>
      </c>
      <c r="F39" s="126">
        <f>ROUND((SUM(BG99:BG201)),2)</f>
        <v>0</v>
      </c>
      <c r="G39" s="33"/>
      <c r="H39" s="33"/>
      <c r="I39" s="127">
        <v>0.21</v>
      </c>
      <c r="J39" s="126">
        <f>0</f>
        <v>0</v>
      </c>
      <c r="K39" s="33"/>
      <c r="L39" s="12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 hidden="1">
      <c r="A40" s="33"/>
      <c r="B40" s="34"/>
      <c r="C40" s="33"/>
      <c r="D40" s="33"/>
      <c r="E40" s="30" t="s">
        <v>43</v>
      </c>
      <c r="F40" s="126">
        <f>ROUND((SUM(BH99:BH201)),2)</f>
        <v>0</v>
      </c>
      <c r="G40" s="33"/>
      <c r="H40" s="33"/>
      <c r="I40" s="127">
        <v>0.15</v>
      </c>
      <c r="J40" s="126">
        <f>0</f>
        <v>0</v>
      </c>
      <c r="K40" s="33"/>
      <c r="L40" s="12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customHeight="1" hidden="1">
      <c r="A41" s="33"/>
      <c r="B41" s="34"/>
      <c r="C41" s="33"/>
      <c r="D41" s="33"/>
      <c r="E41" s="30" t="s">
        <v>44</v>
      </c>
      <c r="F41" s="126">
        <f>ROUND((SUM(BI99:BI201)),2)</f>
        <v>0</v>
      </c>
      <c r="G41" s="33"/>
      <c r="H41" s="33"/>
      <c r="I41" s="127">
        <v>0</v>
      </c>
      <c r="J41" s="126">
        <f>0</f>
        <v>0</v>
      </c>
      <c r="K41" s="33"/>
      <c r="L41" s="12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12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4" customHeight="1">
      <c r="A43" s="33"/>
      <c r="B43" s="34"/>
      <c r="C43" s="128"/>
      <c r="D43" s="129" t="s">
        <v>45</v>
      </c>
      <c r="E43" s="70"/>
      <c r="F43" s="70"/>
      <c r="G43" s="130" t="s">
        <v>46</v>
      </c>
      <c r="H43" s="131" t="s">
        <v>47</v>
      </c>
      <c r="I43" s="70"/>
      <c r="J43" s="132">
        <f>SUM(J34:J41)</f>
        <v>798195.51</v>
      </c>
      <c r="K43" s="133"/>
      <c r="L43" s="12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12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8" spans="1:31" s="2" customFormat="1" ht="6.95" customHeight="1">
      <c r="A48" s="33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12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24.95" customHeight="1">
      <c r="A49" s="33"/>
      <c r="B49" s="34"/>
      <c r="C49" s="24" t="s">
        <v>150</v>
      </c>
      <c r="D49" s="33"/>
      <c r="E49" s="33"/>
      <c r="F49" s="33"/>
      <c r="G49" s="33"/>
      <c r="H49" s="33"/>
      <c r="I49" s="33"/>
      <c r="J49" s="33"/>
      <c r="K49" s="33"/>
      <c r="L49" s="12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6.95" customHeight="1">
      <c r="A50" s="33"/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12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2" customHeight="1">
      <c r="A51" s="33"/>
      <c r="B51" s="34"/>
      <c r="C51" s="30" t="s">
        <v>15</v>
      </c>
      <c r="D51" s="33"/>
      <c r="E51" s="33"/>
      <c r="F51" s="33"/>
      <c r="G51" s="33"/>
      <c r="H51" s="33"/>
      <c r="I51" s="33"/>
      <c r="J51" s="33"/>
      <c r="K51" s="33"/>
      <c r="L51" s="12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6.5" customHeight="1">
      <c r="A52" s="33"/>
      <c r="B52" s="34"/>
      <c r="C52" s="33"/>
      <c r="D52" s="33"/>
      <c r="E52" s="119" t="str">
        <f>E7</f>
        <v>Snížení energetické náročnosti areálu SOU Hubálov</v>
      </c>
      <c r="F52" s="30"/>
      <c r="G52" s="30"/>
      <c r="H52" s="30"/>
      <c r="I52" s="33"/>
      <c r="J52" s="33"/>
      <c r="K52" s="33"/>
      <c r="L52" s="12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2:12" s="1" customFormat="1" ht="12" customHeight="1">
      <c r="B53" s="23"/>
      <c r="C53" s="30" t="s">
        <v>146</v>
      </c>
      <c r="L53" s="23"/>
    </row>
    <row r="54" spans="2:12" s="1" customFormat="1" ht="16.5" customHeight="1">
      <c r="B54" s="23"/>
      <c r="E54" s="119" t="s">
        <v>3375</v>
      </c>
      <c r="F54" s="1"/>
      <c r="G54" s="1"/>
      <c r="H54" s="1"/>
      <c r="L54" s="23"/>
    </row>
    <row r="55" spans="2:12" s="1" customFormat="1" ht="12" customHeight="1">
      <c r="B55" s="23"/>
      <c r="C55" s="30" t="s">
        <v>148</v>
      </c>
      <c r="L55" s="23"/>
    </row>
    <row r="56" spans="1:31" s="2" customFormat="1" ht="16.5" customHeight="1">
      <c r="A56" s="33"/>
      <c r="B56" s="34"/>
      <c r="C56" s="33"/>
      <c r="D56" s="33"/>
      <c r="E56" s="125" t="s">
        <v>5617</v>
      </c>
      <c r="F56" s="33"/>
      <c r="G56" s="33"/>
      <c r="H56" s="33"/>
      <c r="I56" s="33"/>
      <c r="J56" s="33"/>
      <c r="K56" s="33"/>
      <c r="L56" s="12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12" customHeight="1">
      <c r="A57" s="33"/>
      <c r="B57" s="34"/>
      <c r="C57" s="30" t="s">
        <v>5618</v>
      </c>
      <c r="D57" s="33"/>
      <c r="E57" s="33"/>
      <c r="F57" s="33"/>
      <c r="G57" s="33"/>
      <c r="H57" s="33"/>
      <c r="I57" s="33"/>
      <c r="J57" s="33"/>
      <c r="K57" s="33"/>
      <c r="L57" s="12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6.5" customHeight="1">
      <c r="A58" s="33"/>
      <c r="B58" s="34"/>
      <c r="C58" s="33"/>
      <c r="D58" s="33"/>
      <c r="E58" s="56" t="str">
        <f>E13</f>
        <v>SO 02.UT.002 - Otopná soustava</v>
      </c>
      <c r="F58" s="33"/>
      <c r="G58" s="33"/>
      <c r="H58" s="33"/>
      <c r="I58" s="33"/>
      <c r="J58" s="33"/>
      <c r="K58" s="33"/>
      <c r="L58" s="1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6.95" customHeight="1">
      <c r="A59" s="33"/>
      <c r="B59" s="34"/>
      <c r="C59" s="33"/>
      <c r="D59" s="33"/>
      <c r="E59" s="33"/>
      <c r="F59" s="33"/>
      <c r="G59" s="33"/>
      <c r="H59" s="33"/>
      <c r="I59" s="33"/>
      <c r="J59" s="33"/>
      <c r="K59" s="33"/>
      <c r="L59" s="12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2" customHeight="1">
      <c r="A60" s="33"/>
      <c r="B60" s="34"/>
      <c r="C60" s="30" t="s">
        <v>19</v>
      </c>
      <c r="D60" s="33"/>
      <c r="E60" s="33"/>
      <c r="F60" s="27" t="str">
        <f>F16</f>
        <v>Hubálov st. 80, k.ú. Loukovec</v>
      </c>
      <c r="G60" s="33"/>
      <c r="H60" s="33"/>
      <c r="I60" s="30" t="s">
        <v>21</v>
      </c>
      <c r="J60" s="58" t="str">
        <f>IF(J16="","",J16)</f>
        <v>2. 11. 2018</v>
      </c>
      <c r="K60" s="33"/>
      <c r="L60" s="12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6.95" customHeight="1">
      <c r="A61" s="33"/>
      <c r="B61" s="34"/>
      <c r="C61" s="33"/>
      <c r="D61" s="33"/>
      <c r="E61" s="33"/>
      <c r="F61" s="33"/>
      <c r="G61" s="33"/>
      <c r="H61" s="33"/>
      <c r="I61" s="33"/>
      <c r="J61" s="33"/>
      <c r="K61" s="33"/>
      <c r="L61" s="12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5.15" customHeight="1">
      <c r="A62" s="33"/>
      <c r="B62" s="34"/>
      <c r="C62" s="30" t="s">
        <v>23</v>
      </c>
      <c r="D62" s="33"/>
      <c r="E62" s="33"/>
      <c r="F62" s="27" t="str">
        <f>E19</f>
        <v>SOU Hubálov</v>
      </c>
      <c r="G62" s="33"/>
      <c r="H62" s="33"/>
      <c r="I62" s="30" t="s">
        <v>29</v>
      </c>
      <c r="J62" s="31" t="str">
        <f>E25</f>
        <v>ANITAS s.r.o.</v>
      </c>
      <c r="K62" s="33"/>
      <c r="L62" s="12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15.15" customHeight="1">
      <c r="A63" s="33"/>
      <c r="B63" s="34"/>
      <c r="C63" s="30" t="s">
        <v>27</v>
      </c>
      <c r="D63" s="33"/>
      <c r="E63" s="33"/>
      <c r="F63" s="27" t="str">
        <f>IF(E22="","",E22)</f>
        <v xml:space="preserve"> </v>
      </c>
      <c r="G63" s="33"/>
      <c r="H63" s="33"/>
      <c r="I63" s="30" t="s">
        <v>32</v>
      </c>
      <c r="J63" s="31" t="str">
        <f>E28</f>
        <v>ANITAS s.r.o.</v>
      </c>
      <c r="K63" s="33"/>
      <c r="L63" s="12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10.3" customHeight="1">
      <c r="A64" s="33"/>
      <c r="B64" s="34"/>
      <c r="C64" s="33"/>
      <c r="D64" s="33"/>
      <c r="E64" s="33"/>
      <c r="F64" s="33"/>
      <c r="G64" s="33"/>
      <c r="H64" s="33"/>
      <c r="I64" s="33"/>
      <c r="J64" s="33"/>
      <c r="K64" s="33"/>
      <c r="L64" s="12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29.25" customHeight="1">
      <c r="A65" s="33"/>
      <c r="B65" s="34"/>
      <c r="C65" s="134" t="s">
        <v>151</v>
      </c>
      <c r="D65" s="128"/>
      <c r="E65" s="128"/>
      <c r="F65" s="128"/>
      <c r="G65" s="128"/>
      <c r="H65" s="128"/>
      <c r="I65" s="128"/>
      <c r="J65" s="135" t="s">
        <v>152</v>
      </c>
      <c r="K65" s="128"/>
      <c r="L65" s="12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10.3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12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47" s="2" customFormat="1" ht="22.8" customHeight="1">
      <c r="A67" s="33"/>
      <c r="B67" s="34"/>
      <c r="C67" s="136" t="s">
        <v>67</v>
      </c>
      <c r="D67" s="33"/>
      <c r="E67" s="33"/>
      <c r="F67" s="33"/>
      <c r="G67" s="33"/>
      <c r="H67" s="33"/>
      <c r="I67" s="33"/>
      <c r="J67" s="84">
        <f>J99</f>
        <v>659665.71</v>
      </c>
      <c r="K67" s="33"/>
      <c r="L67" s="12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U67" s="20" t="s">
        <v>153</v>
      </c>
    </row>
    <row r="68" spans="1:31" s="9" customFormat="1" ht="24.95" customHeight="1">
      <c r="A68" s="9"/>
      <c r="B68" s="137"/>
      <c r="C68" s="9"/>
      <c r="D68" s="138" t="s">
        <v>2170</v>
      </c>
      <c r="E68" s="139"/>
      <c r="F68" s="139"/>
      <c r="G68" s="139"/>
      <c r="H68" s="139"/>
      <c r="I68" s="139"/>
      <c r="J68" s="140">
        <f>J100</f>
        <v>659665.71</v>
      </c>
      <c r="K68" s="9"/>
      <c r="L68" s="137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41"/>
      <c r="C69" s="10"/>
      <c r="D69" s="142" t="s">
        <v>5813</v>
      </c>
      <c r="E69" s="143"/>
      <c r="F69" s="143"/>
      <c r="G69" s="143"/>
      <c r="H69" s="143"/>
      <c r="I69" s="143"/>
      <c r="J69" s="144">
        <f>J101</f>
        <v>64128</v>
      </c>
      <c r="K69" s="10"/>
      <c r="L69" s="14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41"/>
      <c r="C70" s="10"/>
      <c r="D70" s="142" t="s">
        <v>5814</v>
      </c>
      <c r="E70" s="143"/>
      <c r="F70" s="143"/>
      <c r="G70" s="143"/>
      <c r="H70" s="143"/>
      <c r="I70" s="143"/>
      <c r="J70" s="144">
        <f>J111</f>
        <v>228380</v>
      </c>
      <c r="K70" s="10"/>
      <c r="L70" s="14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41"/>
      <c r="C71" s="10"/>
      <c r="D71" s="142" t="s">
        <v>5815</v>
      </c>
      <c r="E71" s="143"/>
      <c r="F71" s="143"/>
      <c r="G71" s="143"/>
      <c r="H71" s="143"/>
      <c r="I71" s="143"/>
      <c r="J71" s="144">
        <f>J127</f>
        <v>220150</v>
      </c>
      <c r="K71" s="10"/>
      <c r="L71" s="14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41"/>
      <c r="C72" s="10"/>
      <c r="D72" s="142" t="s">
        <v>5816</v>
      </c>
      <c r="E72" s="143"/>
      <c r="F72" s="143"/>
      <c r="G72" s="143"/>
      <c r="H72" s="143"/>
      <c r="I72" s="143"/>
      <c r="J72" s="144">
        <f>J139</f>
        <v>27501</v>
      </c>
      <c r="K72" s="10"/>
      <c r="L72" s="14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41"/>
      <c r="C73" s="10"/>
      <c r="D73" s="142" t="s">
        <v>5817</v>
      </c>
      <c r="E73" s="143"/>
      <c r="F73" s="143"/>
      <c r="G73" s="143"/>
      <c r="H73" s="143"/>
      <c r="I73" s="143"/>
      <c r="J73" s="144">
        <f>J147</f>
        <v>31888</v>
      </c>
      <c r="K73" s="10"/>
      <c r="L73" s="14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41"/>
      <c r="C74" s="10"/>
      <c r="D74" s="142" t="s">
        <v>5818</v>
      </c>
      <c r="E74" s="143"/>
      <c r="F74" s="143"/>
      <c r="G74" s="143"/>
      <c r="H74" s="143"/>
      <c r="I74" s="143"/>
      <c r="J74" s="144">
        <f>J154</f>
        <v>47665.71</v>
      </c>
      <c r="K74" s="10"/>
      <c r="L74" s="14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41"/>
      <c r="C75" s="10"/>
      <c r="D75" s="142" t="s">
        <v>5819</v>
      </c>
      <c r="E75" s="143"/>
      <c r="F75" s="143"/>
      <c r="G75" s="143"/>
      <c r="H75" s="143"/>
      <c r="I75" s="143"/>
      <c r="J75" s="144">
        <f>J192</f>
        <v>39953</v>
      </c>
      <c r="K75" s="10"/>
      <c r="L75" s="14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12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2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12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4" t="s">
        <v>180</v>
      </c>
      <c r="D82" s="33"/>
      <c r="E82" s="33"/>
      <c r="F82" s="33"/>
      <c r="G82" s="33"/>
      <c r="H82" s="33"/>
      <c r="I82" s="33"/>
      <c r="J82" s="33"/>
      <c r="K82" s="33"/>
      <c r="L82" s="12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12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30" t="s">
        <v>15</v>
      </c>
      <c r="D84" s="33"/>
      <c r="E84" s="33"/>
      <c r="F84" s="33"/>
      <c r="G84" s="33"/>
      <c r="H84" s="33"/>
      <c r="I84" s="33"/>
      <c r="J84" s="33"/>
      <c r="K84" s="33"/>
      <c r="L84" s="12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119" t="str">
        <f>E7</f>
        <v>Snížení energetické náročnosti areálu SOU Hubálov</v>
      </c>
      <c r="F85" s="30"/>
      <c r="G85" s="30"/>
      <c r="H85" s="30"/>
      <c r="I85" s="33"/>
      <c r="J85" s="33"/>
      <c r="K85" s="33"/>
      <c r="L85" s="12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3"/>
      <c r="C86" s="30" t="s">
        <v>146</v>
      </c>
      <c r="L86" s="23"/>
    </row>
    <row r="87" spans="2:12" s="1" customFormat="1" ht="16.5" customHeight="1">
      <c r="B87" s="23"/>
      <c r="E87" s="119" t="s">
        <v>3375</v>
      </c>
      <c r="F87" s="1"/>
      <c r="G87" s="1"/>
      <c r="H87" s="1"/>
      <c r="L87" s="23"/>
    </row>
    <row r="88" spans="2:12" s="1" customFormat="1" ht="12" customHeight="1">
      <c r="B88" s="23"/>
      <c r="C88" s="30" t="s">
        <v>148</v>
      </c>
      <c r="L88" s="23"/>
    </row>
    <row r="89" spans="1:31" s="2" customFormat="1" ht="16.5" customHeight="1">
      <c r="A89" s="33"/>
      <c r="B89" s="34"/>
      <c r="C89" s="33"/>
      <c r="D89" s="33"/>
      <c r="E89" s="125" t="s">
        <v>5617</v>
      </c>
      <c r="F89" s="33"/>
      <c r="G89" s="33"/>
      <c r="H89" s="33"/>
      <c r="I89" s="33"/>
      <c r="J89" s="33"/>
      <c r="K89" s="33"/>
      <c r="L89" s="12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30" t="s">
        <v>5618</v>
      </c>
      <c r="D90" s="33"/>
      <c r="E90" s="33"/>
      <c r="F90" s="33"/>
      <c r="G90" s="33"/>
      <c r="H90" s="33"/>
      <c r="I90" s="33"/>
      <c r="J90" s="33"/>
      <c r="K90" s="33"/>
      <c r="L90" s="12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56" t="str">
        <f>E13</f>
        <v>SO 02.UT.002 - Otopná soustava</v>
      </c>
      <c r="F91" s="33"/>
      <c r="G91" s="33"/>
      <c r="H91" s="33"/>
      <c r="I91" s="33"/>
      <c r="J91" s="33"/>
      <c r="K91" s="33"/>
      <c r="L91" s="12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12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30" t="s">
        <v>19</v>
      </c>
      <c r="D93" s="33"/>
      <c r="E93" s="33"/>
      <c r="F93" s="27" t="str">
        <f>F16</f>
        <v>Hubálov st. 80, k.ú. Loukovec</v>
      </c>
      <c r="G93" s="33"/>
      <c r="H93" s="33"/>
      <c r="I93" s="30" t="s">
        <v>21</v>
      </c>
      <c r="J93" s="58" t="str">
        <f>IF(J16="","",J16)</f>
        <v>2. 11. 2018</v>
      </c>
      <c r="K93" s="33"/>
      <c r="L93" s="12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12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15" customHeight="1">
      <c r="A95" s="33"/>
      <c r="B95" s="34"/>
      <c r="C95" s="30" t="s">
        <v>23</v>
      </c>
      <c r="D95" s="33"/>
      <c r="E95" s="33"/>
      <c r="F95" s="27" t="str">
        <f>E19</f>
        <v>SOU Hubálov</v>
      </c>
      <c r="G95" s="33"/>
      <c r="H95" s="33"/>
      <c r="I95" s="30" t="s">
        <v>29</v>
      </c>
      <c r="J95" s="31" t="str">
        <f>E25</f>
        <v>ANITAS s.r.o.</v>
      </c>
      <c r="K95" s="33"/>
      <c r="L95" s="12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30" t="s">
        <v>27</v>
      </c>
      <c r="D96" s="33"/>
      <c r="E96" s="33"/>
      <c r="F96" s="27" t="str">
        <f>IF(E22="","",E22)</f>
        <v xml:space="preserve"> </v>
      </c>
      <c r="G96" s="33"/>
      <c r="H96" s="33"/>
      <c r="I96" s="30" t="s">
        <v>32</v>
      </c>
      <c r="J96" s="31" t="str">
        <f>E28</f>
        <v>ANITAS s.r.o.</v>
      </c>
      <c r="K96" s="33"/>
      <c r="L96" s="12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12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11" customFormat="1" ht="29.25" customHeight="1">
      <c r="A98" s="145"/>
      <c r="B98" s="146"/>
      <c r="C98" s="147" t="s">
        <v>181</v>
      </c>
      <c r="D98" s="148" t="s">
        <v>54</v>
      </c>
      <c r="E98" s="148" t="s">
        <v>50</v>
      </c>
      <c r="F98" s="148" t="s">
        <v>51</v>
      </c>
      <c r="G98" s="148" t="s">
        <v>182</v>
      </c>
      <c r="H98" s="148" t="s">
        <v>183</v>
      </c>
      <c r="I98" s="148" t="s">
        <v>184</v>
      </c>
      <c r="J98" s="148" t="s">
        <v>152</v>
      </c>
      <c r="K98" s="149" t="s">
        <v>185</v>
      </c>
      <c r="L98" s="150"/>
      <c r="M98" s="74" t="s">
        <v>3</v>
      </c>
      <c r="N98" s="75" t="s">
        <v>39</v>
      </c>
      <c r="O98" s="75" t="s">
        <v>186</v>
      </c>
      <c r="P98" s="75" t="s">
        <v>187</v>
      </c>
      <c r="Q98" s="75" t="s">
        <v>188</v>
      </c>
      <c r="R98" s="75" t="s">
        <v>189</v>
      </c>
      <c r="S98" s="75" t="s">
        <v>190</v>
      </c>
      <c r="T98" s="76" t="s">
        <v>191</v>
      </c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</row>
    <row r="99" spans="1:63" s="2" customFormat="1" ht="22.8" customHeight="1">
      <c r="A99" s="33"/>
      <c r="B99" s="34"/>
      <c r="C99" s="81" t="s">
        <v>192</v>
      </c>
      <c r="D99" s="33"/>
      <c r="E99" s="33"/>
      <c r="F99" s="33"/>
      <c r="G99" s="33"/>
      <c r="H99" s="33"/>
      <c r="I99" s="33"/>
      <c r="J99" s="151">
        <f>BK99</f>
        <v>659665.71</v>
      </c>
      <c r="K99" s="33"/>
      <c r="L99" s="34"/>
      <c r="M99" s="77"/>
      <c r="N99" s="62"/>
      <c r="O99" s="78"/>
      <c r="P99" s="152">
        <f>P100</f>
        <v>0</v>
      </c>
      <c r="Q99" s="78"/>
      <c r="R99" s="152">
        <f>R100</f>
        <v>0</v>
      </c>
      <c r="S99" s="78"/>
      <c r="T99" s="153">
        <f>T100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20" t="s">
        <v>68</v>
      </c>
      <c r="AU99" s="20" t="s">
        <v>153</v>
      </c>
      <c r="BK99" s="154">
        <f>BK100</f>
        <v>659665.71</v>
      </c>
    </row>
    <row r="100" spans="1:63" s="12" customFormat="1" ht="25.9" customHeight="1">
      <c r="A100" s="12"/>
      <c r="B100" s="155"/>
      <c r="C100" s="12"/>
      <c r="D100" s="156" t="s">
        <v>68</v>
      </c>
      <c r="E100" s="157" t="s">
        <v>889</v>
      </c>
      <c r="F100" s="157" t="s">
        <v>889</v>
      </c>
      <c r="G100" s="12"/>
      <c r="H100" s="12"/>
      <c r="I100" s="12"/>
      <c r="J100" s="158">
        <f>BK100</f>
        <v>659665.71</v>
      </c>
      <c r="K100" s="12"/>
      <c r="L100" s="155"/>
      <c r="M100" s="159"/>
      <c r="N100" s="160"/>
      <c r="O100" s="160"/>
      <c r="P100" s="161">
        <f>P101+P111+P127+P139+P147+P154+P192</f>
        <v>0</v>
      </c>
      <c r="Q100" s="160"/>
      <c r="R100" s="161">
        <f>R101+R111+R127+R139+R147+R154+R192</f>
        <v>0</v>
      </c>
      <c r="S100" s="160"/>
      <c r="T100" s="162">
        <f>T101+T111+T127+T139+T147+T154+T192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56" t="s">
        <v>78</v>
      </c>
      <c r="AT100" s="163" t="s">
        <v>68</v>
      </c>
      <c r="AU100" s="163" t="s">
        <v>69</v>
      </c>
      <c r="AY100" s="156" t="s">
        <v>195</v>
      </c>
      <c r="BK100" s="164">
        <f>BK101+BK111+BK127+BK139+BK147+BK154+BK192</f>
        <v>659665.71</v>
      </c>
    </row>
    <row r="101" spans="1:63" s="12" customFormat="1" ht="22.8" customHeight="1">
      <c r="A101" s="12"/>
      <c r="B101" s="155"/>
      <c r="C101" s="12"/>
      <c r="D101" s="156" t="s">
        <v>68</v>
      </c>
      <c r="E101" s="165" t="s">
        <v>5820</v>
      </c>
      <c r="F101" s="165" t="s">
        <v>2180</v>
      </c>
      <c r="G101" s="12"/>
      <c r="H101" s="12"/>
      <c r="I101" s="12"/>
      <c r="J101" s="166">
        <f>BK101</f>
        <v>64128</v>
      </c>
      <c r="K101" s="12"/>
      <c r="L101" s="155"/>
      <c r="M101" s="159"/>
      <c r="N101" s="160"/>
      <c r="O101" s="160"/>
      <c r="P101" s="161">
        <f>SUM(P102:P110)</f>
        <v>0</v>
      </c>
      <c r="Q101" s="160"/>
      <c r="R101" s="161">
        <f>SUM(R102:R110)</f>
        <v>0</v>
      </c>
      <c r="S101" s="160"/>
      <c r="T101" s="162">
        <f>SUM(T102:T110)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56" t="s">
        <v>78</v>
      </c>
      <c r="AT101" s="163" t="s">
        <v>68</v>
      </c>
      <c r="AU101" s="163" t="s">
        <v>76</v>
      </c>
      <c r="AY101" s="156" t="s">
        <v>195</v>
      </c>
      <c r="BK101" s="164">
        <f>SUM(BK102:BK110)</f>
        <v>64128</v>
      </c>
    </row>
    <row r="102" spans="1:65" s="2" customFormat="1" ht="24" customHeight="1">
      <c r="A102" s="33"/>
      <c r="B102" s="167"/>
      <c r="C102" s="168" t="s">
        <v>76</v>
      </c>
      <c r="D102" s="168" t="s">
        <v>197</v>
      </c>
      <c r="E102" s="169" t="s">
        <v>5821</v>
      </c>
      <c r="F102" s="170" t="s">
        <v>5822</v>
      </c>
      <c r="G102" s="171" t="s">
        <v>1148</v>
      </c>
      <c r="H102" s="172">
        <v>12</v>
      </c>
      <c r="I102" s="173">
        <v>440</v>
      </c>
      <c r="J102" s="173">
        <f>ROUND(I102*H102,2)</f>
        <v>5280</v>
      </c>
      <c r="K102" s="170" t="s">
        <v>3</v>
      </c>
      <c r="L102" s="34"/>
      <c r="M102" s="174" t="s">
        <v>3</v>
      </c>
      <c r="N102" s="175" t="s">
        <v>40</v>
      </c>
      <c r="O102" s="176">
        <v>0</v>
      </c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8" t="s">
        <v>295</v>
      </c>
      <c r="AT102" s="178" t="s">
        <v>197</v>
      </c>
      <c r="AU102" s="178" t="s">
        <v>78</v>
      </c>
      <c r="AY102" s="20" t="s">
        <v>195</v>
      </c>
      <c r="BE102" s="179">
        <f>IF(N102="základní",J102,0)</f>
        <v>5280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76</v>
      </c>
      <c r="BK102" s="179">
        <f>ROUND(I102*H102,2)</f>
        <v>5280</v>
      </c>
      <c r="BL102" s="20" t="s">
        <v>295</v>
      </c>
      <c r="BM102" s="178" t="s">
        <v>5823</v>
      </c>
    </row>
    <row r="103" spans="1:65" s="2" customFormat="1" ht="24" customHeight="1">
      <c r="A103" s="33"/>
      <c r="B103" s="167"/>
      <c r="C103" s="168" t="s">
        <v>78</v>
      </c>
      <c r="D103" s="168" t="s">
        <v>197</v>
      </c>
      <c r="E103" s="169" t="s">
        <v>5824</v>
      </c>
      <c r="F103" s="170" t="s">
        <v>5825</v>
      </c>
      <c r="G103" s="171" t="s">
        <v>1148</v>
      </c>
      <c r="H103" s="172">
        <v>21</v>
      </c>
      <c r="I103" s="173">
        <v>580</v>
      </c>
      <c r="J103" s="173">
        <f>ROUND(I103*H103,2)</f>
        <v>12180</v>
      </c>
      <c r="K103" s="170" t="s">
        <v>3</v>
      </c>
      <c r="L103" s="34"/>
      <c r="M103" s="174" t="s">
        <v>3</v>
      </c>
      <c r="N103" s="175" t="s">
        <v>40</v>
      </c>
      <c r="O103" s="176">
        <v>0</v>
      </c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78" t="s">
        <v>295</v>
      </c>
      <c r="AT103" s="178" t="s">
        <v>197</v>
      </c>
      <c r="AU103" s="178" t="s">
        <v>78</v>
      </c>
      <c r="AY103" s="20" t="s">
        <v>195</v>
      </c>
      <c r="BE103" s="179">
        <f>IF(N103="základní",J103,0)</f>
        <v>12180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76</v>
      </c>
      <c r="BK103" s="179">
        <f>ROUND(I103*H103,2)</f>
        <v>12180</v>
      </c>
      <c r="BL103" s="20" t="s">
        <v>295</v>
      </c>
      <c r="BM103" s="178" t="s">
        <v>5826</v>
      </c>
    </row>
    <row r="104" spans="1:65" s="2" customFormat="1" ht="24" customHeight="1">
      <c r="A104" s="33"/>
      <c r="B104" s="167"/>
      <c r="C104" s="168" t="s">
        <v>119</v>
      </c>
      <c r="D104" s="168" t="s">
        <v>197</v>
      </c>
      <c r="E104" s="169" t="s">
        <v>5827</v>
      </c>
      <c r="F104" s="170" t="s">
        <v>5828</v>
      </c>
      <c r="G104" s="171" t="s">
        <v>1148</v>
      </c>
      <c r="H104" s="172">
        <v>21</v>
      </c>
      <c r="I104" s="173">
        <v>280</v>
      </c>
      <c r="J104" s="173">
        <f>ROUND(I104*H104,2)</f>
        <v>5880</v>
      </c>
      <c r="K104" s="170" t="s">
        <v>3</v>
      </c>
      <c r="L104" s="34"/>
      <c r="M104" s="174" t="s">
        <v>3</v>
      </c>
      <c r="N104" s="175" t="s">
        <v>40</v>
      </c>
      <c r="O104" s="176">
        <v>0</v>
      </c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78" t="s">
        <v>295</v>
      </c>
      <c r="AT104" s="178" t="s">
        <v>197</v>
      </c>
      <c r="AU104" s="178" t="s">
        <v>78</v>
      </c>
      <c r="AY104" s="20" t="s">
        <v>195</v>
      </c>
      <c r="BE104" s="179">
        <f>IF(N104="základní",J104,0)</f>
        <v>5880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76</v>
      </c>
      <c r="BK104" s="179">
        <f>ROUND(I104*H104,2)</f>
        <v>5880</v>
      </c>
      <c r="BL104" s="20" t="s">
        <v>295</v>
      </c>
      <c r="BM104" s="178" t="s">
        <v>5829</v>
      </c>
    </row>
    <row r="105" spans="1:65" s="2" customFormat="1" ht="36" customHeight="1">
      <c r="A105" s="33"/>
      <c r="B105" s="167"/>
      <c r="C105" s="168" t="s">
        <v>202</v>
      </c>
      <c r="D105" s="168" t="s">
        <v>197</v>
      </c>
      <c r="E105" s="169" t="s">
        <v>5830</v>
      </c>
      <c r="F105" s="170" t="s">
        <v>5831</v>
      </c>
      <c r="G105" s="171" t="s">
        <v>1148</v>
      </c>
      <c r="H105" s="172">
        <v>13</v>
      </c>
      <c r="I105" s="173">
        <v>920</v>
      </c>
      <c r="J105" s="173">
        <f>ROUND(I105*H105,2)</f>
        <v>11960</v>
      </c>
      <c r="K105" s="170" t="s">
        <v>3</v>
      </c>
      <c r="L105" s="34"/>
      <c r="M105" s="174" t="s">
        <v>3</v>
      </c>
      <c r="N105" s="175" t="s">
        <v>40</v>
      </c>
      <c r="O105" s="176">
        <v>0</v>
      </c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78" t="s">
        <v>295</v>
      </c>
      <c r="AT105" s="178" t="s">
        <v>197</v>
      </c>
      <c r="AU105" s="178" t="s">
        <v>78</v>
      </c>
      <c r="AY105" s="20" t="s">
        <v>195</v>
      </c>
      <c r="BE105" s="179">
        <f>IF(N105="základní",J105,0)</f>
        <v>11960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76</v>
      </c>
      <c r="BK105" s="179">
        <f>ROUND(I105*H105,2)</f>
        <v>11960</v>
      </c>
      <c r="BL105" s="20" t="s">
        <v>295</v>
      </c>
      <c r="BM105" s="178" t="s">
        <v>5832</v>
      </c>
    </row>
    <row r="106" spans="1:65" s="2" customFormat="1" ht="36" customHeight="1">
      <c r="A106" s="33"/>
      <c r="B106" s="167"/>
      <c r="C106" s="168" t="s">
        <v>225</v>
      </c>
      <c r="D106" s="168" t="s">
        <v>197</v>
      </c>
      <c r="E106" s="169" t="s">
        <v>5833</v>
      </c>
      <c r="F106" s="170" t="s">
        <v>5834</v>
      </c>
      <c r="G106" s="171" t="s">
        <v>1148</v>
      </c>
      <c r="H106" s="172">
        <v>12</v>
      </c>
      <c r="I106" s="173">
        <v>920</v>
      </c>
      <c r="J106" s="173">
        <f>ROUND(I106*H106,2)</f>
        <v>11040</v>
      </c>
      <c r="K106" s="170" t="s">
        <v>3</v>
      </c>
      <c r="L106" s="34"/>
      <c r="M106" s="174" t="s">
        <v>3</v>
      </c>
      <c r="N106" s="175" t="s">
        <v>40</v>
      </c>
      <c r="O106" s="176">
        <v>0</v>
      </c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8" t="s">
        <v>295</v>
      </c>
      <c r="AT106" s="178" t="s">
        <v>197</v>
      </c>
      <c r="AU106" s="178" t="s">
        <v>78</v>
      </c>
      <c r="AY106" s="20" t="s">
        <v>195</v>
      </c>
      <c r="BE106" s="179">
        <f>IF(N106="základní",J106,0)</f>
        <v>11040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76</v>
      </c>
      <c r="BK106" s="179">
        <f>ROUND(I106*H106,2)</f>
        <v>11040</v>
      </c>
      <c r="BL106" s="20" t="s">
        <v>295</v>
      </c>
      <c r="BM106" s="178" t="s">
        <v>5835</v>
      </c>
    </row>
    <row r="107" spans="1:65" s="2" customFormat="1" ht="16.5" customHeight="1">
      <c r="A107" s="33"/>
      <c r="B107" s="167"/>
      <c r="C107" s="168" t="s">
        <v>235</v>
      </c>
      <c r="D107" s="168" t="s">
        <v>197</v>
      </c>
      <c r="E107" s="169" t="s">
        <v>5836</v>
      </c>
      <c r="F107" s="170" t="s">
        <v>5837</v>
      </c>
      <c r="G107" s="171" t="s">
        <v>1148</v>
      </c>
      <c r="H107" s="172">
        <v>8</v>
      </c>
      <c r="I107" s="173">
        <v>920</v>
      </c>
      <c r="J107" s="173">
        <f>ROUND(I107*H107,2)</f>
        <v>7360</v>
      </c>
      <c r="K107" s="170" t="s">
        <v>3</v>
      </c>
      <c r="L107" s="34"/>
      <c r="M107" s="174" t="s">
        <v>3</v>
      </c>
      <c r="N107" s="175" t="s">
        <v>40</v>
      </c>
      <c r="O107" s="176">
        <v>0</v>
      </c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8" t="s">
        <v>295</v>
      </c>
      <c r="AT107" s="178" t="s">
        <v>197</v>
      </c>
      <c r="AU107" s="178" t="s">
        <v>78</v>
      </c>
      <c r="AY107" s="20" t="s">
        <v>195</v>
      </c>
      <c r="BE107" s="179">
        <f>IF(N107="základní",J107,0)</f>
        <v>7360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76</v>
      </c>
      <c r="BK107" s="179">
        <f>ROUND(I107*H107,2)</f>
        <v>7360</v>
      </c>
      <c r="BL107" s="20" t="s">
        <v>295</v>
      </c>
      <c r="BM107" s="178" t="s">
        <v>5838</v>
      </c>
    </row>
    <row r="108" spans="1:65" s="2" customFormat="1" ht="16.5" customHeight="1">
      <c r="A108" s="33"/>
      <c r="B108" s="167"/>
      <c r="C108" s="168" t="s">
        <v>240</v>
      </c>
      <c r="D108" s="168" t="s">
        <v>197</v>
      </c>
      <c r="E108" s="169" t="s">
        <v>2199</v>
      </c>
      <c r="F108" s="170" t="s">
        <v>2200</v>
      </c>
      <c r="G108" s="171" t="s">
        <v>1148</v>
      </c>
      <c r="H108" s="172">
        <v>66</v>
      </c>
      <c r="I108" s="173">
        <v>88</v>
      </c>
      <c r="J108" s="173">
        <f>ROUND(I108*H108,2)</f>
        <v>5808</v>
      </c>
      <c r="K108" s="170" t="s">
        <v>3</v>
      </c>
      <c r="L108" s="34"/>
      <c r="M108" s="174" t="s">
        <v>3</v>
      </c>
      <c r="N108" s="175" t="s">
        <v>40</v>
      </c>
      <c r="O108" s="176">
        <v>0</v>
      </c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78" t="s">
        <v>295</v>
      </c>
      <c r="AT108" s="178" t="s">
        <v>197</v>
      </c>
      <c r="AU108" s="178" t="s">
        <v>78</v>
      </c>
      <c r="AY108" s="20" t="s">
        <v>195</v>
      </c>
      <c r="BE108" s="179">
        <f>IF(N108="základní",J108,0)</f>
        <v>5808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76</v>
      </c>
      <c r="BK108" s="179">
        <f>ROUND(I108*H108,2)</f>
        <v>5808</v>
      </c>
      <c r="BL108" s="20" t="s">
        <v>295</v>
      </c>
      <c r="BM108" s="178" t="s">
        <v>5839</v>
      </c>
    </row>
    <row r="109" spans="1:65" s="2" customFormat="1" ht="16.5" customHeight="1">
      <c r="A109" s="33"/>
      <c r="B109" s="167"/>
      <c r="C109" s="168" t="s">
        <v>246</v>
      </c>
      <c r="D109" s="168" t="s">
        <v>197</v>
      </c>
      <c r="E109" s="169" t="s">
        <v>5840</v>
      </c>
      <c r="F109" s="170" t="s">
        <v>2717</v>
      </c>
      <c r="G109" s="171" t="s">
        <v>1148</v>
      </c>
      <c r="H109" s="172">
        <v>22</v>
      </c>
      <c r="I109" s="173">
        <v>102</v>
      </c>
      <c r="J109" s="173">
        <f>ROUND(I109*H109,2)</f>
        <v>2244</v>
      </c>
      <c r="K109" s="170" t="s">
        <v>3</v>
      </c>
      <c r="L109" s="34"/>
      <c r="M109" s="174" t="s">
        <v>3</v>
      </c>
      <c r="N109" s="175" t="s">
        <v>40</v>
      </c>
      <c r="O109" s="176">
        <v>0</v>
      </c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78" t="s">
        <v>295</v>
      </c>
      <c r="AT109" s="178" t="s">
        <v>197</v>
      </c>
      <c r="AU109" s="178" t="s">
        <v>78</v>
      </c>
      <c r="AY109" s="20" t="s">
        <v>195</v>
      </c>
      <c r="BE109" s="179">
        <f>IF(N109="základní",J109,0)</f>
        <v>2244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76</v>
      </c>
      <c r="BK109" s="179">
        <f>ROUND(I109*H109,2)</f>
        <v>2244</v>
      </c>
      <c r="BL109" s="20" t="s">
        <v>295</v>
      </c>
      <c r="BM109" s="178" t="s">
        <v>5841</v>
      </c>
    </row>
    <row r="110" spans="1:65" s="2" customFormat="1" ht="16.5" customHeight="1">
      <c r="A110" s="33"/>
      <c r="B110" s="167"/>
      <c r="C110" s="168" t="s">
        <v>252</v>
      </c>
      <c r="D110" s="168" t="s">
        <v>197</v>
      </c>
      <c r="E110" s="169" t="s">
        <v>5842</v>
      </c>
      <c r="F110" s="170" t="s">
        <v>5843</v>
      </c>
      <c r="G110" s="171" t="s">
        <v>1148</v>
      </c>
      <c r="H110" s="172">
        <v>8</v>
      </c>
      <c r="I110" s="173">
        <v>297</v>
      </c>
      <c r="J110" s="173">
        <f>ROUND(I110*H110,2)</f>
        <v>2376</v>
      </c>
      <c r="K110" s="170" t="s">
        <v>3</v>
      </c>
      <c r="L110" s="34"/>
      <c r="M110" s="174" t="s">
        <v>3</v>
      </c>
      <c r="N110" s="175" t="s">
        <v>40</v>
      </c>
      <c r="O110" s="176">
        <v>0</v>
      </c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78" t="s">
        <v>295</v>
      </c>
      <c r="AT110" s="178" t="s">
        <v>197</v>
      </c>
      <c r="AU110" s="178" t="s">
        <v>78</v>
      </c>
      <c r="AY110" s="20" t="s">
        <v>195</v>
      </c>
      <c r="BE110" s="179">
        <f>IF(N110="základní",J110,0)</f>
        <v>2376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76</v>
      </c>
      <c r="BK110" s="179">
        <f>ROUND(I110*H110,2)</f>
        <v>2376</v>
      </c>
      <c r="BL110" s="20" t="s">
        <v>295</v>
      </c>
      <c r="BM110" s="178" t="s">
        <v>5844</v>
      </c>
    </row>
    <row r="111" spans="1:63" s="12" customFormat="1" ht="22.8" customHeight="1">
      <c r="A111" s="12"/>
      <c r="B111" s="155"/>
      <c r="C111" s="12"/>
      <c r="D111" s="156" t="s">
        <v>68</v>
      </c>
      <c r="E111" s="165" t="s">
        <v>5845</v>
      </c>
      <c r="F111" s="165" t="s">
        <v>2215</v>
      </c>
      <c r="G111" s="12"/>
      <c r="H111" s="12"/>
      <c r="I111" s="12"/>
      <c r="J111" s="166">
        <f>BK111</f>
        <v>228380</v>
      </c>
      <c r="K111" s="12"/>
      <c r="L111" s="155"/>
      <c r="M111" s="159"/>
      <c r="N111" s="160"/>
      <c r="O111" s="160"/>
      <c r="P111" s="161">
        <f>SUM(P112:P126)</f>
        <v>0</v>
      </c>
      <c r="Q111" s="160"/>
      <c r="R111" s="161">
        <f>SUM(R112:R126)</f>
        <v>0</v>
      </c>
      <c r="S111" s="160"/>
      <c r="T111" s="162">
        <f>SUM(T112:T126)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56" t="s">
        <v>78</v>
      </c>
      <c r="AT111" s="163" t="s">
        <v>68</v>
      </c>
      <c r="AU111" s="163" t="s">
        <v>76</v>
      </c>
      <c r="AY111" s="156" t="s">
        <v>195</v>
      </c>
      <c r="BK111" s="164">
        <f>SUM(BK112:BK126)</f>
        <v>228380</v>
      </c>
    </row>
    <row r="112" spans="1:65" s="2" customFormat="1" ht="16.5" customHeight="1">
      <c r="A112" s="33"/>
      <c r="B112" s="167"/>
      <c r="C112" s="168" t="s">
        <v>258</v>
      </c>
      <c r="D112" s="168" t="s">
        <v>197</v>
      </c>
      <c r="E112" s="169" t="s">
        <v>5846</v>
      </c>
      <c r="F112" s="170" t="s">
        <v>5847</v>
      </c>
      <c r="G112" s="171" t="s">
        <v>1148</v>
      </c>
      <c r="H112" s="172">
        <v>2</v>
      </c>
      <c r="I112" s="173">
        <v>7400</v>
      </c>
      <c r="J112" s="173">
        <f>ROUND(I112*H112,2)</f>
        <v>14800</v>
      </c>
      <c r="K112" s="170" t="s">
        <v>3</v>
      </c>
      <c r="L112" s="34"/>
      <c r="M112" s="174" t="s">
        <v>3</v>
      </c>
      <c r="N112" s="175" t="s">
        <v>40</v>
      </c>
      <c r="O112" s="176">
        <v>0</v>
      </c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8" t="s">
        <v>295</v>
      </c>
      <c r="AT112" s="178" t="s">
        <v>197</v>
      </c>
      <c r="AU112" s="178" t="s">
        <v>78</v>
      </c>
      <c r="AY112" s="20" t="s">
        <v>195</v>
      </c>
      <c r="BE112" s="179">
        <f>IF(N112="základní",J112,0)</f>
        <v>14800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76</v>
      </c>
      <c r="BK112" s="179">
        <f>ROUND(I112*H112,2)</f>
        <v>14800</v>
      </c>
      <c r="BL112" s="20" t="s">
        <v>295</v>
      </c>
      <c r="BM112" s="178" t="s">
        <v>5848</v>
      </c>
    </row>
    <row r="113" spans="1:65" s="2" customFormat="1" ht="16.5" customHeight="1">
      <c r="A113" s="33"/>
      <c r="B113" s="167"/>
      <c r="C113" s="168" t="s">
        <v>262</v>
      </c>
      <c r="D113" s="168" t="s">
        <v>197</v>
      </c>
      <c r="E113" s="169" t="s">
        <v>5849</v>
      </c>
      <c r="F113" s="170" t="s">
        <v>5850</v>
      </c>
      <c r="G113" s="171" t="s">
        <v>1148</v>
      </c>
      <c r="H113" s="172">
        <v>1</v>
      </c>
      <c r="I113" s="173">
        <v>7000</v>
      </c>
      <c r="J113" s="173">
        <f>ROUND(I113*H113,2)</f>
        <v>7000</v>
      </c>
      <c r="K113" s="170" t="s">
        <v>3</v>
      </c>
      <c r="L113" s="34"/>
      <c r="M113" s="174" t="s">
        <v>3</v>
      </c>
      <c r="N113" s="175" t="s">
        <v>40</v>
      </c>
      <c r="O113" s="176">
        <v>0</v>
      </c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8" t="s">
        <v>295</v>
      </c>
      <c r="AT113" s="178" t="s">
        <v>197</v>
      </c>
      <c r="AU113" s="178" t="s">
        <v>78</v>
      </c>
      <c r="AY113" s="20" t="s">
        <v>195</v>
      </c>
      <c r="BE113" s="179">
        <f>IF(N113="základní",J113,0)</f>
        <v>7000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76</v>
      </c>
      <c r="BK113" s="179">
        <f>ROUND(I113*H113,2)</f>
        <v>7000</v>
      </c>
      <c r="BL113" s="20" t="s">
        <v>295</v>
      </c>
      <c r="BM113" s="178" t="s">
        <v>5851</v>
      </c>
    </row>
    <row r="114" spans="1:65" s="2" customFormat="1" ht="16.5" customHeight="1">
      <c r="A114" s="33"/>
      <c r="B114" s="167"/>
      <c r="C114" s="168" t="s">
        <v>269</v>
      </c>
      <c r="D114" s="168" t="s">
        <v>197</v>
      </c>
      <c r="E114" s="169" t="s">
        <v>5852</v>
      </c>
      <c r="F114" s="170" t="s">
        <v>5853</v>
      </c>
      <c r="G114" s="171" t="s">
        <v>1148</v>
      </c>
      <c r="H114" s="172">
        <v>1</v>
      </c>
      <c r="I114" s="173">
        <v>4730</v>
      </c>
      <c r="J114" s="173">
        <f>ROUND(I114*H114,2)</f>
        <v>4730</v>
      </c>
      <c r="K114" s="170" t="s">
        <v>3</v>
      </c>
      <c r="L114" s="34"/>
      <c r="M114" s="174" t="s">
        <v>3</v>
      </c>
      <c r="N114" s="175" t="s">
        <v>40</v>
      </c>
      <c r="O114" s="176">
        <v>0</v>
      </c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78" t="s">
        <v>295</v>
      </c>
      <c r="AT114" s="178" t="s">
        <v>197</v>
      </c>
      <c r="AU114" s="178" t="s">
        <v>78</v>
      </c>
      <c r="AY114" s="20" t="s">
        <v>195</v>
      </c>
      <c r="BE114" s="179">
        <f>IF(N114="základní",J114,0)</f>
        <v>4730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76</v>
      </c>
      <c r="BK114" s="179">
        <f>ROUND(I114*H114,2)</f>
        <v>4730</v>
      </c>
      <c r="BL114" s="20" t="s">
        <v>295</v>
      </c>
      <c r="BM114" s="178" t="s">
        <v>5854</v>
      </c>
    </row>
    <row r="115" spans="1:65" s="2" customFormat="1" ht="16.5" customHeight="1">
      <c r="A115" s="33"/>
      <c r="B115" s="167"/>
      <c r="C115" s="168" t="s">
        <v>273</v>
      </c>
      <c r="D115" s="168" t="s">
        <v>197</v>
      </c>
      <c r="E115" s="169" t="s">
        <v>5855</v>
      </c>
      <c r="F115" s="170" t="s">
        <v>5856</v>
      </c>
      <c r="G115" s="171" t="s">
        <v>1148</v>
      </c>
      <c r="H115" s="172">
        <v>1</v>
      </c>
      <c r="I115" s="173">
        <v>4400</v>
      </c>
      <c r="J115" s="173">
        <f>ROUND(I115*H115,2)</f>
        <v>4400</v>
      </c>
      <c r="K115" s="170" t="s">
        <v>3</v>
      </c>
      <c r="L115" s="34"/>
      <c r="M115" s="174" t="s">
        <v>3</v>
      </c>
      <c r="N115" s="175" t="s">
        <v>40</v>
      </c>
      <c r="O115" s="176">
        <v>0</v>
      </c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78" t="s">
        <v>295</v>
      </c>
      <c r="AT115" s="178" t="s">
        <v>197</v>
      </c>
      <c r="AU115" s="178" t="s">
        <v>78</v>
      </c>
      <c r="AY115" s="20" t="s">
        <v>195</v>
      </c>
      <c r="BE115" s="179">
        <f>IF(N115="základní",J115,0)</f>
        <v>4400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76</v>
      </c>
      <c r="BK115" s="179">
        <f>ROUND(I115*H115,2)</f>
        <v>4400</v>
      </c>
      <c r="BL115" s="20" t="s">
        <v>295</v>
      </c>
      <c r="BM115" s="178" t="s">
        <v>5857</v>
      </c>
    </row>
    <row r="116" spans="1:65" s="2" customFormat="1" ht="16.5" customHeight="1">
      <c r="A116" s="33"/>
      <c r="B116" s="167"/>
      <c r="C116" s="168" t="s">
        <v>279</v>
      </c>
      <c r="D116" s="168" t="s">
        <v>197</v>
      </c>
      <c r="E116" s="169" t="s">
        <v>5858</v>
      </c>
      <c r="F116" s="170" t="s">
        <v>5859</v>
      </c>
      <c r="G116" s="171" t="s">
        <v>1148</v>
      </c>
      <c r="H116" s="172">
        <v>1</v>
      </c>
      <c r="I116" s="173">
        <v>3700</v>
      </c>
      <c r="J116" s="173">
        <f>ROUND(I116*H116,2)</f>
        <v>3700</v>
      </c>
      <c r="K116" s="170" t="s">
        <v>3</v>
      </c>
      <c r="L116" s="34"/>
      <c r="M116" s="174" t="s">
        <v>3</v>
      </c>
      <c r="N116" s="175" t="s">
        <v>40</v>
      </c>
      <c r="O116" s="176">
        <v>0</v>
      </c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78" t="s">
        <v>295</v>
      </c>
      <c r="AT116" s="178" t="s">
        <v>197</v>
      </c>
      <c r="AU116" s="178" t="s">
        <v>78</v>
      </c>
      <c r="AY116" s="20" t="s">
        <v>195</v>
      </c>
      <c r="BE116" s="179">
        <f>IF(N116="základní",J116,0)</f>
        <v>3700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76</v>
      </c>
      <c r="BK116" s="179">
        <f>ROUND(I116*H116,2)</f>
        <v>3700</v>
      </c>
      <c r="BL116" s="20" t="s">
        <v>295</v>
      </c>
      <c r="BM116" s="178" t="s">
        <v>5860</v>
      </c>
    </row>
    <row r="117" spans="1:65" s="2" customFormat="1" ht="16.5" customHeight="1">
      <c r="A117" s="33"/>
      <c r="B117" s="167"/>
      <c r="C117" s="168" t="s">
        <v>9</v>
      </c>
      <c r="D117" s="168" t="s">
        <v>197</v>
      </c>
      <c r="E117" s="169" t="s">
        <v>5861</v>
      </c>
      <c r="F117" s="170" t="s">
        <v>2238</v>
      </c>
      <c r="G117" s="171" t="s">
        <v>1148</v>
      </c>
      <c r="H117" s="172">
        <v>1</v>
      </c>
      <c r="I117" s="173">
        <v>3000</v>
      </c>
      <c r="J117" s="173">
        <f>ROUND(I117*H117,2)</f>
        <v>3000</v>
      </c>
      <c r="K117" s="170" t="s">
        <v>3</v>
      </c>
      <c r="L117" s="34"/>
      <c r="M117" s="174" t="s">
        <v>3</v>
      </c>
      <c r="N117" s="175" t="s">
        <v>40</v>
      </c>
      <c r="O117" s="176">
        <v>0</v>
      </c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78" t="s">
        <v>295</v>
      </c>
      <c r="AT117" s="178" t="s">
        <v>197</v>
      </c>
      <c r="AU117" s="178" t="s">
        <v>78</v>
      </c>
      <c r="AY117" s="20" t="s">
        <v>195</v>
      </c>
      <c r="BE117" s="179">
        <f>IF(N117="základní",J117,0)</f>
        <v>3000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76</v>
      </c>
      <c r="BK117" s="179">
        <f>ROUND(I117*H117,2)</f>
        <v>3000</v>
      </c>
      <c r="BL117" s="20" t="s">
        <v>295</v>
      </c>
      <c r="BM117" s="178" t="s">
        <v>5862</v>
      </c>
    </row>
    <row r="118" spans="1:65" s="2" customFormat="1" ht="16.5" customHeight="1">
      <c r="A118" s="33"/>
      <c r="B118" s="167"/>
      <c r="C118" s="168" t="s">
        <v>295</v>
      </c>
      <c r="D118" s="168" t="s">
        <v>197</v>
      </c>
      <c r="E118" s="169" t="s">
        <v>5863</v>
      </c>
      <c r="F118" s="170" t="s">
        <v>5864</v>
      </c>
      <c r="G118" s="171" t="s">
        <v>1148</v>
      </c>
      <c r="H118" s="172">
        <v>1</v>
      </c>
      <c r="I118" s="173">
        <v>3050</v>
      </c>
      <c r="J118" s="173">
        <f>ROUND(I118*H118,2)</f>
        <v>3050</v>
      </c>
      <c r="K118" s="170" t="s">
        <v>3</v>
      </c>
      <c r="L118" s="34"/>
      <c r="M118" s="174" t="s">
        <v>3</v>
      </c>
      <c r="N118" s="175" t="s">
        <v>40</v>
      </c>
      <c r="O118" s="176">
        <v>0</v>
      </c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78" t="s">
        <v>295</v>
      </c>
      <c r="AT118" s="178" t="s">
        <v>197</v>
      </c>
      <c r="AU118" s="178" t="s">
        <v>78</v>
      </c>
      <c r="AY118" s="20" t="s">
        <v>195</v>
      </c>
      <c r="BE118" s="179">
        <f>IF(N118="základní",J118,0)</f>
        <v>3050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0" t="s">
        <v>76</v>
      </c>
      <c r="BK118" s="179">
        <f>ROUND(I118*H118,2)</f>
        <v>3050</v>
      </c>
      <c r="BL118" s="20" t="s">
        <v>295</v>
      </c>
      <c r="BM118" s="178" t="s">
        <v>5865</v>
      </c>
    </row>
    <row r="119" spans="1:65" s="2" customFormat="1" ht="16.5" customHeight="1">
      <c r="A119" s="33"/>
      <c r="B119" s="167"/>
      <c r="C119" s="168" t="s">
        <v>301</v>
      </c>
      <c r="D119" s="168" t="s">
        <v>197</v>
      </c>
      <c r="E119" s="169" t="s">
        <v>5866</v>
      </c>
      <c r="F119" s="170" t="s">
        <v>5867</v>
      </c>
      <c r="G119" s="171" t="s">
        <v>1148</v>
      </c>
      <c r="H119" s="172">
        <v>4</v>
      </c>
      <c r="I119" s="173">
        <v>2700</v>
      </c>
      <c r="J119" s="173">
        <f>ROUND(I119*H119,2)</f>
        <v>10800</v>
      </c>
      <c r="K119" s="170" t="s">
        <v>3</v>
      </c>
      <c r="L119" s="34"/>
      <c r="M119" s="174" t="s">
        <v>3</v>
      </c>
      <c r="N119" s="175" t="s">
        <v>40</v>
      </c>
      <c r="O119" s="176">
        <v>0</v>
      </c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78" t="s">
        <v>295</v>
      </c>
      <c r="AT119" s="178" t="s">
        <v>197</v>
      </c>
      <c r="AU119" s="178" t="s">
        <v>78</v>
      </c>
      <c r="AY119" s="20" t="s">
        <v>195</v>
      </c>
      <c r="BE119" s="179">
        <f>IF(N119="základní",J119,0)</f>
        <v>10800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76</v>
      </c>
      <c r="BK119" s="179">
        <f>ROUND(I119*H119,2)</f>
        <v>10800</v>
      </c>
      <c r="BL119" s="20" t="s">
        <v>295</v>
      </c>
      <c r="BM119" s="178" t="s">
        <v>5868</v>
      </c>
    </row>
    <row r="120" spans="1:65" s="2" customFormat="1" ht="16.5" customHeight="1">
      <c r="A120" s="33"/>
      <c r="B120" s="167"/>
      <c r="C120" s="168" t="s">
        <v>305</v>
      </c>
      <c r="D120" s="168" t="s">
        <v>197</v>
      </c>
      <c r="E120" s="169" t="s">
        <v>5869</v>
      </c>
      <c r="F120" s="170" t="s">
        <v>5870</v>
      </c>
      <c r="G120" s="171" t="s">
        <v>1148</v>
      </c>
      <c r="H120" s="172">
        <v>2</v>
      </c>
      <c r="I120" s="173">
        <v>1870</v>
      </c>
      <c r="J120" s="173">
        <f>ROUND(I120*H120,2)</f>
        <v>3740</v>
      </c>
      <c r="K120" s="170" t="s">
        <v>3</v>
      </c>
      <c r="L120" s="34"/>
      <c r="M120" s="174" t="s">
        <v>3</v>
      </c>
      <c r="N120" s="175" t="s">
        <v>40</v>
      </c>
      <c r="O120" s="176">
        <v>0</v>
      </c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8" t="s">
        <v>295</v>
      </c>
      <c r="AT120" s="178" t="s">
        <v>197</v>
      </c>
      <c r="AU120" s="178" t="s">
        <v>78</v>
      </c>
      <c r="AY120" s="20" t="s">
        <v>195</v>
      </c>
      <c r="BE120" s="179">
        <f>IF(N120="základní",J120,0)</f>
        <v>3740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76</v>
      </c>
      <c r="BK120" s="179">
        <f>ROUND(I120*H120,2)</f>
        <v>3740</v>
      </c>
      <c r="BL120" s="20" t="s">
        <v>295</v>
      </c>
      <c r="BM120" s="178" t="s">
        <v>5871</v>
      </c>
    </row>
    <row r="121" spans="1:65" s="2" customFormat="1" ht="16.5" customHeight="1">
      <c r="A121" s="33"/>
      <c r="B121" s="167"/>
      <c r="C121" s="168" t="s">
        <v>311</v>
      </c>
      <c r="D121" s="168" t="s">
        <v>197</v>
      </c>
      <c r="E121" s="169" t="s">
        <v>5872</v>
      </c>
      <c r="F121" s="170" t="s">
        <v>5873</v>
      </c>
      <c r="G121" s="171" t="s">
        <v>1148</v>
      </c>
      <c r="H121" s="172">
        <v>7</v>
      </c>
      <c r="I121" s="173">
        <v>9790</v>
      </c>
      <c r="J121" s="173">
        <f>ROUND(I121*H121,2)</f>
        <v>68530</v>
      </c>
      <c r="K121" s="170" t="s">
        <v>3</v>
      </c>
      <c r="L121" s="34"/>
      <c r="M121" s="174" t="s">
        <v>3</v>
      </c>
      <c r="N121" s="175" t="s">
        <v>40</v>
      </c>
      <c r="O121" s="176">
        <v>0</v>
      </c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8" t="s">
        <v>295</v>
      </c>
      <c r="AT121" s="178" t="s">
        <v>197</v>
      </c>
      <c r="AU121" s="178" t="s">
        <v>78</v>
      </c>
      <c r="AY121" s="20" t="s">
        <v>195</v>
      </c>
      <c r="BE121" s="179">
        <f>IF(N121="základní",J121,0)</f>
        <v>68530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76</v>
      </c>
      <c r="BK121" s="179">
        <f>ROUND(I121*H121,2)</f>
        <v>68530</v>
      </c>
      <c r="BL121" s="20" t="s">
        <v>295</v>
      </c>
      <c r="BM121" s="178" t="s">
        <v>5874</v>
      </c>
    </row>
    <row r="122" spans="1:65" s="2" customFormat="1" ht="16.5" customHeight="1">
      <c r="A122" s="33"/>
      <c r="B122" s="167"/>
      <c r="C122" s="168" t="s">
        <v>317</v>
      </c>
      <c r="D122" s="168" t="s">
        <v>197</v>
      </c>
      <c r="E122" s="169" t="s">
        <v>5875</v>
      </c>
      <c r="F122" s="170" t="s">
        <v>5876</v>
      </c>
      <c r="G122" s="171" t="s">
        <v>1148</v>
      </c>
      <c r="H122" s="172">
        <v>3</v>
      </c>
      <c r="I122" s="173">
        <v>8640</v>
      </c>
      <c r="J122" s="173">
        <f>ROUND(I122*H122,2)</f>
        <v>25920</v>
      </c>
      <c r="K122" s="170" t="s">
        <v>3</v>
      </c>
      <c r="L122" s="34"/>
      <c r="M122" s="174" t="s">
        <v>3</v>
      </c>
      <c r="N122" s="175" t="s">
        <v>40</v>
      </c>
      <c r="O122" s="176">
        <v>0</v>
      </c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8" t="s">
        <v>295</v>
      </c>
      <c r="AT122" s="178" t="s">
        <v>197</v>
      </c>
      <c r="AU122" s="178" t="s">
        <v>78</v>
      </c>
      <c r="AY122" s="20" t="s">
        <v>195</v>
      </c>
      <c r="BE122" s="179">
        <f>IF(N122="základní",J122,0)</f>
        <v>25920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76</v>
      </c>
      <c r="BK122" s="179">
        <f>ROUND(I122*H122,2)</f>
        <v>25920</v>
      </c>
      <c r="BL122" s="20" t="s">
        <v>295</v>
      </c>
      <c r="BM122" s="178" t="s">
        <v>5877</v>
      </c>
    </row>
    <row r="123" spans="1:65" s="2" customFormat="1" ht="36" customHeight="1">
      <c r="A123" s="33"/>
      <c r="B123" s="167"/>
      <c r="C123" s="168" t="s">
        <v>8</v>
      </c>
      <c r="D123" s="168" t="s">
        <v>197</v>
      </c>
      <c r="E123" s="169" t="s">
        <v>5878</v>
      </c>
      <c r="F123" s="170" t="s">
        <v>5879</v>
      </c>
      <c r="G123" s="171" t="s">
        <v>1148</v>
      </c>
      <c r="H123" s="172">
        <v>5</v>
      </c>
      <c r="I123" s="173">
        <v>7350</v>
      </c>
      <c r="J123" s="173">
        <f>ROUND(I123*H123,2)</f>
        <v>36750</v>
      </c>
      <c r="K123" s="170" t="s">
        <v>3</v>
      </c>
      <c r="L123" s="34"/>
      <c r="M123" s="174" t="s">
        <v>3</v>
      </c>
      <c r="N123" s="175" t="s">
        <v>40</v>
      </c>
      <c r="O123" s="176">
        <v>0</v>
      </c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8" t="s">
        <v>295</v>
      </c>
      <c r="AT123" s="178" t="s">
        <v>197</v>
      </c>
      <c r="AU123" s="178" t="s">
        <v>78</v>
      </c>
      <c r="AY123" s="20" t="s">
        <v>195</v>
      </c>
      <c r="BE123" s="179">
        <f>IF(N123="základní",J123,0)</f>
        <v>36750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76</v>
      </c>
      <c r="BK123" s="179">
        <f>ROUND(I123*H123,2)</f>
        <v>36750</v>
      </c>
      <c r="BL123" s="20" t="s">
        <v>295</v>
      </c>
      <c r="BM123" s="178" t="s">
        <v>5880</v>
      </c>
    </row>
    <row r="124" spans="1:65" s="2" customFormat="1" ht="16.5" customHeight="1">
      <c r="A124" s="33"/>
      <c r="B124" s="167"/>
      <c r="C124" s="168" t="s">
        <v>326</v>
      </c>
      <c r="D124" s="168" t="s">
        <v>197</v>
      </c>
      <c r="E124" s="169" t="s">
        <v>5881</v>
      </c>
      <c r="F124" s="170" t="s">
        <v>5882</v>
      </c>
      <c r="G124" s="171" t="s">
        <v>1148</v>
      </c>
      <c r="H124" s="172">
        <v>1</v>
      </c>
      <c r="I124" s="173">
        <v>5000</v>
      </c>
      <c r="J124" s="173">
        <f>ROUND(I124*H124,2)</f>
        <v>5000</v>
      </c>
      <c r="K124" s="170" t="s">
        <v>3</v>
      </c>
      <c r="L124" s="34"/>
      <c r="M124" s="174" t="s">
        <v>3</v>
      </c>
      <c r="N124" s="175" t="s">
        <v>40</v>
      </c>
      <c r="O124" s="176">
        <v>0</v>
      </c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8" t="s">
        <v>295</v>
      </c>
      <c r="AT124" s="178" t="s">
        <v>197</v>
      </c>
      <c r="AU124" s="178" t="s">
        <v>78</v>
      </c>
      <c r="AY124" s="20" t="s">
        <v>195</v>
      </c>
      <c r="BE124" s="179">
        <f>IF(N124="základní",J124,0)</f>
        <v>5000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76</v>
      </c>
      <c r="BK124" s="179">
        <f>ROUND(I124*H124,2)</f>
        <v>5000</v>
      </c>
      <c r="BL124" s="20" t="s">
        <v>295</v>
      </c>
      <c r="BM124" s="178" t="s">
        <v>5883</v>
      </c>
    </row>
    <row r="125" spans="1:65" s="2" customFormat="1" ht="16.5" customHeight="1">
      <c r="A125" s="33"/>
      <c r="B125" s="167"/>
      <c r="C125" s="168" t="s">
        <v>331</v>
      </c>
      <c r="D125" s="168" t="s">
        <v>197</v>
      </c>
      <c r="E125" s="169" t="s">
        <v>5884</v>
      </c>
      <c r="F125" s="170" t="s">
        <v>5885</v>
      </c>
      <c r="G125" s="171" t="s">
        <v>1148</v>
      </c>
      <c r="H125" s="172">
        <v>1</v>
      </c>
      <c r="I125" s="173">
        <v>14520</v>
      </c>
      <c r="J125" s="173">
        <f>ROUND(I125*H125,2)</f>
        <v>14520</v>
      </c>
      <c r="K125" s="170" t="s">
        <v>3</v>
      </c>
      <c r="L125" s="34"/>
      <c r="M125" s="174" t="s">
        <v>3</v>
      </c>
      <c r="N125" s="175" t="s">
        <v>40</v>
      </c>
      <c r="O125" s="176">
        <v>0</v>
      </c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295</v>
      </c>
      <c r="AT125" s="178" t="s">
        <v>197</v>
      </c>
      <c r="AU125" s="178" t="s">
        <v>78</v>
      </c>
      <c r="AY125" s="20" t="s">
        <v>195</v>
      </c>
      <c r="BE125" s="179">
        <f>IF(N125="základní",J125,0)</f>
        <v>14520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76</v>
      </c>
      <c r="BK125" s="179">
        <f>ROUND(I125*H125,2)</f>
        <v>14520</v>
      </c>
      <c r="BL125" s="20" t="s">
        <v>295</v>
      </c>
      <c r="BM125" s="178" t="s">
        <v>5886</v>
      </c>
    </row>
    <row r="126" spans="1:65" s="2" customFormat="1" ht="16.5" customHeight="1">
      <c r="A126" s="33"/>
      <c r="B126" s="167"/>
      <c r="C126" s="168" t="s">
        <v>338</v>
      </c>
      <c r="D126" s="168" t="s">
        <v>197</v>
      </c>
      <c r="E126" s="169" t="s">
        <v>5887</v>
      </c>
      <c r="F126" s="170" t="s">
        <v>5888</v>
      </c>
      <c r="G126" s="171" t="s">
        <v>1148</v>
      </c>
      <c r="H126" s="172">
        <v>2</v>
      </c>
      <c r="I126" s="173">
        <v>11220</v>
      </c>
      <c r="J126" s="173">
        <f>ROUND(I126*H126,2)</f>
        <v>22440</v>
      </c>
      <c r="K126" s="170" t="s">
        <v>3</v>
      </c>
      <c r="L126" s="34"/>
      <c r="M126" s="174" t="s">
        <v>3</v>
      </c>
      <c r="N126" s="175" t="s">
        <v>40</v>
      </c>
      <c r="O126" s="176">
        <v>0</v>
      </c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8" t="s">
        <v>295</v>
      </c>
      <c r="AT126" s="178" t="s">
        <v>197</v>
      </c>
      <c r="AU126" s="178" t="s">
        <v>78</v>
      </c>
      <c r="AY126" s="20" t="s">
        <v>195</v>
      </c>
      <c r="BE126" s="179">
        <f>IF(N126="základní",J126,0)</f>
        <v>22440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76</v>
      </c>
      <c r="BK126" s="179">
        <f>ROUND(I126*H126,2)</f>
        <v>22440</v>
      </c>
      <c r="BL126" s="20" t="s">
        <v>295</v>
      </c>
      <c r="BM126" s="178" t="s">
        <v>5889</v>
      </c>
    </row>
    <row r="127" spans="1:63" s="12" customFormat="1" ht="22.8" customHeight="1">
      <c r="A127" s="12"/>
      <c r="B127" s="155"/>
      <c r="C127" s="12"/>
      <c r="D127" s="156" t="s">
        <v>68</v>
      </c>
      <c r="E127" s="165" t="s">
        <v>5890</v>
      </c>
      <c r="F127" s="165" t="s">
        <v>2256</v>
      </c>
      <c r="G127" s="12"/>
      <c r="H127" s="12"/>
      <c r="I127" s="12"/>
      <c r="J127" s="166">
        <f>BK127</f>
        <v>220150</v>
      </c>
      <c r="K127" s="12"/>
      <c r="L127" s="155"/>
      <c r="M127" s="159"/>
      <c r="N127" s="160"/>
      <c r="O127" s="160"/>
      <c r="P127" s="161">
        <f>SUM(P128:P138)</f>
        <v>0</v>
      </c>
      <c r="Q127" s="160"/>
      <c r="R127" s="161">
        <f>SUM(R128:R138)</f>
        <v>0</v>
      </c>
      <c r="S127" s="160"/>
      <c r="T127" s="162">
        <f>SUM(T128:T138)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6" t="s">
        <v>78</v>
      </c>
      <c r="AT127" s="163" t="s">
        <v>68</v>
      </c>
      <c r="AU127" s="163" t="s">
        <v>76</v>
      </c>
      <c r="AY127" s="156" t="s">
        <v>195</v>
      </c>
      <c r="BK127" s="164">
        <f>SUM(BK128:BK138)</f>
        <v>220150</v>
      </c>
    </row>
    <row r="128" spans="1:65" s="2" customFormat="1" ht="16.5" customHeight="1">
      <c r="A128" s="33"/>
      <c r="B128" s="167"/>
      <c r="C128" s="168" t="s">
        <v>344</v>
      </c>
      <c r="D128" s="168" t="s">
        <v>197</v>
      </c>
      <c r="E128" s="169" t="s">
        <v>5891</v>
      </c>
      <c r="F128" s="170" t="s">
        <v>5892</v>
      </c>
      <c r="G128" s="171" t="s">
        <v>212</v>
      </c>
      <c r="H128" s="172">
        <v>16</v>
      </c>
      <c r="I128" s="173">
        <v>555</v>
      </c>
      <c r="J128" s="173">
        <f>ROUND(I128*H128,2)</f>
        <v>8880</v>
      </c>
      <c r="K128" s="170" t="s">
        <v>3</v>
      </c>
      <c r="L128" s="34"/>
      <c r="M128" s="174" t="s">
        <v>3</v>
      </c>
      <c r="N128" s="175" t="s">
        <v>40</v>
      </c>
      <c r="O128" s="176">
        <v>0</v>
      </c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8" t="s">
        <v>295</v>
      </c>
      <c r="AT128" s="178" t="s">
        <v>197</v>
      </c>
      <c r="AU128" s="178" t="s">
        <v>78</v>
      </c>
      <c r="AY128" s="20" t="s">
        <v>195</v>
      </c>
      <c r="BE128" s="179">
        <f>IF(N128="základní",J128,0)</f>
        <v>8880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76</v>
      </c>
      <c r="BK128" s="179">
        <f>ROUND(I128*H128,2)</f>
        <v>8880</v>
      </c>
      <c r="BL128" s="20" t="s">
        <v>295</v>
      </c>
      <c r="BM128" s="178" t="s">
        <v>5893</v>
      </c>
    </row>
    <row r="129" spans="1:65" s="2" customFormat="1" ht="16.5" customHeight="1">
      <c r="A129" s="33"/>
      <c r="B129" s="167"/>
      <c r="C129" s="168" t="s">
        <v>362</v>
      </c>
      <c r="D129" s="168" t="s">
        <v>197</v>
      </c>
      <c r="E129" s="169" t="s">
        <v>5894</v>
      </c>
      <c r="F129" s="170" t="s">
        <v>5895</v>
      </c>
      <c r="G129" s="171" t="s">
        <v>212</v>
      </c>
      <c r="H129" s="172">
        <v>18</v>
      </c>
      <c r="I129" s="173">
        <v>297</v>
      </c>
      <c r="J129" s="173">
        <f>ROUND(I129*H129,2)</f>
        <v>5346</v>
      </c>
      <c r="K129" s="170" t="s">
        <v>3</v>
      </c>
      <c r="L129" s="34"/>
      <c r="M129" s="174" t="s">
        <v>3</v>
      </c>
      <c r="N129" s="175" t="s">
        <v>40</v>
      </c>
      <c r="O129" s="176">
        <v>0</v>
      </c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295</v>
      </c>
      <c r="AT129" s="178" t="s">
        <v>197</v>
      </c>
      <c r="AU129" s="178" t="s">
        <v>78</v>
      </c>
      <c r="AY129" s="20" t="s">
        <v>195</v>
      </c>
      <c r="BE129" s="179">
        <f>IF(N129="základní",J129,0)</f>
        <v>5346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0" t="s">
        <v>76</v>
      </c>
      <c r="BK129" s="179">
        <f>ROUND(I129*H129,2)</f>
        <v>5346</v>
      </c>
      <c r="BL129" s="20" t="s">
        <v>295</v>
      </c>
      <c r="BM129" s="178" t="s">
        <v>5896</v>
      </c>
    </row>
    <row r="130" spans="1:65" s="2" customFormat="1" ht="16.5" customHeight="1">
      <c r="A130" s="33"/>
      <c r="B130" s="167"/>
      <c r="C130" s="168" t="s">
        <v>369</v>
      </c>
      <c r="D130" s="168" t="s">
        <v>197</v>
      </c>
      <c r="E130" s="169" t="s">
        <v>5897</v>
      </c>
      <c r="F130" s="170" t="s">
        <v>5898</v>
      </c>
      <c r="G130" s="171" t="s">
        <v>212</v>
      </c>
      <c r="H130" s="172">
        <v>120</v>
      </c>
      <c r="I130" s="173">
        <v>205</v>
      </c>
      <c r="J130" s="173">
        <f>ROUND(I130*H130,2)</f>
        <v>24600</v>
      </c>
      <c r="K130" s="170" t="s">
        <v>3</v>
      </c>
      <c r="L130" s="34"/>
      <c r="M130" s="174" t="s">
        <v>3</v>
      </c>
      <c r="N130" s="175" t="s">
        <v>40</v>
      </c>
      <c r="O130" s="176">
        <v>0</v>
      </c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8" t="s">
        <v>295</v>
      </c>
      <c r="AT130" s="178" t="s">
        <v>197</v>
      </c>
      <c r="AU130" s="178" t="s">
        <v>78</v>
      </c>
      <c r="AY130" s="20" t="s">
        <v>195</v>
      </c>
      <c r="BE130" s="179">
        <f>IF(N130="základní",J130,0)</f>
        <v>24600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76</v>
      </c>
      <c r="BK130" s="179">
        <f>ROUND(I130*H130,2)</f>
        <v>24600</v>
      </c>
      <c r="BL130" s="20" t="s">
        <v>295</v>
      </c>
      <c r="BM130" s="178" t="s">
        <v>5899</v>
      </c>
    </row>
    <row r="131" spans="1:65" s="2" customFormat="1" ht="16.5" customHeight="1">
      <c r="A131" s="33"/>
      <c r="B131" s="167"/>
      <c r="C131" s="168" t="s">
        <v>376</v>
      </c>
      <c r="D131" s="168" t="s">
        <v>197</v>
      </c>
      <c r="E131" s="169" t="s">
        <v>5900</v>
      </c>
      <c r="F131" s="170" t="s">
        <v>5901</v>
      </c>
      <c r="G131" s="171" t="s">
        <v>212</v>
      </c>
      <c r="H131" s="172">
        <v>122</v>
      </c>
      <c r="I131" s="173">
        <v>560</v>
      </c>
      <c r="J131" s="173">
        <f>ROUND(I131*H131,2)</f>
        <v>68320</v>
      </c>
      <c r="K131" s="170" t="s">
        <v>3</v>
      </c>
      <c r="L131" s="34"/>
      <c r="M131" s="174" t="s">
        <v>3</v>
      </c>
      <c r="N131" s="175" t="s">
        <v>40</v>
      </c>
      <c r="O131" s="176">
        <v>0</v>
      </c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295</v>
      </c>
      <c r="AT131" s="178" t="s">
        <v>197</v>
      </c>
      <c r="AU131" s="178" t="s">
        <v>78</v>
      </c>
      <c r="AY131" s="20" t="s">
        <v>195</v>
      </c>
      <c r="BE131" s="179">
        <f>IF(N131="základní",J131,0)</f>
        <v>68320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0" t="s">
        <v>76</v>
      </c>
      <c r="BK131" s="179">
        <f>ROUND(I131*H131,2)</f>
        <v>68320</v>
      </c>
      <c r="BL131" s="20" t="s">
        <v>295</v>
      </c>
      <c r="BM131" s="178" t="s">
        <v>5902</v>
      </c>
    </row>
    <row r="132" spans="1:65" s="2" customFormat="1" ht="24" customHeight="1">
      <c r="A132" s="33"/>
      <c r="B132" s="167"/>
      <c r="C132" s="168" t="s">
        <v>383</v>
      </c>
      <c r="D132" s="168" t="s">
        <v>197</v>
      </c>
      <c r="E132" s="169" t="s">
        <v>5903</v>
      </c>
      <c r="F132" s="170" t="s">
        <v>5733</v>
      </c>
      <c r="G132" s="171" t="s">
        <v>212</v>
      </c>
      <c r="H132" s="172">
        <v>38</v>
      </c>
      <c r="I132" s="173">
        <v>455</v>
      </c>
      <c r="J132" s="173">
        <f>ROUND(I132*H132,2)</f>
        <v>17290</v>
      </c>
      <c r="K132" s="170" t="s">
        <v>3</v>
      </c>
      <c r="L132" s="34"/>
      <c r="M132" s="174" t="s">
        <v>3</v>
      </c>
      <c r="N132" s="175" t="s">
        <v>40</v>
      </c>
      <c r="O132" s="176">
        <v>0</v>
      </c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295</v>
      </c>
      <c r="AT132" s="178" t="s">
        <v>197</v>
      </c>
      <c r="AU132" s="178" t="s">
        <v>78</v>
      </c>
      <c r="AY132" s="20" t="s">
        <v>195</v>
      </c>
      <c r="BE132" s="179">
        <f>IF(N132="základní",J132,0)</f>
        <v>17290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76</v>
      </c>
      <c r="BK132" s="179">
        <f>ROUND(I132*H132,2)</f>
        <v>17290</v>
      </c>
      <c r="BL132" s="20" t="s">
        <v>295</v>
      </c>
      <c r="BM132" s="178" t="s">
        <v>5904</v>
      </c>
    </row>
    <row r="133" spans="1:65" s="2" customFormat="1" ht="24" customHeight="1">
      <c r="A133" s="33"/>
      <c r="B133" s="167"/>
      <c r="C133" s="168" t="s">
        <v>400</v>
      </c>
      <c r="D133" s="168" t="s">
        <v>197</v>
      </c>
      <c r="E133" s="169" t="s">
        <v>5735</v>
      </c>
      <c r="F133" s="170" t="s">
        <v>5736</v>
      </c>
      <c r="G133" s="171" t="s">
        <v>212</v>
      </c>
      <c r="H133" s="172">
        <v>160</v>
      </c>
      <c r="I133" s="173">
        <v>455</v>
      </c>
      <c r="J133" s="173">
        <f>ROUND(I133*H133,2)</f>
        <v>72800</v>
      </c>
      <c r="K133" s="170" t="s">
        <v>3</v>
      </c>
      <c r="L133" s="34"/>
      <c r="M133" s="174" t="s">
        <v>3</v>
      </c>
      <c r="N133" s="175" t="s">
        <v>40</v>
      </c>
      <c r="O133" s="176">
        <v>0</v>
      </c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295</v>
      </c>
      <c r="AT133" s="178" t="s">
        <v>197</v>
      </c>
      <c r="AU133" s="178" t="s">
        <v>78</v>
      </c>
      <c r="AY133" s="20" t="s">
        <v>195</v>
      </c>
      <c r="BE133" s="179">
        <f>IF(N133="základní",J133,0)</f>
        <v>72800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76</v>
      </c>
      <c r="BK133" s="179">
        <f>ROUND(I133*H133,2)</f>
        <v>72800</v>
      </c>
      <c r="BL133" s="20" t="s">
        <v>295</v>
      </c>
      <c r="BM133" s="178" t="s">
        <v>5905</v>
      </c>
    </row>
    <row r="134" spans="1:65" s="2" customFormat="1" ht="24" customHeight="1">
      <c r="A134" s="33"/>
      <c r="B134" s="167"/>
      <c r="C134" s="168" t="s">
        <v>405</v>
      </c>
      <c r="D134" s="168" t="s">
        <v>197</v>
      </c>
      <c r="E134" s="169" t="s">
        <v>5906</v>
      </c>
      <c r="F134" s="170" t="s">
        <v>5907</v>
      </c>
      <c r="G134" s="171" t="s">
        <v>212</v>
      </c>
      <c r="H134" s="172">
        <v>28</v>
      </c>
      <c r="I134" s="173">
        <v>455</v>
      </c>
      <c r="J134" s="173">
        <f>ROUND(I134*H134,2)</f>
        <v>12740</v>
      </c>
      <c r="K134" s="170" t="s">
        <v>3</v>
      </c>
      <c r="L134" s="34"/>
      <c r="M134" s="174" t="s">
        <v>3</v>
      </c>
      <c r="N134" s="175" t="s">
        <v>40</v>
      </c>
      <c r="O134" s="176">
        <v>0</v>
      </c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295</v>
      </c>
      <c r="AT134" s="178" t="s">
        <v>197</v>
      </c>
      <c r="AU134" s="178" t="s">
        <v>78</v>
      </c>
      <c r="AY134" s="20" t="s">
        <v>195</v>
      </c>
      <c r="BE134" s="179">
        <f>IF(N134="základní",J134,0)</f>
        <v>12740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76</v>
      </c>
      <c r="BK134" s="179">
        <f>ROUND(I134*H134,2)</f>
        <v>12740</v>
      </c>
      <c r="BL134" s="20" t="s">
        <v>295</v>
      </c>
      <c r="BM134" s="178" t="s">
        <v>5908</v>
      </c>
    </row>
    <row r="135" spans="1:65" s="2" customFormat="1" ht="24" customHeight="1">
      <c r="A135" s="33"/>
      <c r="B135" s="167"/>
      <c r="C135" s="168" t="s">
        <v>417</v>
      </c>
      <c r="D135" s="168" t="s">
        <v>197</v>
      </c>
      <c r="E135" s="169" t="s">
        <v>5909</v>
      </c>
      <c r="F135" s="170" t="s">
        <v>5910</v>
      </c>
      <c r="G135" s="171" t="s">
        <v>1148</v>
      </c>
      <c r="H135" s="172">
        <v>26</v>
      </c>
      <c r="I135" s="173">
        <v>94</v>
      </c>
      <c r="J135" s="173">
        <f>ROUND(I135*H135,2)</f>
        <v>2444</v>
      </c>
      <c r="K135" s="170" t="s">
        <v>3</v>
      </c>
      <c r="L135" s="34"/>
      <c r="M135" s="174" t="s">
        <v>3</v>
      </c>
      <c r="N135" s="175" t="s">
        <v>40</v>
      </c>
      <c r="O135" s="176">
        <v>0</v>
      </c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295</v>
      </c>
      <c r="AT135" s="178" t="s">
        <v>197</v>
      </c>
      <c r="AU135" s="178" t="s">
        <v>78</v>
      </c>
      <c r="AY135" s="20" t="s">
        <v>195</v>
      </c>
      <c r="BE135" s="179">
        <f>IF(N135="základní",J135,0)</f>
        <v>2444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76</v>
      </c>
      <c r="BK135" s="179">
        <f>ROUND(I135*H135,2)</f>
        <v>2444</v>
      </c>
      <c r="BL135" s="20" t="s">
        <v>295</v>
      </c>
      <c r="BM135" s="178" t="s">
        <v>5911</v>
      </c>
    </row>
    <row r="136" spans="1:65" s="2" customFormat="1" ht="16.5" customHeight="1">
      <c r="A136" s="33"/>
      <c r="B136" s="167"/>
      <c r="C136" s="168" t="s">
        <v>422</v>
      </c>
      <c r="D136" s="168" t="s">
        <v>197</v>
      </c>
      <c r="E136" s="169" t="s">
        <v>5912</v>
      </c>
      <c r="F136" s="170" t="s">
        <v>5913</v>
      </c>
      <c r="G136" s="171" t="s">
        <v>1148</v>
      </c>
      <c r="H136" s="172">
        <v>40</v>
      </c>
      <c r="I136" s="173">
        <v>94</v>
      </c>
      <c r="J136" s="173">
        <f>ROUND(I136*H136,2)</f>
        <v>3760</v>
      </c>
      <c r="K136" s="170" t="s">
        <v>3</v>
      </c>
      <c r="L136" s="34"/>
      <c r="M136" s="174" t="s">
        <v>3</v>
      </c>
      <c r="N136" s="175" t="s">
        <v>40</v>
      </c>
      <c r="O136" s="176">
        <v>0</v>
      </c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295</v>
      </c>
      <c r="AT136" s="178" t="s">
        <v>197</v>
      </c>
      <c r="AU136" s="178" t="s">
        <v>78</v>
      </c>
      <c r="AY136" s="20" t="s">
        <v>195</v>
      </c>
      <c r="BE136" s="179">
        <f>IF(N136="základní",J136,0)</f>
        <v>3760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76</v>
      </c>
      <c r="BK136" s="179">
        <f>ROUND(I136*H136,2)</f>
        <v>3760</v>
      </c>
      <c r="BL136" s="20" t="s">
        <v>295</v>
      </c>
      <c r="BM136" s="178" t="s">
        <v>5914</v>
      </c>
    </row>
    <row r="137" spans="1:65" s="2" customFormat="1" ht="16.5" customHeight="1">
      <c r="A137" s="33"/>
      <c r="B137" s="167"/>
      <c r="C137" s="168" t="s">
        <v>427</v>
      </c>
      <c r="D137" s="168" t="s">
        <v>197</v>
      </c>
      <c r="E137" s="169" t="s">
        <v>5915</v>
      </c>
      <c r="F137" s="170" t="s">
        <v>5916</v>
      </c>
      <c r="G137" s="171" t="s">
        <v>212</v>
      </c>
      <c r="H137" s="172">
        <v>106</v>
      </c>
      <c r="I137" s="173">
        <v>22</v>
      </c>
      <c r="J137" s="173">
        <f>ROUND(I137*H137,2)</f>
        <v>2332</v>
      </c>
      <c r="K137" s="170" t="s">
        <v>3</v>
      </c>
      <c r="L137" s="34"/>
      <c r="M137" s="174" t="s">
        <v>3</v>
      </c>
      <c r="N137" s="175" t="s">
        <v>40</v>
      </c>
      <c r="O137" s="176">
        <v>0</v>
      </c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295</v>
      </c>
      <c r="AT137" s="178" t="s">
        <v>197</v>
      </c>
      <c r="AU137" s="178" t="s">
        <v>78</v>
      </c>
      <c r="AY137" s="20" t="s">
        <v>195</v>
      </c>
      <c r="BE137" s="179">
        <f>IF(N137="základní",J137,0)</f>
        <v>2332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76</v>
      </c>
      <c r="BK137" s="179">
        <f>ROUND(I137*H137,2)</f>
        <v>2332</v>
      </c>
      <c r="BL137" s="20" t="s">
        <v>295</v>
      </c>
      <c r="BM137" s="178" t="s">
        <v>5917</v>
      </c>
    </row>
    <row r="138" spans="1:65" s="2" customFormat="1" ht="24" customHeight="1">
      <c r="A138" s="33"/>
      <c r="B138" s="167"/>
      <c r="C138" s="168" t="s">
        <v>431</v>
      </c>
      <c r="D138" s="168" t="s">
        <v>197</v>
      </c>
      <c r="E138" s="169" t="s">
        <v>5918</v>
      </c>
      <c r="F138" s="170" t="s">
        <v>5919</v>
      </c>
      <c r="G138" s="171" t="s">
        <v>212</v>
      </c>
      <c r="H138" s="172">
        <v>42</v>
      </c>
      <c r="I138" s="173">
        <v>39</v>
      </c>
      <c r="J138" s="173">
        <f>ROUND(I138*H138,2)</f>
        <v>1638</v>
      </c>
      <c r="K138" s="170" t="s">
        <v>3</v>
      </c>
      <c r="L138" s="34"/>
      <c r="M138" s="174" t="s">
        <v>3</v>
      </c>
      <c r="N138" s="175" t="s">
        <v>40</v>
      </c>
      <c r="O138" s="176">
        <v>0</v>
      </c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295</v>
      </c>
      <c r="AT138" s="178" t="s">
        <v>197</v>
      </c>
      <c r="AU138" s="178" t="s">
        <v>78</v>
      </c>
      <c r="AY138" s="20" t="s">
        <v>195</v>
      </c>
      <c r="BE138" s="179">
        <f>IF(N138="základní",J138,0)</f>
        <v>1638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76</v>
      </c>
      <c r="BK138" s="179">
        <f>ROUND(I138*H138,2)</f>
        <v>1638</v>
      </c>
      <c r="BL138" s="20" t="s">
        <v>295</v>
      </c>
      <c r="BM138" s="178" t="s">
        <v>5920</v>
      </c>
    </row>
    <row r="139" spans="1:63" s="12" customFormat="1" ht="22.8" customHeight="1">
      <c r="A139" s="12"/>
      <c r="B139" s="155"/>
      <c r="C139" s="12"/>
      <c r="D139" s="156" t="s">
        <v>68</v>
      </c>
      <c r="E139" s="165" t="s">
        <v>5921</v>
      </c>
      <c r="F139" s="165" t="s">
        <v>2312</v>
      </c>
      <c r="G139" s="12"/>
      <c r="H139" s="12"/>
      <c r="I139" s="12"/>
      <c r="J139" s="166">
        <f>BK139</f>
        <v>27501</v>
      </c>
      <c r="K139" s="12"/>
      <c r="L139" s="155"/>
      <c r="M139" s="159"/>
      <c r="N139" s="160"/>
      <c r="O139" s="160"/>
      <c r="P139" s="161">
        <f>SUM(P140:P146)</f>
        <v>0</v>
      </c>
      <c r="Q139" s="160"/>
      <c r="R139" s="161">
        <f>SUM(R140:R146)</f>
        <v>0</v>
      </c>
      <c r="S139" s="160"/>
      <c r="T139" s="162">
        <f>SUM(T140:T146)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56" t="s">
        <v>78</v>
      </c>
      <c r="AT139" s="163" t="s">
        <v>68</v>
      </c>
      <c r="AU139" s="163" t="s">
        <v>76</v>
      </c>
      <c r="AY139" s="156" t="s">
        <v>195</v>
      </c>
      <c r="BK139" s="164">
        <f>SUM(BK140:BK146)</f>
        <v>27501</v>
      </c>
    </row>
    <row r="140" spans="1:65" s="2" customFormat="1" ht="24" customHeight="1">
      <c r="A140" s="33"/>
      <c r="B140" s="167"/>
      <c r="C140" s="168" t="s">
        <v>435</v>
      </c>
      <c r="D140" s="168" t="s">
        <v>197</v>
      </c>
      <c r="E140" s="169" t="s">
        <v>5922</v>
      </c>
      <c r="F140" s="170" t="s">
        <v>5923</v>
      </c>
      <c r="G140" s="171" t="s">
        <v>212</v>
      </c>
      <c r="H140" s="172">
        <v>122</v>
      </c>
      <c r="I140" s="173">
        <v>115</v>
      </c>
      <c r="J140" s="173">
        <f>ROUND(I140*H140,2)</f>
        <v>14030</v>
      </c>
      <c r="K140" s="170" t="s">
        <v>3</v>
      </c>
      <c r="L140" s="34"/>
      <c r="M140" s="174" t="s">
        <v>3</v>
      </c>
      <c r="N140" s="175" t="s">
        <v>40</v>
      </c>
      <c r="O140" s="176">
        <v>0</v>
      </c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295</v>
      </c>
      <c r="AT140" s="178" t="s">
        <v>197</v>
      </c>
      <c r="AU140" s="178" t="s">
        <v>78</v>
      </c>
      <c r="AY140" s="20" t="s">
        <v>195</v>
      </c>
      <c r="BE140" s="179">
        <f>IF(N140="základní",J140,0)</f>
        <v>14030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76</v>
      </c>
      <c r="BK140" s="179">
        <f>ROUND(I140*H140,2)</f>
        <v>14030</v>
      </c>
      <c r="BL140" s="20" t="s">
        <v>295</v>
      </c>
      <c r="BM140" s="178" t="s">
        <v>5924</v>
      </c>
    </row>
    <row r="141" spans="1:65" s="2" customFormat="1" ht="16.5" customHeight="1">
      <c r="A141" s="33"/>
      <c r="B141" s="167"/>
      <c r="C141" s="168" t="s">
        <v>440</v>
      </c>
      <c r="D141" s="168" t="s">
        <v>197</v>
      </c>
      <c r="E141" s="169" t="s">
        <v>5750</v>
      </c>
      <c r="F141" s="170" t="s">
        <v>5751</v>
      </c>
      <c r="G141" s="171" t="s">
        <v>212</v>
      </c>
      <c r="H141" s="172">
        <v>38</v>
      </c>
      <c r="I141" s="173">
        <v>98</v>
      </c>
      <c r="J141" s="173">
        <f>ROUND(I141*H141,2)</f>
        <v>3724</v>
      </c>
      <c r="K141" s="170" t="s">
        <v>3</v>
      </c>
      <c r="L141" s="34"/>
      <c r="M141" s="174" t="s">
        <v>3</v>
      </c>
      <c r="N141" s="175" t="s">
        <v>40</v>
      </c>
      <c r="O141" s="176">
        <v>0</v>
      </c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295</v>
      </c>
      <c r="AT141" s="178" t="s">
        <v>197</v>
      </c>
      <c r="AU141" s="178" t="s">
        <v>78</v>
      </c>
      <c r="AY141" s="20" t="s">
        <v>195</v>
      </c>
      <c r="BE141" s="179">
        <f>IF(N141="základní",J141,0)</f>
        <v>3724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76</v>
      </c>
      <c r="BK141" s="179">
        <f>ROUND(I141*H141,2)</f>
        <v>3724</v>
      </c>
      <c r="BL141" s="20" t="s">
        <v>295</v>
      </c>
      <c r="BM141" s="178" t="s">
        <v>5925</v>
      </c>
    </row>
    <row r="142" spans="1:65" s="2" customFormat="1" ht="16.5" customHeight="1">
      <c r="A142" s="33"/>
      <c r="B142" s="167"/>
      <c r="C142" s="168" t="s">
        <v>451</v>
      </c>
      <c r="D142" s="168" t="s">
        <v>197</v>
      </c>
      <c r="E142" s="169" t="s">
        <v>5926</v>
      </c>
      <c r="F142" s="170" t="s">
        <v>5927</v>
      </c>
      <c r="G142" s="171" t="s">
        <v>212</v>
      </c>
      <c r="H142" s="172">
        <v>34</v>
      </c>
      <c r="I142" s="173">
        <v>93</v>
      </c>
      <c r="J142" s="173">
        <f>ROUND(I142*H142,2)</f>
        <v>3162</v>
      </c>
      <c r="K142" s="170" t="s">
        <v>3</v>
      </c>
      <c r="L142" s="34"/>
      <c r="M142" s="174" t="s">
        <v>3</v>
      </c>
      <c r="N142" s="175" t="s">
        <v>40</v>
      </c>
      <c r="O142" s="176">
        <v>0</v>
      </c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295</v>
      </c>
      <c r="AT142" s="178" t="s">
        <v>197</v>
      </c>
      <c r="AU142" s="178" t="s">
        <v>78</v>
      </c>
      <c r="AY142" s="20" t="s">
        <v>195</v>
      </c>
      <c r="BE142" s="179">
        <f>IF(N142="základní",J142,0)</f>
        <v>3162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0" t="s">
        <v>76</v>
      </c>
      <c r="BK142" s="179">
        <f>ROUND(I142*H142,2)</f>
        <v>3162</v>
      </c>
      <c r="BL142" s="20" t="s">
        <v>295</v>
      </c>
      <c r="BM142" s="178" t="s">
        <v>5928</v>
      </c>
    </row>
    <row r="143" spans="1:65" s="2" customFormat="1" ht="16.5" customHeight="1">
      <c r="A143" s="33"/>
      <c r="B143" s="167"/>
      <c r="C143" s="168" t="s">
        <v>456</v>
      </c>
      <c r="D143" s="168" t="s">
        <v>197</v>
      </c>
      <c r="E143" s="169" t="s">
        <v>5929</v>
      </c>
      <c r="F143" s="170" t="s">
        <v>5930</v>
      </c>
      <c r="G143" s="171" t="s">
        <v>212</v>
      </c>
      <c r="H143" s="172">
        <v>9</v>
      </c>
      <c r="I143" s="173">
        <v>91</v>
      </c>
      <c r="J143" s="173">
        <f>ROUND(I143*H143,2)</f>
        <v>819</v>
      </c>
      <c r="K143" s="170" t="s">
        <v>3</v>
      </c>
      <c r="L143" s="34"/>
      <c r="M143" s="174" t="s">
        <v>3</v>
      </c>
      <c r="N143" s="175" t="s">
        <v>40</v>
      </c>
      <c r="O143" s="176">
        <v>0</v>
      </c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295</v>
      </c>
      <c r="AT143" s="178" t="s">
        <v>197</v>
      </c>
      <c r="AU143" s="178" t="s">
        <v>78</v>
      </c>
      <c r="AY143" s="20" t="s">
        <v>195</v>
      </c>
      <c r="BE143" s="179">
        <f>IF(N143="základní",J143,0)</f>
        <v>819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0" t="s">
        <v>76</v>
      </c>
      <c r="BK143" s="179">
        <f>ROUND(I143*H143,2)</f>
        <v>819</v>
      </c>
      <c r="BL143" s="20" t="s">
        <v>295</v>
      </c>
      <c r="BM143" s="178" t="s">
        <v>5931</v>
      </c>
    </row>
    <row r="144" spans="1:65" s="2" customFormat="1" ht="24" customHeight="1">
      <c r="A144" s="33"/>
      <c r="B144" s="167"/>
      <c r="C144" s="168" t="s">
        <v>461</v>
      </c>
      <c r="D144" s="168" t="s">
        <v>197</v>
      </c>
      <c r="E144" s="169" t="s">
        <v>5932</v>
      </c>
      <c r="F144" s="170" t="s">
        <v>5933</v>
      </c>
      <c r="G144" s="171" t="s">
        <v>212</v>
      </c>
      <c r="H144" s="172">
        <v>16</v>
      </c>
      <c r="I144" s="173">
        <v>105</v>
      </c>
      <c r="J144" s="173">
        <f>ROUND(I144*H144,2)</f>
        <v>1680</v>
      </c>
      <c r="K144" s="170" t="s">
        <v>3</v>
      </c>
      <c r="L144" s="34"/>
      <c r="M144" s="174" t="s">
        <v>3</v>
      </c>
      <c r="N144" s="175" t="s">
        <v>40</v>
      </c>
      <c r="O144" s="176">
        <v>0</v>
      </c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295</v>
      </c>
      <c r="AT144" s="178" t="s">
        <v>197</v>
      </c>
      <c r="AU144" s="178" t="s">
        <v>78</v>
      </c>
      <c r="AY144" s="20" t="s">
        <v>195</v>
      </c>
      <c r="BE144" s="179">
        <f>IF(N144="základní",J144,0)</f>
        <v>1680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76</v>
      </c>
      <c r="BK144" s="179">
        <f>ROUND(I144*H144,2)</f>
        <v>1680</v>
      </c>
      <c r="BL144" s="20" t="s">
        <v>295</v>
      </c>
      <c r="BM144" s="178" t="s">
        <v>5934</v>
      </c>
    </row>
    <row r="145" spans="1:65" s="2" customFormat="1" ht="16.5" customHeight="1">
      <c r="A145" s="33"/>
      <c r="B145" s="167"/>
      <c r="C145" s="168" t="s">
        <v>466</v>
      </c>
      <c r="D145" s="168" t="s">
        <v>197</v>
      </c>
      <c r="E145" s="169" t="s">
        <v>5935</v>
      </c>
      <c r="F145" s="170" t="s">
        <v>5936</v>
      </c>
      <c r="G145" s="171" t="s">
        <v>212</v>
      </c>
      <c r="H145" s="172">
        <v>18</v>
      </c>
      <c r="I145" s="173">
        <v>47</v>
      </c>
      <c r="J145" s="173">
        <f>ROUND(I145*H145,2)</f>
        <v>846</v>
      </c>
      <c r="K145" s="170" t="s">
        <v>3</v>
      </c>
      <c r="L145" s="34"/>
      <c r="M145" s="174" t="s">
        <v>3</v>
      </c>
      <c r="N145" s="175" t="s">
        <v>40</v>
      </c>
      <c r="O145" s="176">
        <v>0</v>
      </c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295</v>
      </c>
      <c r="AT145" s="178" t="s">
        <v>197</v>
      </c>
      <c r="AU145" s="178" t="s">
        <v>78</v>
      </c>
      <c r="AY145" s="20" t="s">
        <v>195</v>
      </c>
      <c r="BE145" s="179">
        <f>IF(N145="základní",J145,0)</f>
        <v>846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0" t="s">
        <v>76</v>
      </c>
      <c r="BK145" s="179">
        <f>ROUND(I145*H145,2)</f>
        <v>846</v>
      </c>
      <c r="BL145" s="20" t="s">
        <v>295</v>
      </c>
      <c r="BM145" s="178" t="s">
        <v>5937</v>
      </c>
    </row>
    <row r="146" spans="1:65" s="2" customFormat="1" ht="16.5" customHeight="1">
      <c r="A146" s="33"/>
      <c r="B146" s="167"/>
      <c r="C146" s="168" t="s">
        <v>470</v>
      </c>
      <c r="D146" s="168" t="s">
        <v>197</v>
      </c>
      <c r="E146" s="169" t="s">
        <v>5938</v>
      </c>
      <c r="F146" s="170" t="s">
        <v>5939</v>
      </c>
      <c r="G146" s="171" t="s">
        <v>212</v>
      </c>
      <c r="H146" s="172">
        <v>120</v>
      </c>
      <c r="I146" s="173">
        <v>27</v>
      </c>
      <c r="J146" s="173">
        <f>ROUND(I146*H146,2)</f>
        <v>3240</v>
      </c>
      <c r="K146" s="170" t="s">
        <v>3</v>
      </c>
      <c r="L146" s="34"/>
      <c r="M146" s="174" t="s">
        <v>3</v>
      </c>
      <c r="N146" s="175" t="s">
        <v>40</v>
      </c>
      <c r="O146" s="176">
        <v>0</v>
      </c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8" t="s">
        <v>295</v>
      </c>
      <c r="AT146" s="178" t="s">
        <v>197</v>
      </c>
      <c r="AU146" s="178" t="s">
        <v>78</v>
      </c>
      <c r="AY146" s="20" t="s">
        <v>195</v>
      </c>
      <c r="BE146" s="179">
        <f>IF(N146="základní",J146,0)</f>
        <v>3240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76</v>
      </c>
      <c r="BK146" s="179">
        <f>ROUND(I146*H146,2)</f>
        <v>3240</v>
      </c>
      <c r="BL146" s="20" t="s">
        <v>295</v>
      </c>
      <c r="BM146" s="178" t="s">
        <v>5940</v>
      </c>
    </row>
    <row r="147" spans="1:63" s="12" customFormat="1" ht="22.8" customHeight="1">
      <c r="A147" s="12"/>
      <c r="B147" s="155"/>
      <c r="C147" s="12"/>
      <c r="D147" s="156" t="s">
        <v>68</v>
      </c>
      <c r="E147" s="165" t="s">
        <v>5941</v>
      </c>
      <c r="F147" s="165" t="s">
        <v>2382</v>
      </c>
      <c r="G147" s="12"/>
      <c r="H147" s="12"/>
      <c r="I147" s="12"/>
      <c r="J147" s="166">
        <f>BK147</f>
        <v>31888</v>
      </c>
      <c r="K147" s="12"/>
      <c r="L147" s="155"/>
      <c r="M147" s="159"/>
      <c r="N147" s="160"/>
      <c r="O147" s="160"/>
      <c r="P147" s="161">
        <f>SUM(P148:P153)</f>
        <v>0</v>
      </c>
      <c r="Q147" s="160"/>
      <c r="R147" s="161">
        <f>SUM(R148:R153)</f>
        <v>0</v>
      </c>
      <c r="S147" s="160"/>
      <c r="T147" s="162">
        <f>SUM(T148:T153)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6" t="s">
        <v>78</v>
      </c>
      <c r="AT147" s="163" t="s">
        <v>68</v>
      </c>
      <c r="AU147" s="163" t="s">
        <v>76</v>
      </c>
      <c r="AY147" s="156" t="s">
        <v>195</v>
      </c>
      <c r="BK147" s="164">
        <f>SUM(BK148:BK153)</f>
        <v>31888</v>
      </c>
    </row>
    <row r="148" spans="1:65" s="2" customFormat="1" ht="24" customHeight="1">
      <c r="A148" s="33"/>
      <c r="B148" s="167"/>
      <c r="C148" s="168" t="s">
        <v>475</v>
      </c>
      <c r="D148" s="168" t="s">
        <v>197</v>
      </c>
      <c r="E148" s="169" t="s">
        <v>5942</v>
      </c>
      <c r="F148" s="170" t="s">
        <v>5943</v>
      </c>
      <c r="G148" s="171" t="s">
        <v>1148</v>
      </c>
      <c r="H148" s="172">
        <v>2</v>
      </c>
      <c r="I148" s="173">
        <v>605</v>
      </c>
      <c r="J148" s="173">
        <f>ROUND(I148*H148,2)</f>
        <v>1210</v>
      </c>
      <c r="K148" s="170" t="s">
        <v>3</v>
      </c>
      <c r="L148" s="34"/>
      <c r="M148" s="174" t="s">
        <v>3</v>
      </c>
      <c r="N148" s="175" t="s">
        <v>40</v>
      </c>
      <c r="O148" s="176">
        <v>0</v>
      </c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295</v>
      </c>
      <c r="AT148" s="178" t="s">
        <v>197</v>
      </c>
      <c r="AU148" s="178" t="s">
        <v>78</v>
      </c>
      <c r="AY148" s="20" t="s">
        <v>195</v>
      </c>
      <c r="BE148" s="179">
        <f>IF(N148="základní",J148,0)</f>
        <v>1210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0" t="s">
        <v>76</v>
      </c>
      <c r="BK148" s="179">
        <f>ROUND(I148*H148,2)</f>
        <v>1210</v>
      </c>
      <c r="BL148" s="20" t="s">
        <v>295</v>
      </c>
      <c r="BM148" s="178" t="s">
        <v>5944</v>
      </c>
    </row>
    <row r="149" spans="1:65" s="2" customFormat="1" ht="24" customHeight="1">
      <c r="A149" s="33"/>
      <c r="B149" s="167"/>
      <c r="C149" s="168" t="s">
        <v>480</v>
      </c>
      <c r="D149" s="168" t="s">
        <v>197</v>
      </c>
      <c r="E149" s="169" t="s">
        <v>5945</v>
      </c>
      <c r="F149" s="170" t="s">
        <v>5946</v>
      </c>
      <c r="G149" s="171" t="s">
        <v>1148</v>
      </c>
      <c r="H149" s="172">
        <v>2</v>
      </c>
      <c r="I149" s="173">
        <v>495</v>
      </c>
      <c r="J149" s="173">
        <f>ROUND(I149*H149,2)</f>
        <v>990</v>
      </c>
      <c r="K149" s="170" t="s">
        <v>3</v>
      </c>
      <c r="L149" s="34"/>
      <c r="M149" s="174" t="s">
        <v>3</v>
      </c>
      <c r="N149" s="175" t="s">
        <v>40</v>
      </c>
      <c r="O149" s="176">
        <v>0</v>
      </c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295</v>
      </c>
      <c r="AT149" s="178" t="s">
        <v>197</v>
      </c>
      <c r="AU149" s="178" t="s">
        <v>78</v>
      </c>
      <c r="AY149" s="20" t="s">
        <v>195</v>
      </c>
      <c r="BE149" s="179">
        <f>IF(N149="základní",J149,0)</f>
        <v>990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76</v>
      </c>
      <c r="BK149" s="179">
        <f>ROUND(I149*H149,2)</f>
        <v>990</v>
      </c>
      <c r="BL149" s="20" t="s">
        <v>295</v>
      </c>
      <c r="BM149" s="178" t="s">
        <v>5947</v>
      </c>
    </row>
    <row r="150" spans="1:65" s="2" customFormat="1" ht="24" customHeight="1">
      <c r="A150" s="33"/>
      <c r="B150" s="167"/>
      <c r="C150" s="168" t="s">
        <v>488</v>
      </c>
      <c r="D150" s="168" t="s">
        <v>197</v>
      </c>
      <c r="E150" s="169" t="s">
        <v>5948</v>
      </c>
      <c r="F150" s="170" t="s">
        <v>5949</v>
      </c>
      <c r="G150" s="171" t="s">
        <v>1148</v>
      </c>
      <c r="H150" s="172">
        <v>13</v>
      </c>
      <c r="I150" s="173">
        <v>792</v>
      </c>
      <c r="J150" s="173">
        <f>ROUND(I150*H150,2)</f>
        <v>10296</v>
      </c>
      <c r="K150" s="170" t="s">
        <v>3</v>
      </c>
      <c r="L150" s="34"/>
      <c r="M150" s="174" t="s">
        <v>3</v>
      </c>
      <c r="N150" s="175" t="s">
        <v>40</v>
      </c>
      <c r="O150" s="176">
        <v>0</v>
      </c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8" t="s">
        <v>295</v>
      </c>
      <c r="AT150" s="178" t="s">
        <v>197</v>
      </c>
      <c r="AU150" s="178" t="s">
        <v>78</v>
      </c>
      <c r="AY150" s="20" t="s">
        <v>195</v>
      </c>
      <c r="BE150" s="179">
        <f>IF(N150="základní",J150,0)</f>
        <v>10296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20" t="s">
        <v>76</v>
      </c>
      <c r="BK150" s="179">
        <f>ROUND(I150*H150,2)</f>
        <v>10296</v>
      </c>
      <c r="BL150" s="20" t="s">
        <v>295</v>
      </c>
      <c r="BM150" s="178" t="s">
        <v>5950</v>
      </c>
    </row>
    <row r="151" spans="1:65" s="2" customFormat="1" ht="24" customHeight="1">
      <c r="A151" s="33"/>
      <c r="B151" s="167"/>
      <c r="C151" s="168" t="s">
        <v>498</v>
      </c>
      <c r="D151" s="168" t="s">
        <v>197</v>
      </c>
      <c r="E151" s="169" t="s">
        <v>5951</v>
      </c>
      <c r="F151" s="170" t="s">
        <v>5952</v>
      </c>
      <c r="G151" s="171" t="s">
        <v>1148</v>
      </c>
      <c r="H151" s="172">
        <v>1</v>
      </c>
      <c r="I151" s="173">
        <v>572</v>
      </c>
      <c r="J151" s="173">
        <f>ROUND(I151*H151,2)</f>
        <v>572</v>
      </c>
      <c r="K151" s="170" t="s">
        <v>3</v>
      </c>
      <c r="L151" s="34"/>
      <c r="M151" s="174" t="s">
        <v>3</v>
      </c>
      <c r="N151" s="175" t="s">
        <v>40</v>
      </c>
      <c r="O151" s="176">
        <v>0</v>
      </c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8" t="s">
        <v>295</v>
      </c>
      <c r="AT151" s="178" t="s">
        <v>197</v>
      </c>
      <c r="AU151" s="178" t="s">
        <v>78</v>
      </c>
      <c r="AY151" s="20" t="s">
        <v>195</v>
      </c>
      <c r="BE151" s="179">
        <f>IF(N151="základní",J151,0)</f>
        <v>572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0" t="s">
        <v>76</v>
      </c>
      <c r="BK151" s="179">
        <f>ROUND(I151*H151,2)</f>
        <v>572</v>
      </c>
      <c r="BL151" s="20" t="s">
        <v>295</v>
      </c>
      <c r="BM151" s="178" t="s">
        <v>5953</v>
      </c>
    </row>
    <row r="152" spans="1:65" s="2" customFormat="1" ht="24" customHeight="1">
      <c r="A152" s="33"/>
      <c r="B152" s="167"/>
      <c r="C152" s="168" t="s">
        <v>502</v>
      </c>
      <c r="D152" s="168" t="s">
        <v>197</v>
      </c>
      <c r="E152" s="169" t="s">
        <v>5954</v>
      </c>
      <c r="F152" s="170" t="s">
        <v>5955</v>
      </c>
      <c r="G152" s="171" t="s">
        <v>1148</v>
      </c>
      <c r="H152" s="172">
        <v>4</v>
      </c>
      <c r="I152" s="173">
        <v>913</v>
      </c>
      <c r="J152" s="173">
        <f>ROUND(I152*H152,2)</f>
        <v>3652</v>
      </c>
      <c r="K152" s="170" t="s">
        <v>3</v>
      </c>
      <c r="L152" s="34"/>
      <c r="M152" s="174" t="s">
        <v>3</v>
      </c>
      <c r="N152" s="175" t="s">
        <v>40</v>
      </c>
      <c r="O152" s="176">
        <v>0</v>
      </c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8" t="s">
        <v>295</v>
      </c>
      <c r="AT152" s="178" t="s">
        <v>197</v>
      </c>
      <c r="AU152" s="178" t="s">
        <v>78</v>
      </c>
      <c r="AY152" s="20" t="s">
        <v>195</v>
      </c>
      <c r="BE152" s="179">
        <f>IF(N152="základní",J152,0)</f>
        <v>3652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20" t="s">
        <v>76</v>
      </c>
      <c r="BK152" s="179">
        <f>ROUND(I152*H152,2)</f>
        <v>3652</v>
      </c>
      <c r="BL152" s="20" t="s">
        <v>295</v>
      </c>
      <c r="BM152" s="178" t="s">
        <v>5956</v>
      </c>
    </row>
    <row r="153" spans="1:65" s="2" customFormat="1" ht="24" customHeight="1">
      <c r="A153" s="33"/>
      <c r="B153" s="167"/>
      <c r="C153" s="168" t="s">
        <v>510</v>
      </c>
      <c r="D153" s="168" t="s">
        <v>197</v>
      </c>
      <c r="E153" s="169" t="s">
        <v>5957</v>
      </c>
      <c r="F153" s="170" t="s">
        <v>5958</v>
      </c>
      <c r="G153" s="171" t="s">
        <v>212</v>
      </c>
      <c r="H153" s="172">
        <v>474</v>
      </c>
      <c r="I153" s="173">
        <v>32</v>
      </c>
      <c r="J153" s="173">
        <f>ROUND(I153*H153,2)</f>
        <v>15168</v>
      </c>
      <c r="K153" s="170" t="s">
        <v>3</v>
      </c>
      <c r="L153" s="34"/>
      <c r="M153" s="174" t="s">
        <v>3</v>
      </c>
      <c r="N153" s="175" t="s">
        <v>40</v>
      </c>
      <c r="O153" s="176">
        <v>0</v>
      </c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8" t="s">
        <v>295</v>
      </c>
      <c r="AT153" s="178" t="s">
        <v>197</v>
      </c>
      <c r="AU153" s="178" t="s">
        <v>78</v>
      </c>
      <c r="AY153" s="20" t="s">
        <v>195</v>
      </c>
      <c r="BE153" s="179">
        <f>IF(N153="základní",J153,0)</f>
        <v>15168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20" t="s">
        <v>76</v>
      </c>
      <c r="BK153" s="179">
        <f>ROUND(I153*H153,2)</f>
        <v>15168</v>
      </c>
      <c r="BL153" s="20" t="s">
        <v>295</v>
      </c>
      <c r="BM153" s="178" t="s">
        <v>5959</v>
      </c>
    </row>
    <row r="154" spans="1:63" s="12" customFormat="1" ht="22.8" customHeight="1">
      <c r="A154" s="12"/>
      <c r="B154" s="155"/>
      <c r="C154" s="12"/>
      <c r="D154" s="156" t="s">
        <v>68</v>
      </c>
      <c r="E154" s="165" t="s">
        <v>5960</v>
      </c>
      <c r="F154" s="165" t="s">
        <v>5961</v>
      </c>
      <c r="G154" s="12"/>
      <c r="H154" s="12"/>
      <c r="I154" s="12"/>
      <c r="J154" s="166">
        <f>BK154</f>
        <v>47665.71</v>
      </c>
      <c r="K154" s="12"/>
      <c r="L154" s="155"/>
      <c r="M154" s="159"/>
      <c r="N154" s="160"/>
      <c r="O154" s="160"/>
      <c r="P154" s="161">
        <f>SUM(P155:P191)</f>
        <v>0</v>
      </c>
      <c r="Q154" s="160"/>
      <c r="R154" s="161">
        <f>SUM(R155:R191)</f>
        <v>0</v>
      </c>
      <c r="S154" s="160"/>
      <c r="T154" s="162">
        <f>SUM(T155:T191)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56" t="s">
        <v>78</v>
      </c>
      <c r="AT154" s="163" t="s">
        <v>68</v>
      </c>
      <c r="AU154" s="163" t="s">
        <v>76</v>
      </c>
      <c r="AY154" s="156" t="s">
        <v>195</v>
      </c>
      <c r="BK154" s="164">
        <f>SUM(BK155:BK191)</f>
        <v>47665.71</v>
      </c>
    </row>
    <row r="155" spans="1:65" s="2" customFormat="1" ht="16.5" customHeight="1">
      <c r="A155" s="33"/>
      <c r="B155" s="167"/>
      <c r="C155" s="168" t="s">
        <v>515</v>
      </c>
      <c r="D155" s="168" t="s">
        <v>197</v>
      </c>
      <c r="E155" s="169" t="s">
        <v>5962</v>
      </c>
      <c r="F155" s="170" t="s">
        <v>5963</v>
      </c>
      <c r="G155" s="171" t="s">
        <v>1148</v>
      </c>
      <c r="H155" s="172">
        <v>10</v>
      </c>
      <c r="I155" s="173">
        <v>79</v>
      </c>
      <c r="J155" s="173">
        <f>ROUND(I155*H155,2)</f>
        <v>790</v>
      </c>
      <c r="K155" s="170" t="s">
        <v>3</v>
      </c>
      <c r="L155" s="34"/>
      <c r="M155" s="174" t="s">
        <v>3</v>
      </c>
      <c r="N155" s="175" t="s">
        <v>40</v>
      </c>
      <c r="O155" s="176">
        <v>0</v>
      </c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8" t="s">
        <v>295</v>
      </c>
      <c r="AT155" s="178" t="s">
        <v>197</v>
      </c>
      <c r="AU155" s="178" t="s">
        <v>78</v>
      </c>
      <c r="AY155" s="20" t="s">
        <v>195</v>
      </c>
      <c r="BE155" s="179">
        <f>IF(N155="základní",J155,0)</f>
        <v>790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20" t="s">
        <v>76</v>
      </c>
      <c r="BK155" s="179">
        <f>ROUND(I155*H155,2)</f>
        <v>790</v>
      </c>
      <c r="BL155" s="20" t="s">
        <v>295</v>
      </c>
      <c r="BM155" s="178" t="s">
        <v>5964</v>
      </c>
    </row>
    <row r="156" spans="1:65" s="2" customFormat="1" ht="16.5" customHeight="1">
      <c r="A156" s="33"/>
      <c r="B156" s="167"/>
      <c r="C156" s="168" t="s">
        <v>206</v>
      </c>
      <c r="D156" s="168" t="s">
        <v>197</v>
      </c>
      <c r="E156" s="169" t="s">
        <v>5965</v>
      </c>
      <c r="F156" s="170" t="s">
        <v>5966</v>
      </c>
      <c r="G156" s="171" t="s">
        <v>1148</v>
      </c>
      <c r="H156" s="172">
        <v>20</v>
      </c>
      <c r="I156" s="173">
        <v>205</v>
      </c>
      <c r="J156" s="173">
        <f>ROUND(I156*H156,2)</f>
        <v>4100</v>
      </c>
      <c r="K156" s="170" t="s">
        <v>3</v>
      </c>
      <c r="L156" s="34"/>
      <c r="M156" s="174" t="s">
        <v>3</v>
      </c>
      <c r="N156" s="175" t="s">
        <v>40</v>
      </c>
      <c r="O156" s="176">
        <v>0</v>
      </c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8" t="s">
        <v>295</v>
      </c>
      <c r="AT156" s="178" t="s">
        <v>197</v>
      </c>
      <c r="AU156" s="178" t="s">
        <v>78</v>
      </c>
      <c r="AY156" s="20" t="s">
        <v>195</v>
      </c>
      <c r="BE156" s="179">
        <f>IF(N156="základní",J156,0)</f>
        <v>4100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0" t="s">
        <v>76</v>
      </c>
      <c r="BK156" s="179">
        <f>ROUND(I156*H156,2)</f>
        <v>4100</v>
      </c>
      <c r="BL156" s="20" t="s">
        <v>295</v>
      </c>
      <c r="BM156" s="178" t="s">
        <v>5967</v>
      </c>
    </row>
    <row r="157" spans="1:65" s="2" customFormat="1" ht="16.5" customHeight="1">
      <c r="A157" s="33"/>
      <c r="B157" s="167"/>
      <c r="C157" s="168" t="s">
        <v>534</v>
      </c>
      <c r="D157" s="168" t="s">
        <v>197</v>
      </c>
      <c r="E157" s="169" t="s">
        <v>5968</v>
      </c>
      <c r="F157" s="170" t="s">
        <v>5969</v>
      </c>
      <c r="G157" s="171" t="s">
        <v>1148</v>
      </c>
      <c r="H157" s="172">
        <v>10</v>
      </c>
      <c r="I157" s="173">
        <v>83</v>
      </c>
      <c r="J157" s="173">
        <f>ROUND(I157*H157,2)</f>
        <v>830</v>
      </c>
      <c r="K157" s="170" t="s">
        <v>3</v>
      </c>
      <c r="L157" s="34"/>
      <c r="M157" s="174" t="s">
        <v>3</v>
      </c>
      <c r="N157" s="175" t="s">
        <v>40</v>
      </c>
      <c r="O157" s="176">
        <v>0</v>
      </c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8" t="s">
        <v>295</v>
      </c>
      <c r="AT157" s="178" t="s">
        <v>197</v>
      </c>
      <c r="AU157" s="178" t="s">
        <v>78</v>
      </c>
      <c r="AY157" s="20" t="s">
        <v>195</v>
      </c>
      <c r="BE157" s="179">
        <f>IF(N157="základní",J157,0)</f>
        <v>830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76</v>
      </c>
      <c r="BK157" s="179">
        <f>ROUND(I157*H157,2)</f>
        <v>830</v>
      </c>
      <c r="BL157" s="20" t="s">
        <v>295</v>
      </c>
      <c r="BM157" s="178" t="s">
        <v>5970</v>
      </c>
    </row>
    <row r="158" spans="1:65" s="2" customFormat="1" ht="24" customHeight="1">
      <c r="A158" s="33"/>
      <c r="B158" s="167"/>
      <c r="C158" s="168" t="s">
        <v>542</v>
      </c>
      <c r="D158" s="168" t="s">
        <v>197</v>
      </c>
      <c r="E158" s="169" t="s">
        <v>5971</v>
      </c>
      <c r="F158" s="170" t="s">
        <v>1872</v>
      </c>
      <c r="G158" s="171" t="s">
        <v>1148</v>
      </c>
      <c r="H158" s="172">
        <v>1</v>
      </c>
      <c r="I158" s="173">
        <v>135</v>
      </c>
      <c r="J158" s="173">
        <f>ROUND(I158*H158,2)</f>
        <v>135</v>
      </c>
      <c r="K158" s="170" t="s">
        <v>3</v>
      </c>
      <c r="L158" s="34"/>
      <c r="M158" s="174" t="s">
        <v>3</v>
      </c>
      <c r="N158" s="175" t="s">
        <v>40</v>
      </c>
      <c r="O158" s="176">
        <v>0</v>
      </c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8" t="s">
        <v>295</v>
      </c>
      <c r="AT158" s="178" t="s">
        <v>197</v>
      </c>
      <c r="AU158" s="178" t="s">
        <v>78</v>
      </c>
      <c r="AY158" s="20" t="s">
        <v>195</v>
      </c>
      <c r="BE158" s="179">
        <f>IF(N158="základní",J158,0)</f>
        <v>135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20" t="s">
        <v>76</v>
      </c>
      <c r="BK158" s="179">
        <f>ROUND(I158*H158,2)</f>
        <v>135</v>
      </c>
      <c r="BL158" s="20" t="s">
        <v>295</v>
      </c>
      <c r="BM158" s="178" t="s">
        <v>5972</v>
      </c>
    </row>
    <row r="159" spans="1:65" s="2" customFormat="1" ht="24" customHeight="1">
      <c r="A159" s="33"/>
      <c r="B159" s="167"/>
      <c r="C159" s="168" t="s">
        <v>546</v>
      </c>
      <c r="D159" s="168" t="s">
        <v>197</v>
      </c>
      <c r="E159" s="169" t="s">
        <v>5973</v>
      </c>
      <c r="F159" s="170" t="s">
        <v>1879</v>
      </c>
      <c r="G159" s="171" t="s">
        <v>1148</v>
      </c>
      <c r="H159" s="172">
        <v>140</v>
      </c>
      <c r="I159" s="173">
        <v>107</v>
      </c>
      <c r="J159" s="173">
        <f>ROUND(I159*H159,2)</f>
        <v>14980</v>
      </c>
      <c r="K159" s="170" t="s">
        <v>3</v>
      </c>
      <c r="L159" s="34"/>
      <c r="M159" s="174" t="s">
        <v>3</v>
      </c>
      <c r="N159" s="175" t="s">
        <v>40</v>
      </c>
      <c r="O159" s="176">
        <v>0</v>
      </c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8" t="s">
        <v>295</v>
      </c>
      <c r="AT159" s="178" t="s">
        <v>197</v>
      </c>
      <c r="AU159" s="178" t="s">
        <v>78</v>
      </c>
      <c r="AY159" s="20" t="s">
        <v>195</v>
      </c>
      <c r="BE159" s="179">
        <f>IF(N159="základní",J159,0)</f>
        <v>14980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20" t="s">
        <v>76</v>
      </c>
      <c r="BK159" s="179">
        <f>ROUND(I159*H159,2)</f>
        <v>14980</v>
      </c>
      <c r="BL159" s="20" t="s">
        <v>295</v>
      </c>
      <c r="BM159" s="178" t="s">
        <v>5974</v>
      </c>
    </row>
    <row r="160" spans="1:65" s="2" customFormat="1" ht="16.5" customHeight="1">
      <c r="A160" s="33"/>
      <c r="B160" s="167"/>
      <c r="C160" s="168" t="s">
        <v>551</v>
      </c>
      <c r="D160" s="168" t="s">
        <v>197</v>
      </c>
      <c r="E160" s="169" t="s">
        <v>5975</v>
      </c>
      <c r="F160" s="170" t="s">
        <v>319</v>
      </c>
      <c r="G160" s="171" t="s">
        <v>200</v>
      </c>
      <c r="H160" s="172">
        <v>1.8</v>
      </c>
      <c r="I160" s="173">
        <v>362</v>
      </c>
      <c r="J160" s="173">
        <f>ROUND(I160*H160,2)</f>
        <v>651.6</v>
      </c>
      <c r="K160" s="170" t="s">
        <v>3</v>
      </c>
      <c r="L160" s="34"/>
      <c r="M160" s="174" t="s">
        <v>3</v>
      </c>
      <c r="N160" s="175" t="s">
        <v>40</v>
      </c>
      <c r="O160" s="176">
        <v>0</v>
      </c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8" t="s">
        <v>295</v>
      </c>
      <c r="AT160" s="178" t="s">
        <v>197</v>
      </c>
      <c r="AU160" s="178" t="s">
        <v>78</v>
      </c>
      <c r="AY160" s="20" t="s">
        <v>195</v>
      </c>
      <c r="BE160" s="179">
        <f>IF(N160="základní",J160,0)</f>
        <v>651.6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0" t="s">
        <v>76</v>
      </c>
      <c r="BK160" s="179">
        <f>ROUND(I160*H160,2)</f>
        <v>651.6</v>
      </c>
      <c r="BL160" s="20" t="s">
        <v>295</v>
      </c>
      <c r="BM160" s="178" t="s">
        <v>5976</v>
      </c>
    </row>
    <row r="161" spans="1:65" s="2" customFormat="1" ht="16.5" customHeight="1">
      <c r="A161" s="33"/>
      <c r="B161" s="167"/>
      <c r="C161" s="168" t="s">
        <v>555</v>
      </c>
      <c r="D161" s="168" t="s">
        <v>197</v>
      </c>
      <c r="E161" s="169" t="s">
        <v>5977</v>
      </c>
      <c r="F161" s="170" t="s">
        <v>328</v>
      </c>
      <c r="G161" s="171" t="s">
        <v>200</v>
      </c>
      <c r="H161" s="172">
        <v>1.8</v>
      </c>
      <c r="I161" s="173">
        <v>775</v>
      </c>
      <c r="J161" s="173">
        <f>ROUND(I161*H161,2)</f>
        <v>1395</v>
      </c>
      <c r="K161" s="170" t="s">
        <v>3</v>
      </c>
      <c r="L161" s="34"/>
      <c r="M161" s="174" t="s">
        <v>3</v>
      </c>
      <c r="N161" s="175" t="s">
        <v>40</v>
      </c>
      <c r="O161" s="176">
        <v>0</v>
      </c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8" t="s">
        <v>295</v>
      </c>
      <c r="AT161" s="178" t="s">
        <v>197</v>
      </c>
      <c r="AU161" s="178" t="s">
        <v>78</v>
      </c>
      <c r="AY161" s="20" t="s">
        <v>195</v>
      </c>
      <c r="BE161" s="179">
        <f>IF(N161="základní",J161,0)</f>
        <v>1395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20" t="s">
        <v>76</v>
      </c>
      <c r="BK161" s="179">
        <f>ROUND(I161*H161,2)</f>
        <v>1395</v>
      </c>
      <c r="BL161" s="20" t="s">
        <v>295</v>
      </c>
      <c r="BM161" s="178" t="s">
        <v>5978</v>
      </c>
    </row>
    <row r="162" spans="1:65" s="2" customFormat="1" ht="24" customHeight="1">
      <c r="A162" s="33"/>
      <c r="B162" s="167"/>
      <c r="C162" s="168" t="s">
        <v>559</v>
      </c>
      <c r="D162" s="168" t="s">
        <v>197</v>
      </c>
      <c r="E162" s="169" t="s">
        <v>5979</v>
      </c>
      <c r="F162" s="170" t="s">
        <v>3830</v>
      </c>
      <c r="G162" s="171" t="s">
        <v>1148</v>
      </c>
      <c r="H162" s="172">
        <v>20</v>
      </c>
      <c r="I162" s="173">
        <v>425</v>
      </c>
      <c r="J162" s="173">
        <f>ROUND(I162*H162,2)</f>
        <v>8500</v>
      </c>
      <c r="K162" s="170" t="s">
        <v>3</v>
      </c>
      <c r="L162" s="34"/>
      <c r="M162" s="174" t="s">
        <v>3</v>
      </c>
      <c r="N162" s="175" t="s">
        <v>40</v>
      </c>
      <c r="O162" s="176">
        <v>0</v>
      </c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8" t="s">
        <v>295</v>
      </c>
      <c r="AT162" s="178" t="s">
        <v>197</v>
      </c>
      <c r="AU162" s="178" t="s">
        <v>78</v>
      </c>
      <c r="AY162" s="20" t="s">
        <v>195</v>
      </c>
      <c r="BE162" s="179">
        <f>IF(N162="základní",J162,0)</f>
        <v>8500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0" t="s">
        <v>76</v>
      </c>
      <c r="BK162" s="179">
        <f>ROUND(I162*H162,2)</f>
        <v>8500</v>
      </c>
      <c r="BL162" s="20" t="s">
        <v>295</v>
      </c>
      <c r="BM162" s="178" t="s">
        <v>5980</v>
      </c>
    </row>
    <row r="163" spans="1:65" s="2" customFormat="1" ht="24" customHeight="1">
      <c r="A163" s="33"/>
      <c r="B163" s="167"/>
      <c r="C163" s="168" t="s">
        <v>564</v>
      </c>
      <c r="D163" s="168" t="s">
        <v>197</v>
      </c>
      <c r="E163" s="169" t="s">
        <v>5981</v>
      </c>
      <c r="F163" s="170" t="s">
        <v>1906</v>
      </c>
      <c r="G163" s="171" t="s">
        <v>200</v>
      </c>
      <c r="H163" s="172">
        <v>50</v>
      </c>
      <c r="I163" s="173">
        <v>45</v>
      </c>
      <c r="J163" s="173">
        <f>ROUND(I163*H163,2)</f>
        <v>2250</v>
      </c>
      <c r="K163" s="170" t="s">
        <v>3</v>
      </c>
      <c r="L163" s="34"/>
      <c r="M163" s="174" t="s">
        <v>3</v>
      </c>
      <c r="N163" s="175" t="s">
        <v>40</v>
      </c>
      <c r="O163" s="176">
        <v>0</v>
      </c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8" t="s">
        <v>295</v>
      </c>
      <c r="AT163" s="178" t="s">
        <v>197</v>
      </c>
      <c r="AU163" s="178" t="s">
        <v>78</v>
      </c>
      <c r="AY163" s="20" t="s">
        <v>195</v>
      </c>
      <c r="BE163" s="179">
        <f>IF(N163="základní",J163,0)</f>
        <v>2250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20" t="s">
        <v>76</v>
      </c>
      <c r="BK163" s="179">
        <f>ROUND(I163*H163,2)</f>
        <v>2250</v>
      </c>
      <c r="BL163" s="20" t="s">
        <v>295</v>
      </c>
      <c r="BM163" s="178" t="s">
        <v>5982</v>
      </c>
    </row>
    <row r="164" spans="1:65" s="2" customFormat="1" ht="16.5" customHeight="1">
      <c r="A164" s="33"/>
      <c r="B164" s="167"/>
      <c r="C164" s="168" t="s">
        <v>569</v>
      </c>
      <c r="D164" s="168" t="s">
        <v>197</v>
      </c>
      <c r="E164" s="169" t="s">
        <v>5983</v>
      </c>
      <c r="F164" s="170" t="s">
        <v>5984</v>
      </c>
      <c r="G164" s="171" t="s">
        <v>1041</v>
      </c>
      <c r="H164" s="172">
        <v>1</v>
      </c>
      <c r="I164" s="173">
        <v>330</v>
      </c>
      <c r="J164" s="173">
        <f>ROUND(I164*H164,2)</f>
        <v>330</v>
      </c>
      <c r="K164" s="170" t="s">
        <v>3</v>
      </c>
      <c r="L164" s="34"/>
      <c r="M164" s="174" t="s">
        <v>3</v>
      </c>
      <c r="N164" s="175" t="s">
        <v>40</v>
      </c>
      <c r="O164" s="176">
        <v>0</v>
      </c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8" t="s">
        <v>295</v>
      </c>
      <c r="AT164" s="178" t="s">
        <v>197</v>
      </c>
      <c r="AU164" s="178" t="s">
        <v>78</v>
      </c>
      <c r="AY164" s="20" t="s">
        <v>195</v>
      </c>
      <c r="BE164" s="179">
        <f>IF(N164="základní",J164,0)</f>
        <v>330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20" t="s">
        <v>76</v>
      </c>
      <c r="BK164" s="179">
        <f>ROUND(I164*H164,2)</f>
        <v>330</v>
      </c>
      <c r="BL164" s="20" t="s">
        <v>295</v>
      </c>
      <c r="BM164" s="178" t="s">
        <v>5985</v>
      </c>
    </row>
    <row r="165" spans="1:65" s="2" customFormat="1" ht="16.5" customHeight="1">
      <c r="A165" s="33"/>
      <c r="B165" s="167"/>
      <c r="C165" s="168" t="s">
        <v>573</v>
      </c>
      <c r="D165" s="168" t="s">
        <v>197</v>
      </c>
      <c r="E165" s="169" t="s">
        <v>5986</v>
      </c>
      <c r="F165" s="170" t="s">
        <v>5987</v>
      </c>
      <c r="G165" s="171" t="s">
        <v>1041</v>
      </c>
      <c r="H165" s="172">
        <v>14</v>
      </c>
      <c r="I165" s="173">
        <v>36</v>
      </c>
      <c r="J165" s="173">
        <f>ROUND(I165*H165,2)</f>
        <v>504</v>
      </c>
      <c r="K165" s="170" t="s">
        <v>3</v>
      </c>
      <c r="L165" s="34"/>
      <c r="M165" s="174" t="s">
        <v>3</v>
      </c>
      <c r="N165" s="175" t="s">
        <v>40</v>
      </c>
      <c r="O165" s="176">
        <v>0</v>
      </c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8" t="s">
        <v>295</v>
      </c>
      <c r="AT165" s="178" t="s">
        <v>197</v>
      </c>
      <c r="AU165" s="178" t="s">
        <v>78</v>
      </c>
      <c r="AY165" s="20" t="s">
        <v>195</v>
      </c>
      <c r="BE165" s="179">
        <f>IF(N165="základní",J165,0)</f>
        <v>504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20" t="s">
        <v>76</v>
      </c>
      <c r="BK165" s="179">
        <f>ROUND(I165*H165,2)</f>
        <v>504</v>
      </c>
      <c r="BL165" s="20" t="s">
        <v>295</v>
      </c>
      <c r="BM165" s="178" t="s">
        <v>5988</v>
      </c>
    </row>
    <row r="166" spans="1:65" s="2" customFormat="1" ht="16.5" customHeight="1">
      <c r="A166" s="33"/>
      <c r="B166" s="167"/>
      <c r="C166" s="168" t="s">
        <v>578</v>
      </c>
      <c r="D166" s="168" t="s">
        <v>197</v>
      </c>
      <c r="E166" s="169" t="s">
        <v>5989</v>
      </c>
      <c r="F166" s="170" t="s">
        <v>5990</v>
      </c>
      <c r="G166" s="171" t="s">
        <v>1041</v>
      </c>
      <c r="H166" s="172">
        <v>1</v>
      </c>
      <c r="I166" s="173">
        <v>220</v>
      </c>
      <c r="J166" s="173">
        <f>ROUND(I166*H166,2)</f>
        <v>220</v>
      </c>
      <c r="K166" s="170" t="s">
        <v>3</v>
      </c>
      <c r="L166" s="34"/>
      <c r="M166" s="174" t="s">
        <v>3</v>
      </c>
      <c r="N166" s="175" t="s">
        <v>40</v>
      </c>
      <c r="O166" s="176">
        <v>0</v>
      </c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8" t="s">
        <v>295</v>
      </c>
      <c r="AT166" s="178" t="s">
        <v>197</v>
      </c>
      <c r="AU166" s="178" t="s">
        <v>78</v>
      </c>
      <c r="AY166" s="20" t="s">
        <v>195</v>
      </c>
      <c r="BE166" s="179">
        <f>IF(N166="základní",J166,0)</f>
        <v>220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20" t="s">
        <v>76</v>
      </c>
      <c r="BK166" s="179">
        <f>ROUND(I166*H166,2)</f>
        <v>220</v>
      </c>
      <c r="BL166" s="20" t="s">
        <v>295</v>
      </c>
      <c r="BM166" s="178" t="s">
        <v>5991</v>
      </c>
    </row>
    <row r="167" spans="1:65" s="2" customFormat="1" ht="36" customHeight="1">
      <c r="A167" s="33"/>
      <c r="B167" s="167"/>
      <c r="C167" s="168" t="s">
        <v>583</v>
      </c>
      <c r="D167" s="168" t="s">
        <v>197</v>
      </c>
      <c r="E167" s="169" t="s">
        <v>5992</v>
      </c>
      <c r="F167" s="170" t="s">
        <v>5993</v>
      </c>
      <c r="G167" s="171" t="s">
        <v>200</v>
      </c>
      <c r="H167" s="172">
        <v>50</v>
      </c>
      <c r="I167" s="173">
        <v>74</v>
      </c>
      <c r="J167" s="173">
        <f>ROUND(I167*H167,2)</f>
        <v>3700</v>
      </c>
      <c r="K167" s="170" t="s">
        <v>3</v>
      </c>
      <c r="L167" s="34"/>
      <c r="M167" s="174" t="s">
        <v>3</v>
      </c>
      <c r="N167" s="175" t="s">
        <v>40</v>
      </c>
      <c r="O167" s="176">
        <v>0</v>
      </c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8" t="s">
        <v>295</v>
      </c>
      <c r="AT167" s="178" t="s">
        <v>197</v>
      </c>
      <c r="AU167" s="178" t="s">
        <v>78</v>
      </c>
      <c r="AY167" s="20" t="s">
        <v>195</v>
      </c>
      <c r="BE167" s="179">
        <f>IF(N167="základní",J167,0)</f>
        <v>3700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20" t="s">
        <v>76</v>
      </c>
      <c r="BK167" s="179">
        <f>ROUND(I167*H167,2)</f>
        <v>3700</v>
      </c>
      <c r="BL167" s="20" t="s">
        <v>295</v>
      </c>
      <c r="BM167" s="178" t="s">
        <v>5994</v>
      </c>
    </row>
    <row r="168" spans="1:65" s="2" customFormat="1" ht="24" customHeight="1">
      <c r="A168" s="33"/>
      <c r="B168" s="167"/>
      <c r="C168" s="168" t="s">
        <v>590</v>
      </c>
      <c r="D168" s="168" t="s">
        <v>197</v>
      </c>
      <c r="E168" s="169" t="s">
        <v>5995</v>
      </c>
      <c r="F168" s="170" t="s">
        <v>5996</v>
      </c>
      <c r="G168" s="171" t="s">
        <v>1148</v>
      </c>
      <c r="H168" s="172">
        <v>18</v>
      </c>
      <c r="I168" s="173">
        <v>44</v>
      </c>
      <c r="J168" s="173">
        <f>ROUND(I168*H168,2)</f>
        <v>792</v>
      </c>
      <c r="K168" s="170" t="s">
        <v>3</v>
      </c>
      <c r="L168" s="34"/>
      <c r="M168" s="174" t="s">
        <v>3</v>
      </c>
      <c r="N168" s="175" t="s">
        <v>40</v>
      </c>
      <c r="O168" s="176">
        <v>0</v>
      </c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8" t="s">
        <v>295</v>
      </c>
      <c r="AT168" s="178" t="s">
        <v>197</v>
      </c>
      <c r="AU168" s="178" t="s">
        <v>78</v>
      </c>
      <c r="AY168" s="20" t="s">
        <v>195</v>
      </c>
      <c r="BE168" s="179">
        <f>IF(N168="základní",J168,0)</f>
        <v>792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20" t="s">
        <v>76</v>
      </c>
      <c r="BK168" s="179">
        <f>ROUND(I168*H168,2)</f>
        <v>792</v>
      </c>
      <c r="BL168" s="20" t="s">
        <v>295</v>
      </c>
      <c r="BM168" s="178" t="s">
        <v>5997</v>
      </c>
    </row>
    <row r="169" spans="1:65" s="2" customFormat="1" ht="24" customHeight="1">
      <c r="A169" s="33"/>
      <c r="B169" s="167"/>
      <c r="C169" s="168" t="s">
        <v>595</v>
      </c>
      <c r="D169" s="168" t="s">
        <v>197</v>
      </c>
      <c r="E169" s="169" t="s">
        <v>5998</v>
      </c>
      <c r="F169" s="170" t="s">
        <v>5999</v>
      </c>
      <c r="G169" s="171" t="s">
        <v>1148</v>
      </c>
      <c r="H169" s="172">
        <v>12</v>
      </c>
      <c r="I169" s="173">
        <v>230</v>
      </c>
      <c r="J169" s="173">
        <f>ROUND(I169*H169,2)</f>
        <v>2760</v>
      </c>
      <c r="K169" s="170" t="s">
        <v>3</v>
      </c>
      <c r="L169" s="34"/>
      <c r="M169" s="174" t="s">
        <v>3</v>
      </c>
      <c r="N169" s="175" t="s">
        <v>40</v>
      </c>
      <c r="O169" s="176">
        <v>0</v>
      </c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8" t="s">
        <v>295</v>
      </c>
      <c r="AT169" s="178" t="s">
        <v>197</v>
      </c>
      <c r="AU169" s="178" t="s">
        <v>78</v>
      </c>
      <c r="AY169" s="20" t="s">
        <v>195</v>
      </c>
      <c r="BE169" s="179">
        <f>IF(N169="základní",J169,0)</f>
        <v>2760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20" t="s">
        <v>76</v>
      </c>
      <c r="BK169" s="179">
        <f>ROUND(I169*H169,2)</f>
        <v>2760</v>
      </c>
      <c r="BL169" s="20" t="s">
        <v>295</v>
      </c>
      <c r="BM169" s="178" t="s">
        <v>6000</v>
      </c>
    </row>
    <row r="170" spans="1:65" s="2" customFormat="1" ht="16.5" customHeight="1">
      <c r="A170" s="33"/>
      <c r="B170" s="167"/>
      <c r="C170" s="168" t="s">
        <v>600</v>
      </c>
      <c r="D170" s="168" t="s">
        <v>197</v>
      </c>
      <c r="E170" s="169" t="s">
        <v>6001</v>
      </c>
      <c r="F170" s="170" t="s">
        <v>6002</v>
      </c>
      <c r="G170" s="171" t="s">
        <v>212</v>
      </c>
      <c r="H170" s="172">
        <v>12</v>
      </c>
      <c r="I170" s="173">
        <v>105</v>
      </c>
      <c r="J170" s="173">
        <f>ROUND(I170*H170,2)</f>
        <v>1260</v>
      </c>
      <c r="K170" s="170" t="s">
        <v>3</v>
      </c>
      <c r="L170" s="34"/>
      <c r="M170" s="174" t="s">
        <v>3</v>
      </c>
      <c r="N170" s="175" t="s">
        <v>40</v>
      </c>
      <c r="O170" s="176">
        <v>0</v>
      </c>
      <c r="P170" s="176">
        <f>O170*H170</f>
        <v>0</v>
      </c>
      <c r="Q170" s="176">
        <v>0</v>
      </c>
      <c r="R170" s="176">
        <f>Q170*H170</f>
        <v>0</v>
      </c>
      <c r="S170" s="176">
        <v>0</v>
      </c>
      <c r="T170" s="17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8" t="s">
        <v>295</v>
      </c>
      <c r="AT170" s="178" t="s">
        <v>197</v>
      </c>
      <c r="AU170" s="178" t="s">
        <v>78</v>
      </c>
      <c r="AY170" s="20" t="s">
        <v>195</v>
      </c>
      <c r="BE170" s="179">
        <f>IF(N170="základní",J170,0)</f>
        <v>1260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20" t="s">
        <v>76</v>
      </c>
      <c r="BK170" s="179">
        <f>ROUND(I170*H170,2)</f>
        <v>1260</v>
      </c>
      <c r="BL170" s="20" t="s">
        <v>295</v>
      </c>
      <c r="BM170" s="178" t="s">
        <v>6003</v>
      </c>
    </row>
    <row r="171" spans="1:65" s="2" customFormat="1" ht="24" customHeight="1">
      <c r="A171" s="33"/>
      <c r="B171" s="167"/>
      <c r="C171" s="168" t="s">
        <v>606</v>
      </c>
      <c r="D171" s="168" t="s">
        <v>197</v>
      </c>
      <c r="E171" s="169" t="s">
        <v>6004</v>
      </c>
      <c r="F171" s="170" t="s">
        <v>825</v>
      </c>
      <c r="G171" s="171" t="s">
        <v>826</v>
      </c>
      <c r="H171" s="172">
        <v>0.499</v>
      </c>
      <c r="I171" s="173">
        <v>570</v>
      </c>
      <c r="J171" s="173">
        <f>ROUND(I171*H171,2)</f>
        <v>284.43</v>
      </c>
      <c r="K171" s="170" t="s">
        <v>3</v>
      </c>
      <c r="L171" s="34"/>
      <c r="M171" s="174" t="s">
        <v>3</v>
      </c>
      <c r="N171" s="175" t="s">
        <v>40</v>
      </c>
      <c r="O171" s="176">
        <v>0</v>
      </c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8" t="s">
        <v>295</v>
      </c>
      <c r="AT171" s="178" t="s">
        <v>197</v>
      </c>
      <c r="AU171" s="178" t="s">
        <v>78</v>
      </c>
      <c r="AY171" s="20" t="s">
        <v>195</v>
      </c>
      <c r="BE171" s="179">
        <f>IF(N171="základní",J171,0)</f>
        <v>284.43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20" t="s">
        <v>76</v>
      </c>
      <c r="BK171" s="179">
        <f>ROUND(I171*H171,2)</f>
        <v>284.43</v>
      </c>
      <c r="BL171" s="20" t="s">
        <v>295</v>
      </c>
      <c r="BM171" s="178" t="s">
        <v>6005</v>
      </c>
    </row>
    <row r="172" spans="1:65" s="2" customFormat="1" ht="16.5" customHeight="1">
      <c r="A172" s="33"/>
      <c r="B172" s="167"/>
      <c r="C172" s="168" t="s">
        <v>623</v>
      </c>
      <c r="D172" s="168" t="s">
        <v>197</v>
      </c>
      <c r="E172" s="169" t="s">
        <v>6006</v>
      </c>
      <c r="F172" s="170" t="s">
        <v>843</v>
      </c>
      <c r="G172" s="171" t="s">
        <v>826</v>
      </c>
      <c r="H172" s="172">
        <v>0.499</v>
      </c>
      <c r="I172" s="173">
        <v>231</v>
      </c>
      <c r="J172" s="173">
        <f>ROUND(I172*H172,2)</f>
        <v>115.27</v>
      </c>
      <c r="K172" s="170" t="s">
        <v>3</v>
      </c>
      <c r="L172" s="34"/>
      <c r="M172" s="174" t="s">
        <v>3</v>
      </c>
      <c r="N172" s="175" t="s">
        <v>40</v>
      </c>
      <c r="O172" s="176">
        <v>0</v>
      </c>
      <c r="P172" s="176">
        <f>O172*H172</f>
        <v>0</v>
      </c>
      <c r="Q172" s="176">
        <v>0</v>
      </c>
      <c r="R172" s="176">
        <f>Q172*H172</f>
        <v>0</v>
      </c>
      <c r="S172" s="176">
        <v>0</v>
      </c>
      <c r="T172" s="17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8" t="s">
        <v>295</v>
      </c>
      <c r="AT172" s="178" t="s">
        <v>197</v>
      </c>
      <c r="AU172" s="178" t="s">
        <v>78</v>
      </c>
      <c r="AY172" s="20" t="s">
        <v>195</v>
      </c>
      <c r="BE172" s="179">
        <f>IF(N172="základní",J172,0)</f>
        <v>115.27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20" t="s">
        <v>76</v>
      </c>
      <c r="BK172" s="179">
        <f>ROUND(I172*H172,2)</f>
        <v>115.27</v>
      </c>
      <c r="BL172" s="20" t="s">
        <v>295</v>
      </c>
      <c r="BM172" s="178" t="s">
        <v>6007</v>
      </c>
    </row>
    <row r="173" spans="1:65" s="2" customFormat="1" ht="24" customHeight="1">
      <c r="A173" s="33"/>
      <c r="B173" s="167"/>
      <c r="C173" s="168" t="s">
        <v>628</v>
      </c>
      <c r="D173" s="168" t="s">
        <v>197</v>
      </c>
      <c r="E173" s="169" t="s">
        <v>6008</v>
      </c>
      <c r="F173" s="170" t="s">
        <v>847</v>
      </c>
      <c r="G173" s="171" t="s">
        <v>826</v>
      </c>
      <c r="H173" s="172">
        <v>11.976</v>
      </c>
      <c r="I173" s="173">
        <v>10</v>
      </c>
      <c r="J173" s="173">
        <f>ROUND(I173*H173,2)</f>
        <v>119.76</v>
      </c>
      <c r="K173" s="170" t="s">
        <v>3</v>
      </c>
      <c r="L173" s="34"/>
      <c r="M173" s="174" t="s">
        <v>3</v>
      </c>
      <c r="N173" s="175" t="s">
        <v>40</v>
      </c>
      <c r="O173" s="176">
        <v>0</v>
      </c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8" t="s">
        <v>295</v>
      </c>
      <c r="AT173" s="178" t="s">
        <v>197</v>
      </c>
      <c r="AU173" s="178" t="s">
        <v>78</v>
      </c>
      <c r="AY173" s="20" t="s">
        <v>195</v>
      </c>
      <c r="BE173" s="179">
        <f>IF(N173="základní",J173,0)</f>
        <v>119.76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20" t="s">
        <v>76</v>
      </c>
      <c r="BK173" s="179">
        <f>ROUND(I173*H173,2)</f>
        <v>119.76</v>
      </c>
      <c r="BL173" s="20" t="s">
        <v>295</v>
      </c>
      <c r="BM173" s="178" t="s">
        <v>6009</v>
      </c>
    </row>
    <row r="174" spans="1:65" s="2" customFormat="1" ht="16.5" customHeight="1">
      <c r="A174" s="33"/>
      <c r="B174" s="167"/>
      <c r="C174" s="168" t="s">
        <v>632</v>
      </c>
      <c r="D174" s="168" t="s">
        <v>197</v>
      </c>
      <c r="E174" s="169" t="s">
        <v>6010</v>
      </c>
      <c r="F174" s="170" t="s">
        <v>6011</v>
      </c>
      <c r="G174" s="171" t="s">
        <v>826</v>
      </c>
      <c r="H174" s="172">
        <v>0.492</v>
      </c>
      <c r="I174" s="173">
        <v>165</v>
      </c>
      <c r="J174" s="173">
        <f>ROUND(I174*H174,2)</f>
        <v>81.18</v>
      </c>
      <c r="K174" s="170" t="s">
        <v>3</v>
      </c>
      <c r="L174" s="34"/>
      <c r="M174" s="174" t="s">
        <v>3</v>
      </c>
      <c r="N174" s="175" t="s">
        <v>40</v>
      </c>
      <c r="O174" s="176">
        <v>0</v>
      </c>
      <c r="P174" s="176">
        <f>O174*H174</f>
        <v>0</v>
      </c>
      <c r="Q174" s="176">
        <v>0</v>
      </c>
      <c r="R174" s="176">
        <f>Q174*H174</f>
        <v>0</v>
      </c>
      <c r="S174" s="176">
        <v>0</v>
      </c>
      <c r="T174" s="177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8" t="s">
        <v>295</v>
      </c>
      <c r="AT174" s="178" t="s">
        <v>197</v>
      </c>
      <c r="AU174" s="178" t="s">
        <v>78</v>
      </c>
      <c r="AY174" s="20" t="s">
        <v>195</v>
      </c>
      <c r="BE174" s="179">
        <f>IF(N174="základní",J174,0)</f>
        <v>81.18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20" t="s">
        <v>76</v>
      </c>
      <c r="BK174" s="179">
        <f>ROUND(I174*H174,2)</f>
        <v>81.18</v>
      </c>
      <c r="BL174" s="20" t="s">
        <v>295</v>
      </c>
      <c r="BM174" s="178" t="s">
        <v>6012</v>
      </c>
    </row>
    <row r="175" spans="1:65" s="2" customFormat="1" ht="16.5" customHeight="1">
      <c r="A175" s="33"/>
      <c r="B175" s="167"/>
      <c r="C175" s="168" t="s">
        <v>636</v>
      </c>
      <c r="D175" s="168" t="s">
        <v>197</v>
      </c>
      <c r="E175" s="169" t="s">
        <v>6013</v>
      </c>
      <c r="F175" s="170" t="s">
        <v>6014</v>
      </c>
      <c r="G175" s="171" t="s">
        <v>826</v>
      </c>
      <c r="H175" s="172">
        <v>0.007</v>
      </c>
      <c r="I175" s="173">
        <v>1914.29</v>
      </c>
      <c r="J175" s="173">
        <f>ROUND(I175*H175,2)</f>
        <v>13.4</v>
      </c>
      <c r="K175" s="170" t="s">
        <v>3</v>
      </c>
      <c r="L175" s="34"/>
      <c r="M175" s="174" t="s">
        <v>3</v>
      </c>
      <c r="N175" s="175" t="s">
        <v>40</v>
      </c>
      <c r="O175" s="176">
        <v>0</v>
      </c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8" t="s">
        <v>295</v>
      </c>
      <c r="AT175" s="178" t="s">
        <v>197</v>
      </c>
      <c r="AU175" s="178" t="s">
        <v>78</v>
      </c>
      <c r="AY175" s="20" t="s">
        <v>195</v>
      </c>
      <c r="BE175" s="179">
        <f>IF(N175="základní",J175,0)</f>
        <v>13.4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20" t="s">
        <v>76</v>
      </c>
      <c r="BK175" s="179">
        <f>ROUND(I175*H175,2)</f>
        <v>13.4</v>
      </c>
      <c r="BL175" s="20" t="s">
        <v>295</v>
      </c>
      <c r="BM175" s="178" t="s">
        <v>6015</v>
      </c>
    </row>
    <row r="176" spans="1:65" s="2" customFormat="1" ht="24" customHeight="1">
      <c r="A176" s="33"/>
      <c r="B176" s="167"/>
      <c r="C176" s="168" t="s">
        <v>640</v>
      </c>
      <c r="D176" s="168" t="s">
        <v>197</v>
      </c>
      <c r="E176" s="169" t="s">
        <v>6016</v>
      </c>
      <c r="F176" s="170" t="s">
        <v>6017</v>
      </c>
      <c r="G176" s="171" t="s">
        <v>826</v>
      </c>
      <c r="H176" s="172">
        <v>2.203</v>
      </c>
      <c r="I176" s="173">
        <v>1000</v>
      </c>
      <c r="J176" s="173">
        <f>ROUND(I176*H176,2)</f>
        <v>2203</v>
      </c>
      <c r="K176" s="170" t="s">
        <v>3</v>
      </c>
      <c r="L176" s="34"/>
      <c r="M176" s="174" t="s">
        <v>3</v>
      </c>
      <c r="N176" s="175" t="s">
        <v>40</v>
      </c>
      <c r="O176" s="176">
        <v>0</v>
      </c>
      <c r="P176" s="176">
        <f>O176*H176</f>
        <v>0</v>
      </c>
      <c r="Q176" s="176">
        <v>0</v>
      </c>
      <c r="R176" s="176">
        <f>Q176*H176</f>
        <v>0</v>
      </c>
      <c r="S176" s="176">
        <v>0</v>
      </c>
      <c r="T176" s="177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8" t="s">
        <v>295</v>
      </c>
      <c r="AT176" s="178" t="s">
        <v>197</v>
      </c>
      <c r="AU176" s="178" t="s">
        <v>78</v>
      </c>
      <c r="AY176" s="20" t="s">
        <v>195</v>
      </c>
      <c r="BE176" s="179">
        <f>IF(N176="základní",J176,0)</f>
        <v>2203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20" t="s">
        <v>76</v>
      </c>
      <c r="BK176" s="179">
        <f>ROUND(I176*H176,2)</f>
        <v>2203</v>
      </c>
      <c r="BL176" s="20" t="s">
        <v>295</v>
      </c>
      <c r="BM176" s="178" t="s">
        <v>6018</v>
      </c>
    </row>
    <row r="177" spans="1:65" s="2" customFormat="1" ht="16.5" customHeight="1">
      <c r="A177" s="33"/>
      <c r="B177" s="167"/>
      <c r="C177" s="168" t="s">
        <v>644</v>
      </c>
      <c r="D177" s="168" t="s">
        <v>197</v>
      </c>
      <c r="E177" s="169" t="s">
        <v>6019</v>
      </c>
      <c r="F177" s="170" t="s">
        <v>6020</v>
      </c>
      <c r="G177" s="171" t="s">
        <v>200</v>
      </c>
      <c r="H177" s="172">
        <v>0.063</v>
      </c>
      <c r="I177" s="173">
        <v>16.98</v>
      </c>
      <c r="J177" s="173">
        <f>ROUND(I177*H177,2)</f>
        <v>1.07</v>
      </c>
      <c r="K177" s="170" t="s">
        <v>3</v>
      </c>
      <c r="L177" s="34"/>
      <c r="M177" s="174" t="s">
        <v>3</v>
      </c>
      <c r="N177" s="175" t="s">
        <v>40</v>
      </c>
      <c r="O177" s="176">
        <v>0</v>
      </c>
      <c r="P177" s="176">
        <f>O177*H177</f>
        <v>0</v>
      </c>
      <c r="Q177" s="176">
        <v>0</v>
      </c>
      <c r="R177" s="176">
        <f>Q177*H177</f>
        <v>0</v>
      </c>
      <c r="S177" s="176">
        <v>0</v>
      </c>
      <c r="T177" s="17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8" t="s">
        <v>295</v>
      </c>
      <c r="AT177" s="178" t="s">
        <v>197</v>
      </c>
      <c r="AU177" s="178" t="s">
        <v>78</v>
      </c>
      <c r="AY177" s="20" t="s">
        <v>195</v>
      </c>
      <c r="BE177" s="179">
        <f>IF(N177="základní",J177,0)</f>
        <v>1.07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20" t="s">
        <v>76</v>
      </c>
      <c r="BK177" s="179">
        <f>ROUND(I177*H177,2)</f>
        <v>1.07</v>
      </c>
      <c r="BL177" s="20" t="s">
        <v>295</v>
      </c>
      <c r="BM177" s="178" t="s">
        <v>6021</v>
      </c>
    </row>
    <row r="178" spans="1:65" s="2" customFormat="1" ht="16.5" customHeight="1">
      <c r="A178" s="33"/>
      <c r="B178" s="167"/>
      <c r="C178" s="168" t="s">
        <v>649</v>
      </c>
      <c r="D178" s="168" t="s">
        <v>197</v>
      </c>
      <c r="E178" s="169" t="s">
        <v>6022</v>
      </c>
      <c r="F178" s="170" t="s">
        <v>6023</v>
      </c>
      <c r="G178" s="171" t="s">
        <v>1148</v>
      </c>
      <c r="H178" s="172">
        <v>1</v>
      </c>
      <c r="I178" s="173">
        <v>56</v>
      </c>
      <c r="J178" s="173">
        <f>ROUND(I178*H178,2)</f>
        <v>56</v>
      </c>
      <c r="K178" s="170" t="s">
        <v>3</v>
      </c>
      <c r="L178" s="34"/>
      <c r="M178" s="174" t="s">
        <v>3</v>
      </c>
      <c r="N178" s="175" t="s">
        <v>40</v>
      </c>
      <c r="O178" s="176">
        <v>0</v>
      </c>
      <c r="P178" s="176">
        <f>O178*H178</f>
        <v>0</v>
      </c>
      <c r="Q178" s="176">
        <v>0</v>
      </c>
      <c r="R178" s="176">
        <f>Q178*H178</f>
        <v>0</v>
      </c>
      <c r="S178" s="176">
        <v>0</v>
      </c>
      <c r="T178" s="177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8" t="s">
        <v>295</v>
      </c>
      <c r="AT178" s="178" t="s">
        <v>197</v>
      </c>
      <c r="AU178" s="178" t="s">
        <v>78</v>
      </c>
      <c r="AY178" s="20" t="s">
        <v>195</v>
      </c>
      <c r="BE178" s="179">
        <f>IF(N178="základní",J178,0)</f>
        <v>56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20" t="s">
        <v>76</v>
      </c>
      <c r="BK178" s="179">
        <f>ROUND(I178*H178,2)</f>
        <v>56</v>
      </c>
      <c r="BL178" s="20" t="s">
        <v>295</v>
      </c>
      <c r="BM178" s="178" t="s">
        <v>6024</v>
      </c>
    </row>
    <row r="179" spans="1:65" s="2" customFormat="1" ht="16.5" customHeight="1">
      <c r="A179" s="33"/>
      <c r="B179" s="167"/>
      <c r="C179" s="168" t="s">
        <v>654</v>
      </c>
      <c r="D179" s="168" t="s">
        <v>197</v>
      </c>
      <c r="E179" s="169" t="s">
        <v>6025</v>
      </c>
      <c r="F179" s="170" t="s">
        <v>6026</v>
      </c>
      <c r="G179" s="171" t="s">
        <v>1148</v>
      </c>
      <c r="H179" s="172">
        <v>1</v>
      </c>
      <c r="I179" s="173">
        <v>27</v>
      </c>
      <c r="J179" s="173">
        <f>ROUND(I179*H179,2)</f>
        <v>27</v>
      </c>
      <c r="K179" s="170" t="s">
        <v>3</v>
      </c>
      <c r="L179" s="34"/>
      <c r="M179" s="174" t="s">
        <v>3</v>
      </c>
      <c r="N179" s="175" t="s">
        <v>40</v>
      </c>
      <c r="O179" s="176">
        <v>0</v>
      </c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8" t="s">
        <v>295</v>
      </c>
      <c r="AT179" s="178" t="s">
        <v>197</v>
      </c>
      <c r="AU179" s="178" t="s">
        <v>78</v>
      </c>
      <c r="AY179" s="20" t="s">
        <v>195</v>
      </c>
      <c r="BE179" s="179">
        <f>IF(N179="základní",J179,0)</f>
        <v>27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20" t="s">
        <v>76</v>
      </c>
      <c r="BK179" s="179">
        <f>ROUND(I179*H179,2)</f>
        <v>27</v>
      </c>
      <c r="BL179" s="20" t="s">
        <v>295</v>
      </c>
      <c r="BM179" s="178" t="s">
        <v>6027</v>
      </c>
    </row>
    <row r="180" spans="1:65" s="2" customFormat="1" ht="16.5" customHeight="1">
      <c r="A180" s="33"/>
      <c r="B180" s="167"/>
      <c r="C180" s="168" t="s">
        <v>658</v>
      </c>
      <c r="D180" s="168" t="s">
        <v>197</v>
      </c>
      <c r="E180" s="169" t="s">
        <v>6028</v>
      </c>
      <c r="F180" s="170" t="s">
        <v>1030</v>
      </c>
      <c r="G180" s="171" t="s">
        <v>1148</v>
      </c>
      <c r="H180" s="172">
        <v>2</v>
      </c>
      <c r="I180" s="173">
        <v>131</v>
      </c>
      <c r="J180" s="173">
        <f>ROUND(I180*H180,2)</f>
        <v>262</v>
      </c>
      <c r="K180" s="170" t="s">
        <v>3</v>
      </c>
      <c r="L180" s="34"/>
      <c r="M180" s="174" t="s">
        <v>3</v>
      </c>
      <c r="N180" s="175" t="s">
        <v>40</v>
      </c>
      <c r="O180" s="176">
        <v>0</v>
      </c>
      <c r="P180" s="176">
        <f>O180*H180</f>
        <v>0</v>
      </c>
      <c r="Q180" s="176">
        <v>0</v>
      </c>
      <c r="R180" s="176">
        <f>Q180*H180</f>
        <v>0</v>
      </c>
      <c r="S180" s="176">
        <v>0</v>
      </c>
      <c r="T180" s="17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8" t="s">
        <v>295</v>
      </c>
      <c r="AT180" s="178" t="s">
        <v>197</v>
      </c>
      <c r="AU180" s="178" t="s">
        <v>78</v>
      </c>
      <c r="AY180" s="20" t="s">
        <v>195</v>
      </c>
      <c r="BE180" s="179">
        <f>IF(N180="základní",J180,0)</f>
        <v>262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20" t="s">
        <v>76</v>
      </c>
      <c r="BK180" s="179">
        <f>ROUND(I180*H180,2)</f>
        <v>262</v>
      </c>
      <c r="BL180" s="20" t="s">
        <v>295</v>
      </c>
      <c r="BM180" s="178" t="s">
        <v>6029</v>
      </c>
    </row>
    <row r="181" spans="1:65" s="2" customFormat="1" ht="16.5" customHeight="1">
      <c r="A181" s="33"/>
      <c r="B181" s="167"/>
      <c r="C181" s="168" t="s">
        <v>666</v>
      </c>
      <c r="D181" s="168" t="s">
        <v>197</v>
      </c>
      <c r="E181" s="169" t="s">
        <v>6030</v>
      </c>
      <c r="F181" s="170" t="s">
        <v>6031</v>
      </c>
      <c r="G181" s="171" t="s">
        <v>200</v>
      </c>
      <c r="H181" s="172">
        <v>0.5</v>
      </c>
      <c r="I181" s="173">
        <v>147</v>
      </c>
      <c r="J181" s="173">
        <f>ROUND(I181*H181,2)</f>
        <v>73.5</v>
      </c>
      <c r="K181" s="170" t="s">
        <v>3</v>
      </c>
      <c r="L181" s="34"/>
      <c r="M181" s="174" t="s">
        <v>3</v>
      </c>
      <c r="N181" s="175" t="s">
        <v>40</v>
      </c>
      <c r="O181" s="176">
        <v>0</v>
      </c>
      <c r="P181" s="176">
        <f>O181*H181</f>
        <v>0</v>
      </c>
      <c r="Q181" s="176">
        <v>0</v>
      </c>
      <c r="R181" s="176">
        <f>Q181*H181</f>
        <v>0</v>
      </c>
      <c r="S181" s="176">
        <v>0</v>
      </c>
      <c r="T181" s="17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8" t="s">
        <v>295</v>
      </c>
      <c r="AT181" s="178" t="s">
        <v>197</v>
      </c>
      <c r="AU181" s="178" t="s">
        <v>78</v>
      </c>
      <c r="AY181" s="20" t="s">
        <v>195</v>
      </c>
      <c r="BE181" s="179">
        <f>IF(N181="základní",J181,0)</f>
        <v>73.5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20" t="s">
        <v>76</v>
      </c>
      <c r="BK181" s="179">
        <f>ROUND(I181*H181,2)</f>
        <v>73.5</v>
      </c>
      <c r="BL181" s="20" t="s">
        <v>295</v>
      </c>
      <c r="BM181" s="178" t="s">
        <v>6032</v>
      </c>
    </row>
    <row r="182" spans="1:65" s="2" customFormat="1" ht="24" customHeight="1">
      <c r="A182" s="33"/>
      <c r="B182" s="167"/>
      <c r="C182" s="168" t="s">
        <v>673</v>
      </c>
      <c r="D182" s="168" t="s">
        <v>197</v>
      </c>
      <c r="E182" s="169" t="s">
        <v>6033</v>
      </c>
      <c r="F182" s="170" t="s">
        <v>6034</v>
      </c>
      <c r="G182" s="171" t="s">
        <v>826</v>
      </c>
      <c r="H182" s="172">
        <v>0.005</v>
      </c>
      <c r="I182" s="173">
        <v>900</v>
      </c>
      <c r="J182" s="173">
        <f>ROUND(I182*H182,2)</f>
        <v>4.5</v>
      </c>
      <c r="K182" s="170" t="s">
        <v>3</v>
      </c>
      <c r="L182" s="34"/>
      <c r="M182" s="174" t="s">
        <v>3</v>
      </c>
      <c r="N182" s="175" t="s">
        <v>40</v>
      </c>
      <c r="O182" s="176">
        <v>0</v>
      </c>
      <c r="P182" s="176">
        <f>O182*H182</f>
        <v>0</v>
      </c>
      <c r="Q182" s="176">
        <v>0</v>
      </c>
      <c r="R182" s="176">
        <f>Q182*H182</f>
        <v>0</v>
      </c>
      <c r="S182" s="176">
        <v>0</v>
      </c>
      <c r="T182" s="17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8" t="s">
        <v>295</v>
      </c>
      <c r="AT182" s="178" t="s">
        <v>197</v>
      </c>
      <c r="AU182" s="178" t="s">
        <v>78</v>
      </c>
      <c r="AY182" s="20" t="s">
        <v>195</v>
      </c>
      <c r="BE182" s="179">
        <f>IF(N182="základní",J182,0)</f>
        <v>4.5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20" t="s">
        <v>76</v>
      </c>
      <c r="BK182" s="179">
        <f>ROUND(I182*H182,2)</f>
        <v>4.5</v>
      </c>
      <c r="BL182" s="20" t="s">
        <v>295</v>
      </c>
      <c r="BM182" s="178" t="s">
        <v>6035</v>
      </c>
    </row>
    <row r="183" spans="1:65" s="2" customFormat="1" ht="24" customHeight="1">
      <c r="A183" s="33"/>
      <c r="B183" s="167"/>
      <c r="C183" s="168" t="s">
        <v>679</v>
      </c>
      <c r="D183" s="168" t="s">
        <v>197</v>
      </c>
      <c r="E183" s="169" t="s">
        <v>6036</v>
      </c>
      <c r="F183" s="170" t="s">
        <v>6037</v>
      </c>
      <c r="G183" s="171" t="s">
        <v>1148</v>
      </c>
      <c r="H183" s="172">
        <v>1</v>
      </c>
      <c r="I183" s="173">
        <v>253</v>
      </c>
      <c r="J183" s="173">
        <f>ROUND(I183*H183,2)</f>
        <v>253</v>
      </c>
      <c r="K183" s="170" t="s">
        <v>3</v>
      </c>
      <c r="L183" s="34"/>
      <c r="M183" s="174" t="s">
        <v>3</v>
      </c>
      <c r="N183" s="175" t="s">
        <v>40</v>
      </c>
      <c r="O183" s="176">
        <v>0</v>
      </c>
      <c r="P183" s="176">
        <f>O183*H183</f>
        <v>0</v>
      </c>
      <c r="Q183" s="176">
        <v>0</v>
      </c>
      <c r="R183" s="176">
        <f>Q183*H183</f>
        <v>0</v>
      </c>
      <c r="S183" s="176">
        <v>0</v>
      </c>
      <c r="T183" s="17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8" t="s">
        <v>295</v>
      </c>
      <c r="AT183" s="178" t="s">
        <v>197</v>
      </c>
      <c r="AU183" s="178" t="s">
        <v>78</v>
      </c>
      <c r="AY183" s="20" t="s">
        <v>195</v>
      </c>
      <c r="BE183" s="179">
        <f>IF(N183="základní",J183,0)</f>
        <v>253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20" t="s">
        <v>76</v>
      </c>
      <c r="BK183" s="179">
        <f>ROUND(I183*H183,2)</f>
        <v>253</v>
      </c>
      <c r="BL183" s="20" t="s">
        <v>295</v>
      </c>
      <c r="BM183" s="178" t="s">
        <v>6038</v>
      </c>
    </row>
    <row r="184" spans="1:65" s="2" customFormat="1" ht="24" customHeight="1">
      <c r="A184" s="33"/>
      <c r="B184" s="167"/>
      <c r="C184" s="168" t="s">
        <v>685</v>
      </c>
      <c r="D184" s="168" t="s">
        <v>197</v>
      </c>
      <c r="E184" s="169" t="s">
        <v>6039</v>
      </c>
      <c r="F184" s="170" t="s">
        <v>6040</v>
      </c>
      <c r="G184" s="171" t="s">
        <v>200</v>
      </c>
      <c r="H184" s="172">
        <v>0.063</v>
      </c>
      <c r="I184" s="173">
        <v>27.94</v>
      </c>
      <c r="J184" s="173">
        <f>ROUND(I184*H184,2)</f>
        <v>1.76</v>
      </c>
      <c r="K184" s="170" t="s">
        <v>3</v>
      </c>
      <c r="L184" s="34"/>
      <c r="M184" s="174" t="s">
        <v>3</v>
      </c>
      <c r="N184" s="175" t="s">
        <v>40</v>
      </c>
      <c r="O184" s="176">
        <v>0</v>
      </c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8" t="s">
        <v>295</v>
      </c>
      <c r="AT184" s="178" t="s">
        <v>197</v>
      </c>
      <c r="AU184" s="178" t="s">
        <v>78</v>
      </c>
      <c r="AY184" s="20" t="s">
        <v>195</v>
      </c>
      <c r="BE184" s="179">
        <f>IF(N184="základní",J184,0)</f>
        <v>1.76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20" t="s">
        <v>76</v>
      </c>
      <c r="BK184" s="179">
        <f>ROUND(I184*H184,2)</f>
        <v>1.76</v>
      </c>
      <c r="BL184" s="20" t="s">
        <v>295</v>
      </c>
      <c r="BM184" s="178" t="s">
        <v>6041</v>
      </c>
    </row>
    <row r="185" spans="1:65" s="2" customFormat="1" ht="24" customHeight="1">
      <c r="A185" s="33"/>
      <c r="B185" s="167"/>
      <c r="C185" s="168" t="s">
        <v>689</v>
      </c>
      <c r="D185" s="168" t="s">
        <v>197</v>
      </c>
      <c r="E185" s="169" t="s">
        <v>6042</v>
      </c>
      <c r="F185" s="170" t="s">
        <v>6043</v>
      </c>
      <c r="G185" s="171" t="s">
        <v>826</v>
      </c>
      <c r="H185" s="172">
        <v>0.001</v>
      </c>
      <c r="I185" s="173">
        <v>840</v>
      </c>
      <c r="J185" s="173">
        <f>ROUND(I185*H185,2)</f>
        <v>0.84</v>
      </c>
      <c r="K185" s="170" t="s">
        <v>3</v>
      </c>
      <c r="L185" s="34"/>
      <c r="M185" s="174" t="s">
        <v>3</v>
      </c>
      <c r="N185" s="175" t="s">
        <v>40</v>
      </c>
      <c r="O185" s="176">
        <v>0</v>
      </c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8" t="s">
        <v>295</v>
      </c>
      <c r="AT185" s="178" t="s">
        <v>197</v>
      </c>
      <c r="AU185" s="178" t="s">
        <v>78</v>
      </c>
      <c r="AY185" s="20" t="s">
        <v>195</v>
      </c>
      <c r="BE185" s="179">
        <f>IF(N185="základní",J185,0)</f>
        <v>0.84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20" t="s">
        <v>76</v>
      </c>
      <c r="BK185" s="179">
        <f>ROUND(I185*H185,2)</f>
        <v>0.84</v>
      </c>
      <c r="BL185" s="20" t="s">
        <v>295</v>
      </c>
      <c r="BM185" s="178" t="s">
        <v>6044</v>
      </c>
    </row>
    <row r="186" spans="1:65" s="2" customFormat="1" ht="24" customHeight="1">
      <c r="A186" s="33"/>
      <c r="B186" s="167"/>
      <c r="C186" s="168" t="s">
        <v>697</v>
      </c>
      <c r="D186" s="168" t="s">
        <v>197</v>
      </c>
      <c r="E186" s="169" t="s">
        <v>6045</v>
      </c>
      <c r="F186" s="170" t="s">
        <v>6046</v>
      </c>
      <c r="G186" s="171" t="s">
        <v>212</v>
      </c>
      <c r="H186" s="172">
        <v>1</v>
      </c>
      <c r="I186" s="173">
        <v>115</v>
      </c>
      <c r="J186" s="173">
        <f>ROUND(I186*H186,2)</f>
        <v>115</v>
      </c>
      <c r="K186" s="170" t="s">
        <v>3</v>
      </c>
      <c r="L186" s="34"/>
      <c r="M186" s="174" t="s">
        <v>3</v>
      </c>
      <c r="N186" s="175" t="s">
        <v>40</v>
      </c>
      <c r="O186" s="176">
        <v>0</v>
      </c>
      <c r="P186" s="176">
        <f>O186*H186</f>
        <v>0</v>
      </c>
      <c r="Q186" s="176">
        <v>0</v>
      </c>
      <c r="R186" s="176">
        <f>Q186*H186</f>
        <v>0</v>
      </c>
      <c r="S186" s="176">
        <v>0</v>
      </c>
      <c r="T186" s="17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8" t="s">
        <v>295</v>
      </c>
      <c r="AT186" s="178" t="s">
        <v>197</v>
      </c>
      <c r="AU186" s="178" t="s">
        <v>78</v>
      </c>
      <c r="AY186" s="20" t="s">
        <v>195</v>
      </c>
      <c r="BE186" s="179">
        <f>IF(N186="základní",J186,0)</f>
        <v>115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20" t="s">
        <v>76</v>
      </c>
      <c r="BK186" s="179">
        <f>ROUND(I186*H186,2)</f>
        <v>115</v>
      </c>
      <c r="BL186" s="20" t="s">
        <v>295</v>
      </c>
      <c r="BM186" s="178" t="s">
        <v>6047</v>
      </c>
    </row>
    <row r="187" spans="1:65" s="2" customFormat="1" ht="24" customHeight="1">
      <c r="A187" s="33"/>
      <c r="B187" s="167"/>
      <c r="C187" s="168" t="s">
        <v>702</v>
      </c>
      <c r="D187" s="168" t="s">
        <v>197</v>
      </c>
      <c r="E187" s="169" t="s">
        <v>6048</v>
      </c>
      <c r="F187" s="170" t="s">
        <v>6049</v>
      </c>
      <c r="G187" s="171" t="s">
        <v>200</v>
      </c>
      <c r="H187" s="172">
        <v>0.05</v>
      </c>
      <c r="I187" s="173">
        <v>570</v>
      </c>
      <c r="J187" s="173">
        <f>ROUND(I187*H187,2)</f>
        <v>28.5</v>
      </c>
      <c r="K187" s="170" t="s">
        <v>3</v>
      </c>
      <c r="L187" s="34"/>
      <c r="M187" s="174" t="s">
        <v>3</v>
      </c>
      <c r="N187" s="175" t="s">
        <v>40</v>
      </c>
      <c r="O187" s="176">
        <v>0</v>
      </c>
      <c r="P187" s="176">
        <f>O187*H187</f>
        <v>0</v>
      </c>
      <c r="Q187" s="176">
        <v>0</v>
      </c>
      <c r="R187" s="176">
        <f>Q187*H187</f>
        <v>0</v>
      </c>
      <c r="S187" s="176">
        <v>0</v>
      </c>
      <c r="T187" s="17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8" t="s">
        <v>295</v>
      </c>
      <c r="AT187" s="178" t="s">
        <v>197</v>
      </c>
      <c r="AU187" s="178" t="s">
        <v>78</v>
      </c>
      <c r="AY187" s="20" t="s">
        <v>195</v>
      </c>
      <c r="BE187" s="179">
        <f>IF(N187="základní",J187,0)</f>
        <v>28.5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20" t="s">
        <v>76</v>
      </c>
      <c r="BK187" s="179">
        <f>ROUND(I187*H187,2)</f>
        <v>28.5</v>
      </c>
      <c r="BL187" s="20" t="s">
        <v>295</v>
      </c>
      <c r="BM187" s="178" t="s">
        <v>6050</v>
      </c>
    </row>
    <row r="188" spans="1:65" s="2" customFormat="1" ht="16.5" customHeight="1">
      <c r="A188" s="33"/>
      <c r="B188" s="167"/>
      <c r="C188" s="168" t="s">
        <v>709</v>
      </c>
      <c r="D188" s="168" t="s">
        <v>197</v>
      </c>
      <c r="E188" s="169" t="s">
        <v>6051</v>
      </c>
      <c r="F188" s="170" t="s">
        <v>6052</v>
      </c>
      <c r="G188" s="171" t="s">
        <v>212</v>
      </c>
      <c r="H188" s="172">
        <v>1</v>
      </c>
      <c r="I188" s="173">
        <v>116</v>
      </c>
      <c r="J188" s="173">
        <f>ROUND(I188*H188,2)</f>
        <v>116</v>
      </c>
      <c r="K188" s="170" t="s">
        <v>3</v>
      </c>
      <c r="L188" s="34"/>
      <c r="M188" s="174" t="s">
        <v>3</v>
      </c>
      <c r="N188" s="175" t="s">
        <v>40</v>
      </c>
      <c r="O188" s="176">
        <v>0</v>
      </c>
      <c r="P188" s="176">
        <f>O188*H188</f>
        <v>0</v>
      </c>
      <c r="Q188" s="176">
        <v>0</v>
      </c>
      <c r="R188" s="176">
        <f>Q188*H188</f>
        <v>0</v>
      </c>
      <c r="S188" s="176">
        <v>0</v>
      </c>
      <c r="T188" s="177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8" t="s">
        <v>295</v>
      </c>
      <c r="AT188" s="178" t="s">
        <v>197</v>
      </c>
      <c r="AU188" s="178" t="s">
        <v>78</v>
      </c>
      <c r="AY188" s="20" t="s">
        <v>195</v>
      </c>
      <c r="BE188" s="179">
        <f>IF(N188="základní",J188,0)</f>
        <v>116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20" t="s">
        <v>76</v>
      </c>
      <c r="BK188" s="179">
        <f>ROUND(I188*H188,2)</f>
        <v>116</v>
      </c>
      <c r="BL188" s="20" t="s">
        <v>295</v>
      </c>
      <c r="BM188" s="178" t="s">
        <v>6053</v>
      </c>
    </row>
    <row r="189" spans="1:65" s="2" customFormat="1" ht="16.5" customHeight="1">
      <c r="A189" s="33"/>
      <c r="B189" s="167"/>
      <c r="C189" s="168" t="s">
        <v>715</v>
      </c>
      <c r="D189" s="168" t="s">
        <v>197</v>
      </c>
      <c r="E189" s="169" t="s">
        <v>6054</v>
      </c>
      <c r="F189" s="170" t="s">
        <v>6055</v>
      </c>
      <c r="G189" s="171" t="s">
        <v>200</v>
      </c>
      <c r="H189" s="172">
        <v>0.05</v>
      </c>
      <c r="I189" s="173">
        <v>880</v>
      </c>
      <c r="J189" s="173">
        <f>ROUND(I189*H189,2)</f>
        <v>44</v>
      </c>
      <c r="K189" s="170" t="s">
        <v>3</v>
      </c>
      <c r="L189" s="34"/>
      <c r="M189" s="174" t="s">
        <v>3</v>
      </c>
      <c r="N189" s="175" t="s">
        <v>40</v>
      </c>
      <c r="O189" s="176">
        <v>0</v>
      </c>
      <c r="P189" s="176">
        <f>O189*H189</f>
        <v>0</v>
      </c>
      <c r="Q189" s="176">
        <v>0</v>
      </c>
      <c r="R189" s="176">
        <f>Q189*H189</f>
        <v>0</v>
      </c>
      <c r="S189" s="176">
        <v>0</v>
      </c>
      <c r="T189" s="17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8" t="s">
        <v>295</v>
      </c>
      <c r="AT189" s="178" t="s">
        <v>197</v>
      </c>
      <c r="AU189" s="178" t="s">
        <v>78</v>
      </c>
      <c r="AY189" s="20" t="s">
        <v>195</v>
      </c>
      <c r="BE189" s="179">
        <f>IF(N189="základní",J189,0)</f>
        <v>44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20" t="s">
        <v>76</v>
      </c>
      <c r="BK189" s="179">
        <f>ROUND(I189*H189,2)</f>
        <v>44</v>
      </c>
      <c r="BL189" s="20" t="s">
        <v>295</v>
      </c>
      <c r="BM189" s="178" t="s">
        <v>6056</v>
      </c>
    </row>
    <row r="190" spans="1:65" s="2" customFormat="1" ht="24" customHeight="1">
      <c r="A190" s="33"/>
      <c r="B190" s="167"/>
      <c r="C190" s="168" t="s">
        <v>720</v>
      </c>
      <c r="D190" s="168" t="s">
        <v>197</v>
      </c>
      <c r="E190" s="169" t="s">
        <v>6057</v>
      </c>
      <c r="F190" s="170" t="s">
        <v>6058</v>
      </c>
      <c r="G190" s="171" t="s">
        <v>826</v>
      </c>
      <c r="H190" s="172">
        <v>0.002</v>
      </c>
      <c r="I190" s="173">
        <v>1450</v>
      </c>
      <c r="J190" s="173">
        <f>ROUND(I190*H190,2)</f>
        <v>2.9</v>
      </c>
      <c r="K190" s="170" t="s">
        <v>3</v>
      </c>
      <c r="L190" s="34"/>
      <c r="M190" s="174" t="s">
        <v>3</v>
      </c>
      <c r="N190" s="175" t="s">
        <v>40</v>
      </c>
      <c r="O190" s="176">
        <v>0</v>
      </c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8" t="s">
        <v>295</v>
      </c>
      <c r="AT190" s="178" t="s">
        <v>197</v>
      </c>
      <c r="AU190" s="178" t="s">
        <v>78</v>
      </c>
      <c r="AY190" s="20" t="s">
        <v>195</v>
      </c>
      <c r="BE190" s="179">
        <f>IF(N190="základní",J190,0)</f>
        <v>2.9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20" t="s">
        <v>76</v>
      </c>
      <c r="BK190" s="179">
        <f>ROUND(I190*H190,2)</f>
        <v>2.9</v>
      </c>
      <c r="BL190" s="20" t="s">
        <v>295</v>
      </c>
      <c r="BM190" s="178" t="s">
        <v>6059</v>
      </c>
    </row>
    <row r="191" spans="1:65" s="2" customFormat="1" ht="24" customHeight="1">
      <c r="A191" s="33"/>
      <c r="B191" s="167"/>
      <c r="C191" s="168" t="s">
        <v>725</v>
      </c>
      <c r="D191" s="168" t="s">
        <v>197</v>
      </c>
      <c r="E191" s="169" t="s">
        <v>6060</v>
      </c>
      <c r="F191" s="170" t="s">
        <v>1821</v>
      </c>
      <c r="G191" s="171" t="s">
        <v>200</v>
      </c>
      <c r="H191" s="172">
        <v>35</v>
      </c>
      <c r="I191" s="173">
        <v>19</v>
      </c>
      <c r="J191" s="173">
        <f>ROUND(I191*H191,2)</f>
        <v>665</v>
      </c>
      <c r="K191" s="170" t="s">
        <v>3</v>
      </c>
      <c r="L191" s="34"/>
      <c r="M191" s="174" t="s">
        <v>3</v>
      </c>
      <c r="N191" s="175" t="s">
        <v>40</v>
      </c>
      <c r="O191" s="176">
        <v>0</v>
      </c>
      <c r="P191" s="176">
        <f>O191*H191</f>
        <v>0</v>
      </c>
      <c r="Q191" s="176">
        <v>0</v>
      </c>
      <c r="R191" s="176">
        <f>Q191*H191</f>
        <v>0</v>
      </c>
      <c r="S191" s="176">
        <v>0</v>
      </c>
      <c r="T191" s="177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8" t="s">
        <v>295</v>
      </c>
      <c r="AT191" s="178" t="s">
        <v>197</v>
      </c>
      <c r="AU191" s="178" t="s">
        <v>78</v>
      </c>
      <c r="AY191" s="20" t="s">
        <v>195</v>
      </c>
      <c r="BE191" s="179">
        <f>IF(N191="základní",J191,0)</f>
        <v>665</v>
      </c>
      <c r="BF191" s="179">
        <f>IF(N191="snížená",J191,0)</f>
        <v>0</v>
      </c>
      <c r="BG191" s="179">
        <f>IF(N191="zákl. přenesená",J191,0)</f>
        <v>0</v>
      </c>
      <c r="BH191" s="179">
        <f>IF(N191="sníž. přenesená",J191,0)</f>
        <v>0</v>
      </c>
      <c r="BI191" s="179">
        <f>IF(N191="nulová",J191,0)</f>
        <v>0</v>
      </c>
      <c r="BJ191" s="20" t="s">
        <v>76</v>
      </c>
      <c r="BK191" s="179">
        <f>ROUND(I191*H191,2)</f>
        <v>665</v>
      </c>
      <c r="BL191" s="20" t="s">
        <v>295</v>
      </c>
      <c r="BM191" s="178" t="s">
        <v>6061</v>
      </c>
    </row>
    <row r="192" spans="1:63" s="12" customFormat="1" ht="22.8" customHeight="1">
      <c r="A192" s="12"/>
      <c r="B192" s="155"/>
      <c r="C192" s="12"/>
      <c r="D192" s="156" t="s">
        <v>68</v>
      </c>
      <c r="E192" s="165" t="s">
        <v>6062</v>
      </c>
      <c r="F192" s="165" t="s">
        <v>2353</v>
      </c>
      <c r="G192" s="12"/>
      <c r="H192" s="12"/>
      <c r="I192" s="12"/>
      <c r="J192" s="166">
        <f>BK192</f>
        <v>39953</v>
      </c>
      <c r="K192" s="12"/>
      <c r="L192" s="155"/>
      <c r="M192" s="159"/>
      <c r="N192" s="160"/>
      <c r="O192" s="160"/>
      <c r="P192" s="161">
        <f>SUM(P193:P201)</f>
        <v>0</v>
      </c>
      <c r="Q192" s="160"/>
      <c r="R192" s="161">
        <f>SUM(R193:R201)</f>
        <v>0</v>
      </c>
      <c r="S192" s="160"/>
      <c r="T192" s="162">
        <f>SUM(T193:T201)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56" t="s">
        <v>78</v>
      </c>
      <c r="AT192" s="163" t="s">
        <v>68</v>
      </c>
      <c r="AU192" s="163" t="s">
        <v>76</v>
      </c>
      <c r="AY192" s="156" t="s">
        <v>195</v>
      </c>
      <c r="BK192" s="164">
        <f>SUM(BK193:BK201)</f>
        <v>39953</v>
      </c>
    </row>
    <row r="193" spans="1:65" s="2" customFormat="1" ht="24" customHeight="1">
      <c r="A193" s="33"/>
      <c r="B193" s="167"/>
      <c r="C193" s="168" t="s">
        <v>731</v>
      </c>
      <c r="D193" s="168" t="s">
        <v>197</v>
      </c>
      <c r="E193" s="169" t="s">
        <v>6063</v>
      </c>
      <c r="F193" s="170" t="s">
        <v>6064</v>
      </c>
      <c r="G193" s="171" t="s">
        <v>1148</v>
      </c>
      <c r="H193" s="172">
        <v>2</v>
      </c>
      <c r="I193" s="173">
        <v>1080</v>
      </c>
      <c r="J193" s="173">
        <f>ROUND(I193*H193,2)</f>
        <v>2160</v>
      </c>
      <c r="K193" s="170" t="s">
        <v>3</v>
      </c>
      <c r="L193" s="34"/>
      <c r="M193" s="174" t="s">
        <v>3</v>
      </c>
      <c r="N193" s="175" t="s">
        <v>40</v>
      </c>
      <c r="O193" s="176">
        <v>0</v>
      </c>
      <c r="P193" s="176">
        <f>O193*H193</f>
        <v>0</v>
      </c>
      <c r="Q193" s="176">
        <v>0</v>
      </c>
      <c r="R193" s="176">
        <f>Q193*H193</f>
        <v>0</v>
      </c>
      <c r="S193" s="176">
        <v>0</v>
      </c>
      <c r="T193" s="17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8" t="s">
        <v>295</v>
      </c>
      <c r="AT193" s="178" t="s">
        <v>197</v>
      </c>
      <c r="AU193" s="178" t="s">
        <v>78</v>
      </c>
      <c r="AY193" s="20" t="s">
        <v>195</v>
      </c>
      <c r="BE193" s="179">
        <f>IF(N193="základní",J193,0)</f>
        <v>2160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20" t="s">
        <v>76</v>
      </c>
      <c r="BK193" s="179">
        <f>ROUND(I193*H193,2)</f>
        <v>2160</v>
      </c>
      <c r="BL193" s="20" t="s">
        <v>295</v>
      </c>
      <c r="BM193" s="178" t="s">
        <v>6065</v>
      </c>
    </row>
    <row r="194" spans="1:65" s="2" customFormat="1" ht="24" customHeight="1">
      <c r="A194" s="33"/>
      <c r="B194" s="167"/>
      <c r="C194" s="168" t="s">
        <v>737</v>
      </c>
      <c r="D194" s="168" t="s">
        <v>197</v>
      </c>
      <c r="E194" s="169" t="s">
        <v>6066</v>
      </c>
      <c r="F194" s="170" t="s">
        <v>6067</v>
      </c>
      <c r="G194" s="171" t="s">
        <v>1148</v>
      </c>
      <c r="H194" s="172">
        <v>2</v>
      </c>
      <c r="I194" s="173">
        <v>1419</v>
      </c>
      <c r="J194" s="173">
        <f>ROUND(I194*H194,2)</f>
        <v>2838</v>
      </c>
      <c r="K194" s="170" t="s">
        <v>3</v>
      </c>
      <c r="L194" s="34"/>
      <c r="M194" s="174" t="s">
        <v>3</v>
      </c>
      <c r="N194" s="175" t="s">
        <v>40</v>
      </c>
      <c r="O194" s="176">
        <v>0</v>
      </c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8" t="s">
        <v>295</v>
      </c>
      <c r="AT194" s="178" t="s">
        <v>197</v>
      </c>
      <c r="AU194" s="178" t="s">
        <v>78</v>
      </c>
      <c r="AY194" s="20" t="s">
        <v>195</v>
      </c>
      <c r="BE194" s="179">
        <f>IF(N194="základní",J194,0)</f>
        <v>2838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20" t="s">
        <v>76</v>
      </c>
      <c r="BK194" s="179">
        <f>ROUND(I194*H194,2)</f>
        <v>2838</v>
      </c>
      <c r="BL194" s="20" t="s">
        <v>295</v>
      </c>
      <c r="BM194" s="178" t="s">
        <v>6068</v>
      </c>
    </row>
    <row r="195" spans="1:65" s="2" customFormat="1" ht="16.5" customHeight="1">
      <c r="A195" s="33"/>
      <c r="B195" s="167"/>
      <c r="C195" s="168" t="s">
        <v>743</v>
      </c>
      <c r="D195" s="168" t="s">
        <v>197</v>
      </c>
      <c r="E195" s="169" t="s">
        <v>6069</v>
      </c>
      <c r="F195" s="170" t="s">
        <v>6070</v>
      </c>
      <c r="G195" s="171" t="s">
        <v>1148</v>
      </c>
      <c r="H195" s="172">
        <v>1</v>
      </c>
      <c r="I195" s="173">
        <v>2750</v>
      </c>
      <c r="J195" s="173">
        <f>ROUND(I195*H195,2)</f>
        <v>2750</v>
      </c>
      <c r="K195" s="170" t="s">
        <v>3</v>
      </c>
      <c r="L195" s="34"/>
      <c r="M195" s="174" t="s">
        <v>3</v>
      </c>
      <c r="N195" s="175" t="s">
        <v>40</v>
      </c>
      <c r="O195" s="176">
        <v>0</v>
      </c>
      <c r="P195" s="176">
        <f>O195*H195</f>
        <v>0</v>
      </c>
      <c r="Q195" s="176">
        <v>0</v>
      </c>
      <c r="R195" s="176">
        <f>Q195*H195</f>
        <v>0</v>
      </c>
      <c r="S195" s="176">
        <v>0</v>
      </c>
      <c r="T195" s="177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8" t="s">
        <v>295</v>
      </c>
      <c r="AT195" s="178" t="s">
        <v>197</v>
      </c>
      <c r="AU195" s="178" t="s">
        <v>78</v>
      </c>
      <c r="AY195" s="20" t="s">
        <v>195</v>
      </c>
      <c r="BE195" s="179">
        <f>IF(N195="základní",J195,0)</f>
        <v>2750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20" t="s">
        <v>76</v>
      </c>
      <c r="BK195" s="179">
        <f>ROUND(I195*H195,2)</f>
        <v>2750</v>
      </c>
      <c r="BL195" s="20" t="s">
        <v>295</v>
      </c>
      <c r="BM195" s="178" t="s">
        <v>6071</v>
      </c>
    </row>
    <row r="196" spans="1:65" s="2" customFormat="1" ht="24" customHeight="1">
      <c r="A196" s="33"/>
      <c r="B196" s="167"/>
      <c r="C196" s="168" t="s">
        <v>748</v>
      </c>
      <c r="D196" s="168" t="s">
        <v>197</v>
      </c>
      <c r="E196" s="169" t="s">
        <v>6072</v>
      </c>
      <c r="F196" s="170" t="s">
        <v>6073</v>
      </c>
      <c r="G196" s="171" t="s">
        <v>212</v>
      </c>
      <c r="H196" s="172">
        <v>200</v>
      </c>
      <c r="I196" s="173">
        <v>39</v>
      </c>
      <c r="J196" s="173">
        <f>ROUND(I196*H196,2)</f>
        <v>7800</v>
      </c>
      <c r="K196" s="170" t="s">
        <v>3</v>
      </c>
      <c r="L196" s="34"/>
      <c r="M196" s="174" t="s">
        <v>3</v>
      </c>
      <c r="N196" s="175" t="s">
        <v>40</v>
      </c>
      <c r="O196" s="176">
        <v>0</v>
      </c>
      <c r="P196" s="176">
        <f>O196*H196</f>
        <v>0</v>
      </c>
      <c r="Q196" s="176">
        <v>0</v>
      </c>
      <c r="R196" s="176">
        <f>Q196*H196</f>
        <v>0</v>
      </c>
      <c r="S196" s="176">
        <v>0</v>
      </c>
      <c r="T196" s="17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8" t="s">
        <v>295</v>
      </c>
      <c r="AT196" s="178" t="s">
        <v>197</v>
      </c>
      <c r="AU196" s="178" t="s">
        <v>78</v>
      </c>
      <c r="AY196" s="20" t="s">
        <v>195</v>
      </c>
      <c r="BE196" s="179">
        <f>IF(N196="základní",J196,0)</f>
        <v>7800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20" t="s">
        <v>76</v>
      </c>
      <c r="BK196" s="179">
        <f>ROUND(I196*H196,2)</f>
        <v>7800</v>
      </c>
      <c r="BL196" s="20" t="s">
        <v>295</v>
      </c>
      <c r="BM196" s="178" t="s">
        <v>6074</v>
      </c>
    </row>
    <row r="197" spans="1:65" s="2" customFormat="1" ht="24" customHeight="1">
      <c r="A197" s="33"/>
      <c r="B197" s="167"/>
      <c r="C197" s="168" t="s">
        <v>753</v>
      </c>
      <c r="D197" s="168" t="s">
        <v>197</v>
      </c>
      <c r="E197" s="169" t="s">
        <v>6075</v>
      </c>
      <c r="F197" s="170" t="s">
        <v>6076</v>
      </c>
      <c r="G197" s="171" t="s">
        <v>212</v>
      </c>
      <c r="H197" s="172">
        <v>140</v>
      </c>
      <c r="I197" s="173">
        <v>53</v>
      </c>
      <c r="J197" s="173">
        <f>ROUND(I197*H197,2)</f>
        <v>7420</v>
      </c>
      <c r="K197" s="170" t="s">
        <v>3</v>
      </c>
      <c r="L197" s="34"/>
      <c r="M197" s="174" t="s">
        <v>3</v>
      </c>
      <c r="N197" s="175" t="s">
        <v>40</v>
      </c>
      <c r="O197" s="176">
        <v>0</v>
      </c>
      <c r="P197" s="176">
        <f>O197*H197</f>
        <v>0</v>
      </c>
      <c r="Q197" s="176">
        <v>0</v>
      </c>
      <c r="R197" s="176">
        <f>Q197*H197</f>
        <v>0</v>
      </c>
      <c r="S197" s="176">
        <v>0</v>
      </c>
      <c r="T197" s="177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8" t="s">
        <v>295</v>
      </c>
      <c r="AT197" s="178" t="s">
        <v>197</v>
      </c>
      <c r="AU197" s="178" t="s">
        <v>78</v>
      </c>
      <c r="AY197" s="20" t="s">
        <v>195</v>
      </c>
      <c r="BE197" s="179">
        <f>IF(N197="základní",J197,0)</f>
        <v>7420</v>
      </c>
      <c r="BF197" s="179">
        <f>IF(N197="snížená",J197,0)</f>
        <v>0</v>
      </c>
      <c r="BG197" s="179">
        <f>IF(N197="zákl. přenesená",J197,0)</f>
        <v>0</v>
      </c>
      <c r="BH197" s="179">
        <f>IF(N197="sníž. přenesená",J197,0)</f>
        <v>0</v>
      </c>
      <c r="BI197" s="179">
        <f>IF(N197="nulová",J197,0)</f>
        <v>0</v>
      </c>
      <c r="BJ197" s="20" t="s">
        <v>76</v>
      </c>
      <c r="BK197" s="179">
        <f>ROUND(I197*H197,2)</f>
        <v>7420</v>
      </c>
      <c r="BL197" s="20" t="s">
        <v>295</v>
      </c>
      <c r="BM197" s="178" t="s">
        <v>6077</v>
      </c>
    </row>
    <row r="198" spans="1:65" s="2" customFormat="1" ht="16.5" customHeight="1">
      <c r="A198" s="33"/>
      <c r="B198" s="167"/>
      <c r="C198" s="168" t="s">
        <v>758</v>
      </c>
      <c r="D198" s="168" t="s">
        <v>197</v>
      </c>
      <c r="E198" s="169" t="s">
        <v>5805</v>
      </c>
      <c r="F198" s="170" t="s">
        <v>2846</v>
      </c>
      <c r="G198" s="171" t="s">
        <v>1148</v>
      </c>
      <c r="H198" s="172">
        <v>1</v>
      </c>
      <c r="I198" s="173">
        <v>1045</v>
      </c>
      <c r="J198" s="173">
        <f>ROUND(I198*H198,2)</f>
        <v>1045</v>
      </c>
      <c r="K198" s="170" t="s">
        <v>3</v>
      </c>
      <c r="L198" s="34"/>
      <c r="M198" s="174" t="s">
        <v>3</v>
      </c>
      <c r="N198" s="175" t="s">
        <v>40</v>
      </c>
      <c r="O198" s="176">
        <v>0</v>
      </c>
      <c r="P198" s="176">
        <f>O198*H198</f>
        <v>0</v>
      </c>
      <c r="Q198" s="176">
        <v>0</v>
      </c>
      <c r="R198" s="176">
        <f>Q198*H198</f>
        <v>0</v>
      </c>
      <c r="S198" s="176">
        <v>0</v>
      </c>
      <c r="T198" s="17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8" t="s">
        <v>295</v>
      </c>
      <c r="AT198" s="178" t="s">
        <v>197</v>
      </c>
      <c r="AU198" s="178" t="s">
        <v>78</v>
      </c>
      <c r="AY198" s="20" t="s">
        <v>195</v>
      </c>
      <c r="BE198" s="179">
        <f>IF(N198="základní",J198,0)</f>
        <v>1045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20" t="s">
        <v>76</v>
      </c>
      <c r="BK198" s="179">
        <f>ROUND(I198*H198,2)</f>
        <v>1045</v>
      </c>
      <c r="BL198" s="20" t="s">
        <v>295</v>
      </c>
      <c r="BM198" s="178" t="s">
        <v>6078</v>
      </c>
    </row>
    <row r="199" spans="1:65" s="2" customFormat="1" ht="16.5" customHeight="1">
      <c r="A199" s="33"/>
      <c r="B199" s="167"/>
      <c r="C199" s="168" t="s">
        <v>764</v>
      </c>
      <c r="D199" s="168" t="s">
        <v>197</v>
      </c>
      <c r="E199" s="169" t="s">
        <v>6079</v>
      </c>
      <c r="F199" s="170" t="s">
        <v>2367</v>
      </c>
      <c r="G199" s="171" t="s">
        <v>826</v>
      </c>
      <c r="H199" s="172">
        <v>6.4</v>
      </c>
      <c r="I199" s="173">
        <v>1150</v>
      </c>
      <c r="J199" s="173">
        <f>ROUND(I199*H199,2)</f>
        <v>7360</v>
      </c>
      <c r="K199" s="170" t="s">
        <v>3</v>
      </c>
      <c r="L199" s="34"/>
      <c r="M199" s="174" t="s">
        <v>3</v>
      </c>
      <c r="N199" s="175" t="s">
        <v>40</v>
      </c>
      <c r="O199" s="176">
        <v>0</v>
      </c>
      <c r="P199" s="176">
        <f>O199*H199</f>
        <v>0</v>
      </c>
      <c r="Q199" s="176">
        <v>0</v>
      </c>
      <c r="R199" s="176">
        <f>Q199*H199</f>
        <v>0</v>
      </c>
      <c r="S199" s="176">
        <v>0</v>
      </c>
      <c r="T199" s="177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8" t="s">
        <v>295</v>
      </c>
      <c r="AT199" s="178" t="s">
        <v>197</v>
      </c>
      <c r="AU199" s="178" t="s">
        <v>78</v>
      </c>
      <c r="AY199" s="20" t="s">
        <v>195</v>
      </c>
      <c r="BE199" s="179">
        <f>IF(N199="základní",J199,0)</f>
        <v>7360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20" t="s">
        <v>76</v>
      </c>
      <c r="BK199" s="179">
        <f>ROUND(I199*H199,2)</f>
        <v>7360</v>
      </c>
      <c r="BL199" s="20" t="s">
        <v>295</v>
      </c>
      <c r="BM199" s="178" t="s">
        <v>6080</v>
      </c>
    </row>
    <row r="200" spans="1:65" s="2" customFormat="1" ht="16.5" customHeight="1">
      <c r="A200" s="33"/>
      <c r="B200" s="167"/>
      <c r="C200" s="168" t="s">
        <v>769</v>
      </c>
      <c r="D200" s="168" t="s">
        <v>197</v>
      </c>
      <c r="E200" s="169" t="s">
        <v>6081</v>
      </c>
      <c r="F200" s="170" t="s">
        <v>2856</v>
      </c>
      <c r="G200" s="171" t="s">
        <v>1148</v>
      </c>
      <c r="H200" s="172">
        <v>2</v>
      </c>
      <c r="I200" s="173">
        <v>3190</v>
      </c>
      <c r="J200" s="173">
        <f>ROUND(I200*H200,2)</f>
        <v>6380</v>
      </c>
      <c r="K200" s="170" t="s">
        <v>3</v>
      </c>
      <c r="L200" s="34"/>
      <c r="M200" s="174" t="s">
        <v>3</v>
      </c>
      <c r="N200" s="175" t="s">
        <v>40</v>
      </c>
      <c r="O200" s="176">
        <v>0</v>
      </c>
      <c r="P200" s="176">
        <f>O200*H200</f>
        <v>0</v>
      </c>
      <c r="Q200" s="176">
        <v>0</v>
      </c>
      <c r="R200" s="176">
        <f>Q200*H200</f>
        <v>0</v>
      </c>
      <c r="S200" s="176">
        <v>0</v>
      </c>
      <c r="T200" s="177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8" t="s">
        <v>295</v>
      </c>
      <c r="AT200" s="178" t="s">
        <v>197</v>
      </c>
      <c r="AU200" s="178" t="s">
        <v>78</v>
      </c>
      <c r="AY200" s="20" t="s">
        <v>195</v>
      </c>
      <c r="BE200" s="179">
        <f>IF(N200="základní",J200,0)</f>
        <v>6380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20" t="s">
        <v>76</v>
      </c>
      <c r="BK200" s="179">
        <f>ROUND(I200*H200,2)</f>
        <v>6380</v>
      </c>
      <c r="BL200" s="20" t="s">
        <v>295</v>
      </c>
      <c r="BM200" s="178" t="s">
        <v>6082</v>
      </c>
    </row>
    <row r="201" spans="1:65" s="2" customFormat="1" ht="16.5" customHeight="1">
      <c r="A201" s="33"/>
      <c r="B201" s="167"/>
      <c r="C201" s="168" t="s">
        <v>774</v>
      </c>
      <c r="D201" s="168" t="s">
        <v>197</v>
      </c>
      <c r="E201" s="169" t="s">
        <v>6083</v>
      </c>
      <c r="F201" s="170" t="s">
        <v>2870</v>
      </c>
      <c r="G201" s="171" t="s">
        <v>1148</v>
      </c>
      <c r="H201" s="172">
        <v>1</v>
      </c>
      <c r="I201" s="173">
        <v>2200</v>
      </c>
      <c r="J201" s="173">
        <f>ROUND(I201*H201,2)</f>
        <v>2200</v>
      </c>
      <c r="K201" s="170" t="s">
        <v>3</v>
      </c>
      <c r="L201" s="34"/>
      <c r="M201" s="221" t="s">
        <v>3</v>
      </c>
      <c r="N201" s="222" t="s">
        <v>40</v>
      </c>
      <c r="O201" s="219">
        <v>0</v>
      </c>
      <c r="P201" s="219">
        <f>O201*H201</f>
        <v>0</v>
      </c>
      <c r="Q201" s="219">
        <v>0</v>
      </c>
      <c r="R201" s="219">
        <f>Q201*H201</f>
        <v>0</v>
      </c>
      <c r="S201" s="219">
        <v>0</v>
      </c>
      <c r="T201" s="220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8" t="s">
        <v>295</v>
      </c>
      <c r="AT201" s="178" t="s">
        <v>197</v>
      </c>
      <c r="AU201" s="178" t="s">
        <v>78</v>
      </c>
      <c r="AY201" s="20" t="s">
        <v>195</v>
      </c>
      <c r="BE201" s="179">
        <f>IF(N201="základní",J201,0)</f>
        <v>2200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20" t="s">
        <v>76</v>
      </c>
      <c r="BK201" s="179">
        <f>ROUND(I201*H201,2)</f>
        <v>2200</v>
      </c>
      <c r="BL201" s="20" t="s">
        <v>295</v>
      </c>
      <c r="BM201" s="178" t="s">
        <v>6084</v>
      </c>
    </row>
    <row r="202" spans="1:31" s="2" customFormat="1" ht="6.95" customHeight="1">
      <c r="A202" s="33"/>
      <c r="B202" s="49"/>
      <c r="C202" s="50"/>
      <c r="D202" s="50"/>
      <c r="E202" s="50"/>
      <c r="F202" s="50"/>
      <c r="G202" s="50"/>
      <c r="H202" s="50"/>
      <c r="I202" s="50"/>
      <c r="J202" s="50"/>
      <c r="K202" s="50"/>
      <c r="L202" s="34"/>
      <c r="M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</sheetData>
  <autoFilter ref="C98:K20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7"/>
    </row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129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145</v>
      </c>
      <c r="L4" s="23"/>
      <c r="M4" s="118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15</v>
      </c>
      <c r="L6" s="23"/>
    </row>
    <row r="7" spans="2:12" s="1" customFormat="1" ht="16.5" customHeight="1">
      <c r="B7" s="23"/>
      <c r="E7" s="119" t="str">
        <f>'Rekapitulace stavby'!K6</f>
        <v>Snížení energetické náročnosti areálu SOU Hubálov</v>
      </c>
      <c r="F7" s="30"/>
      <c r="G7" s="30"/>
      <c r="H7" s="30"/>
      <c r="L7" s="23"/>
    </row>
    <row r="8" spans="2:12" ht="12">
      <c r="B8" s="23"/>
      <c r="D8" s="30" t="s">
        <v>146</v>
      </c>
      <c r="L8" s="23"/>
    </row>
    <row r="9" spans="2:12" s="1" customFormat="1" ht="16.5" customHeight="1">
      <c r="B9" s="23"/>
      <c r="E9" s="119" t="s">
        <v>3375</v>
      </c>
      <c r="F9" s="1"/>
      <c r="G9" s="1"/>
      <c r="H9" s="1"/>
      <c r="L9" s="23"/>
    </row>
    <row r="10" spans="2:12" s="1" customFormat="1" ht="12" customHeight="1">
      <c r="B10" s="23"/>
      <c r="D10" s="30" t="s">
        <v>148</v>
      </c>
      <c r="L10" s="23"/>
    </row>
    <row r="11" spans="1:31" s="2" customFormat="1" ht="16.5" customHeight="1">
      <c r="A11" s="33"/>
      <c r="B11" s="34"/>
      <c r="C11" s="33"/>
      <c r="D11" s="33"/>
      <c r="E11" s="125" t="s">
        <v>6085</v>
      </c>
      <c r="F11" s="33"/>
      <c r="G11" s="33"/>
      <c r="H11" s="33"/>
      <c r="I11" s="33"/>
      <c r="J11" s="33"/>
      <c r="K11" s="33"/>
      <c r="L11" s="1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30" t="s">
        <v>5618</v>
      </c>
      <c r="E12" s="33"/>
      <c r="F12" s="33"/>
      <c r="G12" s="33"/>
      <c r="H12" s="33"/>
      <c r="I12" s="33"/>
      <c r="J12" s="33"/>
      <c r="K12" s="33"/>
      <c r="L12" s="12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6.5" customHeight="1">
      <c r="A13" s="33"/>
      <c r="B13" s="34"/>
      <c r="C13" s="33"/>
      <c r="D13" s="33"/>
      <c r="E13" s="56" t="s">
        <v>6086</v>
      </c>
      <c r="F13" s="33"/>
      <c r="G13" s="33"/>
      <c r="H13" s="33"/>
      <c r="I13" s="33"/>
      <c r="J13" s="33"/>
      <c r="K13" s="33"/>
      <c r="L13" s="12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12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4"/>
      <c r="C15" s="33"/>
      <c r="D15" s="30" t="s">
        <v>17</v>
      </c>
      <c r="E15" s="33"/>
      <c r="F15" s="27" t="s">
        <v>3</v>
      </c>
      <c r="G15" s="33"/>
      <c r="H15" s="33"/>
      <c r="I15" s="30" t="s">
        <v>18</v>
      </c>
      <c r="J15" s="27" t="s">
        <v>3</v>
      </c>
      <c r="K15" s="33"/>
      <c r="L15" s="12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30" t="s">
        <v>19</v>
      </c>
      <c r="E16" s="33"/>
      <c r="F16" s="27" t="s">
        <v>20</v>
      </c>
      <c r="G16" s="33"/>
      <c r="H16" s="33"/>
      <c r="I16" s="30" t="s">
        <v>21</v>
      </c>
      <c r="J16" s="58" t="str">
        <f>'Rekapitulace stavby'!AN8</f>
        <v>2. 11. 2018</v>
      </c>
      <c r="K16" s="33"/>
      <c r="L16" s="12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8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12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30" t="s">
        <v>23</v>
      </c>
      <c r="E18" s="33"/>
      <c r="F18" s="33"/>
      <c r="G18" s="33"/>
      <c r="H18" s="33"/>
      <c r="I18" s="30" t="s">
        <v>24</v>
      </c>
      <c r="J18" s="27" t="s">
        <v>3</v>
      </c>
      <c r="K18" s="33"/>
      <c r="L18" s="12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7" t="s">
        <v>25</v>
      </c>
      <c r="F19" s="33"/>
      <c r="G19" s="33"/>
      <c r="H19" s="33"/>
      <c r="I19" s="30" t="s">
        <v>26</v>
      </c>
      <c r="J19" s="27" t="s">
        <v>3</v>
      </c>
      <c r="K19" s="33"/>
      <c r="L19" s="12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12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30" t="s">
        <v>27</v>
      </c>
      <c r="E21" s="33"/>
      <c r="F21" s="33"/>
      <c r="G21" s="33"/>
      <c r="H21" s="33"/>
      <c r="I21" s="30" t="s">
        <v>24</v>
      </c>
      <c r="J21" s="27" t="str">
        <f>'Rekapitulace stavby'!AN13</f>
        <v/>
      </c>
      <c r="K21" s="33"/>
      <c r="L21" s="12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7" t="str">
        <f>'Rekapitulace stavby'!E14</f>
        <v xml:space="preserve"> </v>
      </c>
      <c r="F22" s="27"/>
      <c r="G22" s="27"/>
      <c r="H22" s="27"/>
      <c r="I22" s="30" t="s">
        <v>26</v>
      </c>
      <c r="J22" s="27" t="str">
        <f>'Rekapitulace stavby'!AN14</f>
        <v/>
      </c>
      <c r="K22" s="33"/>
      <c r="L22" s="12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1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30" t="s">
        <v>29</v>
      </c>
      <c r="E24" s="33"/>
      <c r="F24" s="33"/>
      <c r="G24" s="33"/>
      <c r="H24" s="33"/>
      <c r="I24" s="30" t="s">
        <v>24</v>
      </c>
      <c r="J24" s="27" t="s">
        <v>3</v>
      </c>
      <c r="K24" s="33"/>
      <c r="L24" s="1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7" t="s">
        <v>30</v>
      </c>
      <c r="F25" s="33"/>
      <c r="G25" s="33"/>
      <c r="H25" s="33"/>
      <c r="I25" s="30" t="s">
        <v>26</v>
      </c>
      <c r="J25" s="27" t="s">
        <v>3</v>
      </c>
      <c r="K25" s="33"/>
      <c r="L25" s="1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12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30" t="s">
        <v>32</v>
      </c>
      <c r="E27" s="33"/>
      <c r="F27" s="33"/>
      <c r="G27" s="33"/>
      <c r="H27" s="33"/>
      <c r="I27" s="30" t="s">
        <v>24</v>
      </c>
      <c r="J27" s="27" t="s">
        <v>3</v>
      </c>
      <c r="K27" s="33"/>
      <c r="L27" s="12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7" t="s">
        <v>30</v>
      </c>
      <c r="F28" s="33"/>
      <c r="G28" s="33"/>
      <c r="H28" s="33"/>
      <c r="I28" s="30" t="s">
        <v>26</v>
      </c>
      <c r="J28" s="27" t="s">
        <v>3</v>
      </c>
      <c r="K28" s="33"/>
      <c r="L28" s="1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12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30" t="s">
        <v>33</v>
      </c>
      <c r="E30" s="33"/>
      <c r="F30" s="33"/>
      <c r="G30" s="33"/>
      <c r="H30" s="33"/>
      <c r="I30" s="33"/>
      <c r="J30" s="33"/>
      <c r="K30" s="33"/>
      <c r="L30" s="1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21"/>
      <c r="B31" s="122"/>
      <c r="C31" s="121"/>
      <c r="D31" s="121"/>
      <c r="E31" s="31" t="s">
        <v>3</v>
      </c>
      <c r="F31" s="31"/>
      <c r="G31" s="31"/>
      <c r="H31" s="31"/>
      <c r="I31" s="121"/>
      <c r="J31" s="121"/>
      <c r="K31" s="121"/>
      <c r="L31" s="123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12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8"/>
      <c r="E33" s="78"/>
      <c r="F33" s="78"/>
      <c r="G33" s="78"/>
      <c r="H33" s="78"/>
      <c r="I33" s="78"/>
      <c r="J33" s="78"/>
      <c r="K33" s="78"/>
      <c r="L33" s="12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4" customHeight="1">
      <c r="A34" s="33"/>
      <c r="B34" s="34"/>
      <c r="C34" s="33"/>
      <c r="D34" s="124" t="s">
        <v>35</v>
      </c>
      <c r="E34" s="33"/>
      <c r="F34" s="33"/>
      <c r="G34" s="33"/>
      <c r="H34" s="33"/>
      <c r="I34" s="33"/>
      <c r="J34" s="84">
        <f>ROUND(J93,2)</f>
        <v>1729075.06</v>
      </c>
      <c r="K34" s="33"/>
      <c r="L34" s="1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78"/>
      <c r="E35" s="78"/>
      <c r="F35" s="78"/>
      <c r="G35" s="78"/>
      <c r="H35" s="78"/>
      <c r="I35" s="78"/>
      <c r="J35" s="78"/>
      <c r="K35" s="78"/>
      <c r="L35" s="12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8" t="s">
        <v>37</v>
      </c>
      <c r="G36" s="33"/>
      <c r="H36" s="33"/>
      <c r="I36" s="38" t="s">
        <v>36</v>
      </c>
      <c r="J36" s="38" t="s">
        <v>38</v>
      </c>
      <c r="K36" s="33"/>
      <c r="L36" s="12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25" t="s">
        <v>39</v>
      </c>
      <c r="E37" s="30" t="s">
        <v>40</v>
      </c>
      <c r="F37" s="126">
        <f>ROUND((SUM(BE93:BE153)),2)</f>
        <v>1729075.06</v>
      </c>
      <c r="G37" s="33"/>
      <c r="H37" s="33"/>
      <c r="I37" s="127">
        <v>0.21</v>
      </c>
      <c r="J37" s="126">
        <f>ROUND(((SUM(BE93:BE153))*I37),2)</f>
        <v>363105.76</v>
      </c>
      <c r="K37" s="33"/>
      <c r="L37" s="12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0" t="s">
        <v>41</v>
      </c>
      <c r="F38" s="126">
        <f>ROUND((SUM(BF93:BF153)),2)</f>
        <v>0</v>
      </c>
      <c r="G38" s="33"/>
      <c r="H38" s="33"/>
      <c r="I38" s="127">
        <v>0.15</v>
      </c>
      <c r="J38" s="126">
        <f>ROUND(((SUM(BF93:BF153))*I38),2)</f>
        <v>0</v>
      </c>
      <c r="K38" s="33"/>
      <c r="L38" s="12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30" t="s">
        <v>42</v>
      </c>
      <c r="F39" s="126">
        <f>ROUND((SUM(BG93:BG153)),2)</f>
        <v>0</v>
      </c>
      <c r="G39" s="33"/>
      <c r="H39" s="33"/>
      <c r="I39" s="127">
        <v>0.21</v>
      </c>
      <c r="J39" s="126">
        <f>0</f>
        <v>0</v>
      </c>
      <c r="K39" s="33"/>
      <c r="L39" s="12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 hidden="1">
      <c r="A40" s="33"/>
      <c r="B40" s="34"/>
      <c r="C40" s="33"/>
      <c r="D40" s="33"/>
      <c r="E40" s="30" t="s">
        <v>43</v>
      </c>
      <c r="F40" s="126">
        <f>ROUND((SUM(BH93:BH153)),2)</f>
        <v>0</v>
      </c>
      <c r="G40" s="33"/>
      <c r="H40" s="33"/>
      <c r="I40" s="127">
        <v>0.15</v>
      </c>
      <c r="J40" s="126">
        <f>0</f>
        <v>0</v>
      </c>
      <c r="K40" s="33"/>
      <c r="L40" s="12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customHeight="1" hidden="1">
      <c r="A41" s="33"/>
      <c r="B41" s="34"/>
      <c r="C41" s="33"/>
      <c r="D41" s="33"/>
      <c r="E41" s="30" t="s">
        <v>44</v>
      </c>
      <c r="F41" s="126">
        <f>ROUND((SUM(BI93:BI153)),2)</f>
        <v>0</v>
      </c>
      <c r="G41" s="33"/>
      <c r="H41" s="33"/>
      <c r="I41" s="127">
        <v>0</v>
      </c>
      <c r="J41" s="126">
        <f>0</f>
        <v>0</v>
      </c>
      <c r="K41" s="33"/>
      <c r="L41" s="12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12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4" customHeight="1">
      <c r="A43" s="33"/>
      <c r="B43" s="34"/>
      <c r="C43" s="128"/>
      <c r="D43" s="129" t="s">
        <v>45</v>
      </c>
      <c r="E43" s="70"/>
      <c r="F43" s="70"/>
      <c r="G43" s="130" t="s">
        <v>46</v>
      </c>
      <c r="H43" s="131" t="s">
        <v>47</v>
      </c>
      <c r="I43" s="70"/>
      <c r="J43" s="132">
        <f>SUM(J34:J41)</f>
        <v>2092180.82</v>
      </c>
      <c r="K43" s="133"/>
      <c r="L43" s="12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12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8" spans="1:31" s="2" customFormat="1" ht="6.95" customHeight="1">
      <c r="A48" s="33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12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24.95" customHeight="1">
      <c r="A49" s="33"/>
      <c r="B49" s="34"/>
      <c r="C49" s="24" t="s">
        <v>150</v>
      </c>
      <c r="D49" s="33"/>
      <c r="E49" s="33"/>
      <c r="F49" s="33"/>
      <c r="G49" s="33"/>
      <c r="H49" s="33"/>
      <c r="I49" s="33"/>
      <c r="J49" s="33"/>
      <c r="K49" s="33"/>
      <c r="L49" s="12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6.95" customHeight="1">
      <c r="A50" s="33"/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12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2" customHeight="1">
      <c r="A51" s="33"/>
      <c r="B51" s="34"/>
      <c r="C51" s="30" t="s">
        <v>15</v>
      </c>
      <c r="D51" s="33"/>
      <c r="E51" s="33"/>
      <c r="F51" s="33"/>
      <c r="G51" s="33"/>
      <c r="H51" s="33"/>
      <c r="I51" s="33"/>
      <c r="J51" s="33"/>
      <c r="K51" s="33"/>
      <c r="L51" s="12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6.5" customHeight="1">
      <c r="A52" s="33"/>
      <c r="B52" s="34"/>
      <c r="C52" s="33"/>
      <c r="D52" s="33"/>
      <c r="E52" s="119" t="str">
        <f>E7</f>
        <v>Snížení energetické náročnosti areálu SOU Hubálov</v>
      </c>
      <c r="F52" s="30"/>
      <c r="G52" s="30"/>
      <c r="H52" s="30"/>
      <c r="I52" s="33"/>
      <c r="J52" s="33"/>
      <c r="K52" s="33"/>
      <c r="L52" s="12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2:12" s="1" customFormat="1" ht="12" customHeight="1">
      <c r="B53" s="23"/>
      <c r="C53" s="30" t="s">
        <v>146</v>
      </c>
      <c r="L53" s="23"/>
    </row>
    <row r="54" spans="2:12" s="1" customFormat="1" ht="16.5" customHeight="1">
      <c r="B54" s="23"/>
      <c r="E54" s="119" t="s">
        <v>3375</v>
      </c>
      <c r="F54" s="1"/>
      <c r="G54" s="1"/>
      <c r="H54" s="1"/>
      <c r="L54" s="23"/>
    </row>
    <row r="55" spans="2:12" s="1" customFormat="1" ht="12" customHeight="1">
      <c r="B55" s="23"/>
      <c r="C55" s="30" t="s">
        <v>148</v>
      </c>
      <c r="L55" s="23"/>
    </row>
    <row r="56" spans="1:31" s="2" customFormat="1" ht="16.5" customHeight="1">
      <c r="A56" s="33"/>
      <c r="B56" s="34"/>
      <c r="C56" s="33"/>
      <c r="D56" s="33"/>
      <c r="E56" s="125" t="s">
        <v>6085</v>
      </c>
      <c r="F56" s="33"/>
      <c r="G56" s="33"/>
      <c r="H56" s="33"/>
      <c r="I56" s="33"/>
      <c r="J56" s="33"/>
      <c r="K56" s="33"/>
      <c r="L56" s="12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12" customHeight="1">
      <c r="A57" s="33"/>
      <c r="B57" s="34"/>
      <c r="C57" s="30" t="s">
        <v>5618</v>
      </c>
      <c r="D57" s="33"/>
      <c r="E57" s="33"/>
      <c r="F57" s="33"/>
      <c r="G57" s="33"/>
      <c r="H57" s="33"/>
      <c r="I57" s="33"/>
      <c r="J57" s="33"/>
      <c r="K57" s="33"/>
      <c r="L57" s="12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6.5" customHeight="1">
      <c r="A58" s="33"/>
      <c r="B58" s="34"/>
      <c r="C58" s="33"/>
      <c r="D58" s="33"/>
      <c r="E58" s="56" t="str">
        <f>E13</f>
        <v>SO 02.VZT.001 - Zař. č. 1 - Odsávaní a filtrace - svařovna plamenem</v>
      </c>
      <c r="F58" s="33"/>
      <c r="G58" s="33"/>
      <c r="H58" s="33"/>
      <c r="I58" s="33"/>
      <c r="J58" s="33"/>
      <c r="K58" s="33"/>
      <c r="L58" s="1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6.95" customHeight="1">
      <c r="A59" s="33"/>
      <c r="B59" s="34"/>
      <c r="C59" s="33"/>
      <c r="D59" s="33"/>
      <c r="E59" s="33"/>
      <c r="F59" s="33"/>
      <c r="G59" s="33"/>
      <c r="H59" s="33"/>
      <c r="I59" s="33"/>
      <c r="J59" s="33"/>
      <c r="K59" s="33"/>
      <c r="L59" s="12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2" customHeight="1">
      <c r="A60" s="33"/>
      <c r="B60" s="34"/>
      <c r="C60" s="30" t="s">
        <v>19</v>
      </c>
      <c r="D60" s="33"/>
      <c r="E60" s="33"/>
      <c r="F60" s="27" t="str">
        <f>F16</f>
        <v>Hubálov st. 80, k.ú. Loukovec</v>
      </c>
      <c r="G60" s="33"/>
      <c r="H60" s="33"/>
      <c r="I60" s="30" t="s">
        <v>21</v>
      </c>
      <c r="J60" s="58" t="str">
        <f>IF(J16="","",J16)</f>
        <v>2. 11. 2018</v>
      </c>
      <c r="K60" s="33"/>
      <c r="L60" s="12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6.95" customHeight="1">
      <c r="A61" s="33"/>
      <c r="B61" s="34"/>
      <c r="C61" s="33"/>
      <c r="D61" s="33"/>
      <c r="E61" s="33"/>
      <c r="F61" s="33"/>
      <c r="G61" s="33"/>
      <c r="H61" s="33"/>
      <c r="I61" s="33"/>
      <c r="J61" s="33"/>
      <c r="K61" s="33"/>
      <c r="L61" s="12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5.15" customHeight="1">
      <c r="A62" s="33"/>
      <c r="B62" s="34"/>
      <c r="C62" s="30" t="s">
        <v>23</v>
      </c>
      <c r="D62" s="33"/>
      <c r="E62" s="33"/>
      <c r="F62" s="27" t="str">
        <f>E19</f>
        <v>SOU Hubálov</v>
      </c>
      <c r="G62" s="33"/>
      <c r="H62" s="33"/>
      <c r="I62" s="30" t="s">
        <v>29</v>
      </c>
      <c r="J62" s="31" t="str">
        <f>E25</f>
        <v>ANITAS s.r.o.</v>
      </c>
      <c r="K62" s="33"/>
      <c r="L62" s="12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15.15" customHeight="1">
      <c r="A63" s="33"/>
      <c r="B63" s="34"/>
      <c r="C63" s="30" t="s">
        <v>27</v>
      </c>
      <c r="D63" s="33"/>
      <c r="E63" s="33"/>
      <c r="F63" s="27" t="str">
        <f>IF(E22="","",E22)</f>
        <v xml:space="preserve"> </v>
      </c>
      <c r="G63" s="33"/>
      <c r="H63" s="33"/>
      <c r="I63" s="30" t="s">
        <v>32</v>
      </c>
      <c r="J63" s="31" t="str">
        <f>E28</f>
        <v>ANITAS s.r.o.</v>
      </c>
      <c r="K63" s="33"/>
      <c r="L63" s="12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10.3" customHeight="1">
      <c r="A64" s="33"/>
      <c r="B64" s="34"/>
      <c r="C64" s="33"/>
      <c r="D64" s="33"/>
      <c r="E64" s="33"/>
      <c r="F64" s="33"/>
      <c r="G64" s="33"/>
      <c r="H64" s="33"/>
      <c r="I64" s="33"/>
      <c r="J64" s="33"/>
      <c r="K64" s="33"/>
      <c r="L64" s="12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29.25" customHeight="1">
      <c r="A65" s="33"/>
      <c r="B65" s="34"/>
      <c r="C65" s="134" t="s">
        <v>151</v>
      </c>
      <c r="D65" s="128"/>
      <c r="E65" s="128"/>
      <c r="F65" s="128"/>
      <c r="G65" s="128"/>
      <c r="H65" s="128"/>
      <c r="I65" s="128"/>
      <c r="J65" s="135" t="s">
        <v>152</v>
      </c>
      <c r="K65" s="128"/>
      <c r="L65" s="12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10.3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12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47" s="2" customFormat="1" ht="22.8" customHeight="1">
      <c r="A67" s="33"/>
      <c r="B67" s="34"/>
      <c r="C67" s="136" t="s">
        <v>67</v>
      </c>
      <c r="D67" s="33"/>
      <c r="E67" s="33"/>
      <c r="F67" s="33"/>
      <c r="G67" s="33"/>
      <c r="H67" s="33"/>
      <c r="I67" s="33"/>
      <c r="J67" s="84">
        <f>J93</f>
        <v>1729075.0599999996</v>
      </c>
      <c r="K67" s="33"/>
      <c r="L67" s="12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U67" s="20" t="s">
        <v>153</v>
      </c>
    </row>
    <row r="68" spans="1:31" s="9" customFormat="1" ht="24.95" customHeight="1">
      <c r="A68" s="9"/>
      <c r="B68" s="137"/>
      <c r="C68" s="9"/>
      <c r="D68" s="138" t="s">
        <v>163</v>
      </c>
      <c r="E68" s="139"/>
      <c r="F68" s="139"/>
      <c r="G68" s="139"/>
      <c r="H68" s="139"/>
      <c r="I68" s="139"/>
      <c r="J68" s="140">
        <f>J94</f>
        <v>1729075.0599999996</v>
      </c>
      <c r="K68" s="9"/>
      <c r="L68" s="137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41"/>
      <c r="C69" s="10"/>
      <c r="D69" s="142" t="s">
        <v>1861</v>
      </c>
      <c r="E69" s="143"/>
      <c r="F69" s="143"/>
      <c r="G69" s="143"/>
      <c r="H69" s="143"/>
      <c r="I69" s="143"/>
      <c r="J69" s="144">
        <f>J95</f>
        <v>1729075.0599999996</v>
      </c>
      <c r="K69" s="10"/>
      <c r="L69" s="14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12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2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5" customHeight="1">
      <c r="A75" s="33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2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5" customHeight="1">
      <c r="A76" s="33"/>
      <c r="B76" s="34"/>
      <c r="C76" s="24" t="s">
        <v>180</v>
      </c>
      <c r="D76" s="33"/>
      <c r="E76" s="33"/>
      <c r="F76" s="33"/>
      <c r="G76" s="33"/>
      <c r="H76" s="33"/>
      <c r="I76" s="33"/>
      <c r="J76" s="33"/>
      <c r="K76" s="33"/>
      <c r="L76" s="12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12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30" t="s">
        <v>15</v>
      </c>
      <c r="D78" s="33"/>
      <c r="E78" s="33"/>
      <c r="F78" s="33"/>
      <c r="G78" s="33"/>
      <c r="H78" s="33"/>
      <c r="I78" s="33"/>
      <c r="J78" s="33"/>
      <c r="K78" s="33"/>
      <c r="L78" s="12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119" t="str">
        <f>E7</f>
        <v>Snížení energetické náročnosti areálu SOU Hubálov</v>
      </c>
      <c r="F79" s="30"/>
      <c r="G79" s="30"/>
      <c r="H79" s="30"/>
      <c r="I79" s="33"/>
      <c r="J79" s="33"/>
      <c r="K79" s="33"/>
      <c r="L79" s="12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2:12" s="1" customFormat="1" ht="12" customHeight="1">
      <c r="B80" s="23"/>
      <c r="C80" s="30" t="s">
        <v>146</v>
      </c>
      <c r="L80" s="23"/>
    </row>
    <row r="81" spans="2:12" s="1" customFormat="1" ht="16.5" customHeight="1">
      <c r="B81" s="23"/>
      <c r="E81" s="119" t="s">
        <v>3375</v>
      </c>
      <c r="F81" s="1"/>
      <c r="G81" s="1"/>
      <c r="H81" s="1"/>
      <c r="L81" s="23"/>
    </row>
    <row r="82" spans="2:12" s="1" customFormat="1" ht="12" customHeight="1">
      <c r="B82" s="23"/>
      <c r="C82" s="30" t="s">
        <v>148</v>
      </c>
      <c r="L82" s="23"/>
    </row>
    <row r="83" spans="1:31" s="2" customFormat="1" ht="16.5" customHeight="1">
      <c r="A83" s="33"/>
      <c r="B83" s="34"/>
      <c r="C83" s="33"/>
      <c r="D83" s="33"/>
      <c r="E83" s="125" t="s">
        <v>6085</v>
      </c>
      <c r="F83" s="33"/>
      <c r="G83" s="33"/>
      <c r="H83" s="33"/>
      <c r="I83" s="33"/>
      <c r="J83" s="33"/>
      <c r="K83" s="33"/>
      <c r="L83" s="12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30" t="s">
        <v>5618</v>
      </c>
      <c r="D84" s="33"/>
      <c r="E84" s="33"/>
      <c r="F84" s="33"/>
      <c r="G84" s="33"/>
      <c r="H84" s="33"/>
      <c r="I84" s="33"/>
      <c r="J84" s="33"/>
      <c r="K84" s="33"/>
      <c r="L84" s="12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56" t="str">
        <f>E13</f>
        <v>SO 02.VZT.001 - Zař. č. 1 - Odsávaní a filtrace - svařovna plamenem</v>
      </c>
      <c r="F85" s="33"/>
      <c r="G85" s="33"/>
      <c r="H85" s="33"/>
      <c r="I85" s="33"/>
      <c r="J85" s="33"/>
      <c r="K85" s="33"/>
      <c r="L85" s="12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12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30" t="s">
        <v>19</v>
      </c>
      <c r="D87" s="33"/>
      <c r="E87" s="33"/>
      <c r="F87" s="27" t="str">
        <f>F16</f>
        <v>Hubálov st. 80, k.ú. Loukovec</v>
      </c>
      <c r="G87" s="33"/>
      <c r="H87" s="33"/>
      <c r="I87" s="30" t="s">
        <v>21</v>
      </c>
      <c r="J87" s="58" t="str">
        <f>IF(J16="","",J16)</f>
        <v>2. 11. 2018</v>
      </c>
      <c r="K87" s="33"/>
      <c r="L87" s="12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12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15" customHeight="1">
      <c r="A89" s="33"/>
      <c r="B89" s="34"/>
      <c r="C89" s="30" t="s">
        <v>23</v>
      </c>
      <c r="D89" s="33"/>
      <c r="E89" s="33"/>
      <c r="F89" s="27" t="str">
        <f>E19</f>
        <v>SOU Hubálov</v>
      </c>
      <c r="G89" s="33"/>
      <c r="H89" s="33"/>
      <c r="I89" s="30" t="s">
        <v>29</v>
      </c>
      <c r="J89" s="31" t="str">
        <f>E25</f>
        <v>ANITAS s.r.o.</v>
      </c>
      <c r="K89" s="33"/>
      <c r="L89" s="12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15" customHeight="1">
      <c r="A90" s="33"/>
      <c r="B90" s="34"/>
      <c r="C90" s="30" t="s">
        <v>27</v>
      </c>
      <c r="D90" s="33"/>
      <c r="E90" s="33"/>
      <c r="F90" s="27" t="str">
        <f>IF(E22="","",E22)</f>
        <v xml:space="preserve"> </v>
      </c>
      <c r="G90" s="33"/>
      <c r="H90" s="33"/>
      <c r="I90" s="30" t="s">
        <v>32</v>
      </c>
      <c r="J90" s="31" t="str">
        <f>E28</f>
        <v>ANITAS s.r.o.</v>
      </c>
      <c r="K90" s="33"/>
      <c r="L90" s="12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12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45"/>
      <c r="B92" s="146"/>
      <c r="C92" s="147" t="s">
        <v>181</v>
      </c>
      <c r="D92" s="148" t="s">
        <v>54</v>
      </c>
      <c r="E92" s="148" t="s">
        <v>50</v>
      </c>
      <c r="F92" s="148" t="s">
        <v>51</v>
      </c>
      <c r="G92" s="148" t="s">
        <v>182</v>
      </c>
      <c r="H92" s="148" t="s">
        <v>183</v>
      </c>
      <c r="I92" s="148" t="s">
        <v>184</v>
      </c>
      <c r="J92" s="148" t="s">
        <v>152</v>
      </c>
      <c r="K92" s="149" t="s">
        <v>185</v>
      </c>
      <c r="L92" s="150"/>
      <c r="M92" s="74" t="s">
        <v>3</v>
      </c>
      <c r="N92" s="75" t="s">
        <v>39</v>
      </c>
      <c r="O92" s="75" t="s">
        <v>186</v>
      </c>
      <c r="P92" s="75" t="s">
        <v>187</v>
      </c>
      <c r="Q92" s="75" t="s">
        <v>188</v>
      </c>
      <c r="R92" s="75" t="s">
        <v>189</v>
      </c>
      <c r="S92" s="75" t="s">
        <v>190</v>
      </c>
      <c r="T92" s="76" t="s">
        <v>191</v>
      </c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</row>
    <row r="93" spans="1:63" s="2" customFormat="1" ht="22.8" customHeight="1">
      <c r="A93" s="33"/>
      <c r="B93" s="34"/>
      <c r="C93" s="81" t="s">
        <v>192</v>
      </c>
      <c r="D93" s="33"/>
      <c r="E93" s="33"/>
      <c r="F93" s="33"/>
      <c r="G93" s="33"/>
      <c r="H93" s="33"/>
      <c r="I93" s="33"/>
      <c r="J93" s="151">
        <f>BK93</f>
        <v>1729075.0599999996</v>
      </c>
      <c r="K93" s="33"/>
      <c r="L93" s="34"/>
      <c r="M93" s="77"/>
      <c r="N93" s="62"/>
      <c r="O93" s="78"/>
      <c r="P93" s="152">
        <f>P94</f>
        <v>0</v>
      </c>
      <c r="Q93" s="78"/>
      <c r="R93" s="152">
        <f>R94</f>
        <v>0</v>
      </c>
      <c r="S93" s="78"/>
      <c r="T93" s="153">
        <f>T94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20" t="s">
        <v>68</v>
      </c>
      <c r="AU93" s="20" t="s">
        <v>153</v>
      </c>
      <c r="BK93" s="154">
        <f>BK94</f>
        <v>1729075.0599999996</v>
      </c>
    </row>
    <row r="94" spans="1:63" s="12" customFormat="1" ht="25.9" customHeight="1">
      <c r="A94" s="12"/>
      <c r="B94" s="155"/>
      <c r="C94" s="12"/>
      <c r="D94" s="156" t="s">
        <v>68</v>
      </c>
      <c r="E94" s="157" t="s">
        <v>889</v>
      </c>
      <c r="F94" s="157" t="s">
        <v>890</v>
      </c>
      <c r="G94" s="12"/>
      <c r="H94" s="12"/>
      <c r="I94" s="12"/>
      <c r="J94" s="158">
        <f>BK94</f>
        <v>1729075.0599999996</v>
      </c>
      <c r="K94" s="12"/>
      <c r="L94" s="155"/>
      <c r="M94" s="159"/>
      <c r="N94" s="160"/>
      <c r="O94" s="160"/>
      <c r="P94" s="161">
        <f>P95</f>
        <v>0</v>
      </c>
      <c r="Q94" s="160"/>
      <c r="R94" s="161">
        <f>R95</f>
        <v>0</v>
      </c>
      <c r="S94" s="160"/>
      <c r="T94" s="162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56" t="s">
        <v>78</v>
      </c>
      <c r="AT94" s="163" t="s">
        <v>68</v>
      </c>
      <c r="AU94" s="163" t="s">
        <v>69</v>
      </c>
      <c r="AY94" s="156" t="s">
        <v>195</v>
      </c>
      <c r="BK94" s="164">
        <f>BK95</f>
        <v>1729075.0599999996</v>
      </c>
    </row>
    <row r="95" spans="1:63" s="12" customFormat="1" ht="22.8" customHeight="1">
      <c r="A95" s="12"/>
      <c r="B95" s="155"/>
      <c r="C95" s="12"/>
      <c r="D95" s="156" t="s">
        <v>68</v>
      </c>
      <c r="E95" s="165" t="s">
        <v>1984</v>
      </c>
      <c r="F95" s="165" t="s">
        <v>1985</v>
      </c>
      <c r="G95" s="12"/>
      <c r="H95" s="12"/>
      <c r="I95" s="12"/>
      <c r="J95" s="166">
        <f>BK95</f>
        <v>1729075.0599999996</v>
      </c>
      <c r="K95" s="12"/>
      <c r="L95" s="155"/>
      <c r="M95" s="159"/>
      <c r="N95" s="160"/>
      <c r="O95" s="160"/>
      <c r="P95" s="161">
        <f>SUM(P96:P153)</f>
        <v>0</v>
      </c>
      <c r="Q95" s="160"/>
      <c r="R95" s="161">
        <f>SUM(R96:R153)</f>
        <v>0</v>
      </c>
      <c r="S95" s="160"/>
      <c r="T95" s="162">
        <f>SUM(T96:T153)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56" t="s">
        <v>78</v>
      </c>
      <c r="AT95" s="163" t="s">
        <v>68</v>
      </c>
      <c r="AU95" s="163" t="s">
        <v>76</v>
      </c>
      <c r="AY95" s="156" t="s">
        <v>195</v>
      </c>
      <c r="BK95" s="164">
        <f>SUM(BK96:BK153)</f>
        <v>1729075.0599999996</v>
      </c>
    </row>
    <row r="96" spans="1:65" s="2" customFormat="1" ht="96" customHeight="1">
      <c r="A96" s="33"/>
      <c r="B96" s="167"/>
      <c r="C96" s="168" t="s">
        <v>76</v>
      </c>
      <c r="D96" s="168" t="s">
        <v>197</v>
      </c>
      <c r="E96" s="169" t="s">
        <v>6087</v>
      </c>
      <c r="F96" s="170" t="s">
        <v>6088</v>
      </c>
      <c r="G96" s="171" t="s">
        <v>1148</v>
      </c>
      <c r="H96" s="172">
        <v>1</v>
      </c>
      <c r="I96" s="173">
        <v>832600</v>
      </c>
      <c r="J96" s="173">
        <f>ROUND(I96*H96,2)</f>
        <v>832600</v>
      </c>
      <c r="K96" s="170" t="s">
        <v>3</v>
      </c>
      <c r="L96" s="34"/>
      <c r="M96" s="174" t="s">
        <v>3</v>
      </c>
      <c r="N96" s="175" t="s">
        <v>40</v>
      </c>
      <c r="O96" s="176">
        <v>0</v>
      </c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8" t="s">
        <v>295</v>
      </c>
      <c r="AT96" s="178" t="s">
        <v>197</v>
      </c>
      <c r="AU96" s="178" t="s">
        <v>78</v>
      </c>
      <c r="AY96" s="20" t="s">
        <v>195</v>
      </c>
      <c r="BE96" s="179">
        <f>IF(N96="základní",J96,0)</f>
        <v>832600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76</v>
      </c>
      <c r="BK96" s="179">
        <f>ROUND(I96*H96,2)</f>
        <v>832600</v>
      </c>
      <c r="BL96" s="20" t="s">
        <v>295</v>
      </c>
      <c r="BM96" s="178" t="s">
        <v>6089</v>
      </c>
    </row>
    <row r="97" spans="1:65" s="2" customFormat="1" ht="36" customHeight="1">
      <c r="A97" s="33"/>
      <c r="B97" s="167"/>
      <c r="C97" s="168" t="s">
        <v>78</v>
      </c>
      <c r="D97" s="168" t="s">
        <v>197</v>
      </c>
      <c r="E97" s="169" t="s">
        <v>6090</v>
      </c>
      <c r="F97" s="170" t="s">
        <v>6091</v>
      </c>
      <c r="G97" s="171" t="s">
        <v>1148</v>
      </c>
      <c r="H97" s="172">
        <v>1</v>
      </c>
      <c r="I97" s="173">
        <v>24255</v>
      </c>
      <c r="J97" s="173">
        <f>ROUND(I97*H97,2)</f>
        <v>24255</v>
      </c>
      <c r="K97" s="170" t="s">
        <v>3</v>
      </c>
      <c r="L97" s="34"/>
      <c r="M97" s="174" t="s">
        <v>3</v>
      </c>
      <c r="N97" s="175" t="s">
        <v>40</v>
      </c>
      <c r="O97" s="176">
        <v>0</v>
      </c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78" t="s">
        <v>295</v>
      </c>
      <c r="AT97" s="178" t="s">
        <v>197</v>
      </c>
      <c r="AU97" s="178" t="s">
        <v>78</v>
      </c>
      <c r="AY97" s="20" t="s">
        <v>195</v>
      </c>
      <c r="BE97" s="179">
        <f>IF(N97="základní",J97,0)</f>
        <v>24255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76</v>
      </c>
      <c r="BK97" s="179">
        <f>ROUND(I97*H97,2)</f>
        <v>24255</v>
      </c>
      <c r="BL97" s="20" t="s">
        <v>295</v>
      </c>
      <c r="BM97" s="178" t="s">
        <v>6092</v>
      </c>
    </row>
    <row r="98" spans="1:65" s="2" customFormat="1" ht="36" customHeight="1">
      <c r="A98" s="33"/>
      <c r="B98" s="167"/>
      <c r="C98" s="168" t="s">
        <v>119</v>
      </c>
      <c r="D98" s="168" t="s">
        <v>197</v>
      </c>
      <c r="E98" s="169" t="s">
        <v>6093</v>
      </c>
      <c r="F98" s="170" t="s">
        <v>6094</v>
      </c>
      <c r="G98" s="171" t="s">
        <v>1148</v>
      </c>
      <c r="H98" s="172">
        <v>1</v>
      </c>
      <c r="I98" s="173">
        <v>17325</v>
      </c>
      <c r="J98" s="173">
        <f>ROUND(I98*H98,2)</f>
        <v>17325</v>
      </c>
      <c r="K98" s="170" t="s">
        <v>3</v>
      </c>
      <c r="L98" s="34"/>
      <c r="M98" s="174" t="s">
        <v>3</v>
      </c>
      <c r="N98" s="175" t="s">
        <v>40</v>
      </c>
      <c r="O98" s="176">
        <v>0</v>
      </c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78" t="s">
        <v>295</v>
      </c>
      <c r="AT98" s="178" t="s">
        <v>197</v>
      </c>
      <c r="AU98" s="178" t="s">
        <v>78</v>
      </c>
      <c r="AY98" s="20" t="s">
        <v>195</v>
      </c>
      <c r="BE98" s="179">
        <f>IF(N98="základní",J98,0)</f>
        <v>17325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76</v>
      </c>
      <c r="BK98" s="179">
        <f>ROUND(I98*H98,2)</f>
        <v>17325</v>
      </c>
      <c r="BL98" s="20" t="s">
        <v>295</v>
      </c>
      <c r="BM98" s="178" t="s">
        <v>6095</v>
      </c>
    </row>
    <row r="99" spans="1:65" s="2" customFormat="1" ht="16.5" customHeight="1">
      <c r="A99" s="33"/>
      <c r="B99" s="167"/>
      <c r="C99" s="168" t="s">
        <v>202</v>
      </c>
      <c r="D99" s="168" t="s">
        <v>197</v>
      </c>
      <c r="E99" s="169" t="s">
        <v>6096</v>
      </c>
      <c r="F99" s="170" t="s">
        <v>6097</v>
      </c>
      <c r="G99" s="171" t="s">
        <v>212</v>
      </c>
      <c r="H99" s="172">
        <v>20</v>
      </c>
      <c r="I99" s="173">
        <v>150</v>
      </c>
      <c r="J99" s="173">
        <f>ROUND(I99*H99,2)</f>
        <v>3000</v>
      </c>
      <c r="K99" s="170" t="s">
        <v>3</v>
      </c>
      <c r="L99" s="34"/>
      <c r="M99" s="174" t="s">
        <v>3</v>
      </c>
      <c r="N99" s="175" t="s">
        <v>40</v>
      </c>
      <c r="O99" s="176">
        <v>0</v>
      </c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8" t="s">
        <v>295</v>
      </c>
      <c r="AT99" s="178" t="s">
        <v>197</v>
      </c>
      <c r="AU99" s="178" t="s">
        <v>78</v>
      </c>
      <c r="AY99" s="20" t="s">
        <v>195</v>
      </c>
      <c r="BE99" s="179">
        <f>IF(N99="základní",J99,0)</f>
        <v>3000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76</v>
      </c>
      <c r="BK99" s="179">
        <f>ROUND(I99*H99,2)</f>
        <v>3000</v>
      </c>
      <c r="BL99" s="20" t="s">
        <v>295</v>
      </c>
      <c r="BM99" s="178" t="s">
        <v>6098</v>
      </c>
    </row>
    <row r="100" spans="1:65" s="2" customFormat="1" ht="16.5" customHeight="1">
      <c r="A100" s="33"/>
      <c r="B100" s="167"/>
      <c r="C100" s="168" t="s">
        <v>225</v>
      </c>
      <c r="D100" s="168" t="s">
        <v>197</v>
      </c>
      <c r="E100" s="169" t="s">
        <v>6099</v>
      </c>
      <c r="F100" s="170" t="s">
        <v>6100</v>
      </c>
      <c r="G100" s="171" t="s">
        <v>1148</v>
      </c>
      <c r="H100" s="172">
        <v>1</v>
      </c>
      <c r="I100" s="173">
        <v>5800</v>
      </c>
      <c r="J100" s="173">
        <f>ROUND(I100*H100,2)</f>
        <v>5800</v>
      </c>
      <c r="K100" s="170" t="s">
        <v>3</v>
      </c>
      <c r="L100" s="34"/>
      <c r="M100" s="174" t="s">
        <v>3</v>
      </c>
      <c r="N100" s="175" t="s">
        <v>40</v>
      </c>
      <c r="O100" s="176">
        <v>0</v>
      </c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78" t="s">
        <v>295</v>
      </c>
      <c r="AT100" s="178" t="s">
        <v>197</v>
      </c>
      <c r="AU100" s="178" t="s">
        <v>78</v>
      </c>
      <c r="AY100" s="20" t="s">
        <v>195</v>
      </c>
      <c r="BE100" s="179">
        <f>IF(N100="základní",J100,0)</f>
        <v>5800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76</v>
      </c>
      <c r="BK100" s="179">
        <f>ROUND(I100*H100,2)</f>
        <v>5800</v>
      </c>
      <c r="BL100" s="20" t="s">
        <v>295</v>
      </c>
      <c r="BM100" s="178" t="s">
        <v>6101</v>
      </c>
    </row>
    <row r="101" spans="1:65" s="2" customFormat="1" ht="36" customHeight="1">
      <c r="A101" s="33"/>
      <c r="B101" s="167"/>
      <c r="C101" s="168" t="s">
        <v>235</v>
      </c>
      <c r="D101" s="168" t="s">
        <v>197</v>
      </c>
      <c r="E101" s="169" t="s">
        <v>6102</v>
      </c>
      <c r="F101" s="170" t="s">
        <v>6103</v>
      </c>
      <c r="G101" s="171" t="s">
        <v>1148</v>
      </c>
      <c r="H101" s="172">
        <v>1</v>
      </c>
      <c r="I101" s="173">
        <v>66650</v>
      </c>
      <c r="J101" s="173">
        <f>ROUND(I101*H101,2)</f>
        <v>66650</v>
      </c>
      <c r="K101" s="170" t="s">
        <v>3</v>
      </c>
      <c r="L101" s="34"/>
      <c r="M101" s="174" t="s">
        <v>3</v>
      </c>
      <c r="N101" s="175" t="s">
        <v>40</v>
      </c>
      <c r="O101" s="176">
        <v>0</v>
      </c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78" t="s">
        <v>295</v>
      </c>
      <c r="AT101" s="178" t="s">
        <v>197</v>
      </c>
      <c r="AU101" s="178" t="s">
        <v>78</v>
      </c>
      <c r="AY101" s="20" t="s">
        <v>195</v>
      </c>
      <c r="BE101" s="179">
        <f>IF(N101="základní",J101,0)</f>
        <v>66650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0" t="s">
        <v>76</v>
      </c>
      <c r="BK101" s="179">
        <f>ROUND(I101*H101,2)</f>
        <v>66650</v>
      </c>
      <c r="BL101" s="20" t="s">
        <v>295</v>
      </c>
      <c r="BM101" s="178" t="s">
        <v>6104</v>
      </c>
    </row>
    <row r="102" spans="1:65" s="2" customFormat="1" ht="36" customHeight="1">
      <c r="A102" s="33"/>
      <c r="B102" s="167"/>
      <c r="C102" s="168" t="s">
        <v>240</v>
      </c>
      <c r="D102" s="168" t="s">
        <v>197</v>
      </c>
      <c r="E102" s="169" t="s">
        <v>6105</v>
      </c>
      <c r="F102" s="170" t="s">
        <v>6106</v>
      </c>
      <c r="G102" s="171" t="s">
        <v>1148</v>
      </c>
      <c r="H102" s="172">
        <v>2</v>
      </c>
      <c r="I102" s="173">
        <v>80600</v>
      </c>
      <c r="J102" s="173">
        <f>ROUND(I102*H102,2)</f>
        <v>161200</v>
      </c>
      <c r="K102" s="170" t="s">
        <v>3</v>
      </c>
      <c r="L102" s="34"/>
      <c r="M102" s="174" t="s">
        <v>3</v>
      </c>
      <c r="N102" s="175" t="s">
        <v>40</v>
      </c>
      <c r="O102" s="176">
        <v>0</v>
      </c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8" t="s">
        <v>295</v>
      </c>
      <c r="AT102" s="178" t="s">
        <v>197</v>
      </c>
      <c r="AU102" s="178" t="s">
        <v>78</v>
      </c>
      <c r="AY102" s="20" t="s">
        <v>195</v>
      </c>
      <c r="BE102" s="179">
        <f>IF(N102="základní",J102,0)</f>
        <v>161200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76</v>
      </c>
      <c r="BK102" s="179">
        <f>ROUND(I102*H102,2)</f>
        <v>161200</v>
      </c>
      <c r="BL102" s="20" t="s">
        <v>295</v>
      </c>
      <c r="BM102" s="178" t="s">
        <v>6107</v>
      </c>
    </row>
    <row r="103" spans="1:65" s="2" customFormat="1" ht="36" customHeight="1">
      <c r="A103" s="33"/>
      <c r="B103" s="167"/>
      <c r="C103" s="168" t="s">
        <v>246</v>
      </c>
      <c r="D103" s="168" t="s">
        <v>197</v>
      </c>
      <c r="E103" s="169" t="s">
        <v>6108</v>
      </c>
      <c r="F103" s="170" t="s">
        <v>6109</v>
      </c>
      <c r="G103" s="171" t="s">
        <v>1148</v>
      </c>
      <c r="H103" s="172">
        <v>12</v>
      </c>
      <c r="I103" s="173">
        <v>23250</v>
      </c>
      <c r="J103" s="173">
        <f>ROUND(I103*H103,2)</f>
        <v>279000</v>
      </c>
      <c r="K103" s="170" t="s">
        <v>3</v>
      </c>
      <c r="L103" s="34"/>
      <c r="M103" s="174" t="s">
        <v>3</v>
      </c>
      <c r="N103" s="175" t="s">
        <v>40</v>
      </c>
      <c r="O103" s="176">
        <v>0</v>
      </c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78" t="s">
        <v>295</v>
      </c>
      <c r="AT103" s="178" t="s">
        <v>197</v>
      </c>
      <c r="AU103" s="178" t="s">
        <v>78</v>
      </c>
      <c r="AY103" s="20" t="s">
        <v>195</v>
      </c>
      <c r="BE103" s="179">
        <f>IF(N103="základní",J103,0)</f>
        <v>279000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76</v>
      </c>
      <c r="BK103" s="179">
        <f>ROUND(I103*H103,2)</f>
        <v>279000</v>
      </c>
      <c r="BL103" s="20" t="s">
        <v>295</v>
      </c>
      <c r="BM103" s="178" t="s">
        <v>6110</v>
      </c>
    </row>
    <row r="104" spans="1:65" s="2" customFormat="1" ht="16.5" customHeight="1">
      <c r="A104" s="33"/>
      <c r="B104" s="167"/>
      <c r="C104" s="168" t="s">
        <v>252</v>
      </c>
      <c r="D104" s="168" t="s">
        <v>197</v>
      </c>
      <c r="E104" s="169" t="s">
        <v>6111</v>
      </c>
      <c r="F104" s="170" t="s">
        <v>6112</v>
      </c>
      <c r="G104" s="171" t="s">
        <v>1148</v>
      </c>
      <c r="H104" s="172">
        <v>2</v>
      </c>
      <c r="I104" s="173">
        <v>8431.5</v>
      </c>
      <c r="J104" s="173">
        <f>ROUND(I104*H104,2)</f>
        <v>16863</v>
      </c>
      <c r="K104" s="170" t="s">
        <v>3</v>
      </c>
      <c r="L104" s="34"/>
      <c r="M104" s="174" t="s">
        <v>3</v>
      </c>
      <c r="N104" s="175" t="s">
        <v>40</v>
      </c>
      <c r="O104" s="176">
        <v>0</v>
      </c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78" t="s">
        <v>295</v>
      </c>
      <c r="AT104" s="178" t="s">
        <v>197</v>
      </c>
      <c r="AU104" s="178" t="s">
        <v>78</v>
      </c>
      <c r="AY104" s="20" t="s">
        <v>195</v>
      </c>
      <c r="BE104" s="179">
        <f>IF(N104="základní",J104,0)</f>
        <v>16863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76</v>
      </c>
      <c r="BK104" s="179">
        <f>ROUND(I104*H104,2)</f>
        <v>16863</v>
      </c>
      <c r="BL104" s="20" t="s">
        <v>295</v>
      </c>
      <c r="BM104" s="178" t="s">
        <v>6113</v>
      </c>
    </row>
    <row r="105" spans="1:65" s="2" customFormat="1" ht="24" customHeight="1">
      <c r="A105" s="33"/>
      <c r="B105" s="167"/>
      <c r="C105" s="168" t="s">
        <v>258</v>
      </c>
      <c r="D105" s="168" t="s">
        <v>197</v>
      </c>
      <c r="E105" s="169" t="s">
        <v>6114</v>
      </c>
      <c r="F105" s="170" t="s">
        <v>6115</v>
      </c>
      <c r="G105" s="171" t="s">
        <v>1148</v>
      </c>
      <c r="H105" s="172">
        <v>12</v>
      </c>
      <c r="I105" s="173">
        <v>2900</v>
      </c>
      <c r="J105" s="173">
        <f>ROUND(I105*H105,2)</f>
        <v>34800</v>
      </c>
      <c r="K105" s="170" t="s">
        <v>3</v>
      </c>
      <c r="L105" s="34"/>
      <c r="M105" s="174" t="s">
        <v>3</v>
      </c>
      <c r="N105" s="175" t="s">
        <v>40</v>
      </c>
      <c r="O105" s="176">
        <v>0</v>
      </c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78" t="s">
        <v>295</v>
      </c>
      <c r="AT105" s="178" t="s">
        <v>197</v>
      </c>
      <c r="AU105" s="178" t="s">
        <v>78</v>
      </c>
      <c r="AY105" s="20" t="s">
        <v>195</v>
      </c>
      <c r="BE105" s="179">
        <f>IF(N105="základní",J105,0)</f>
        <v>34800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76</v>
      </c>
      <c r="BK105" s="179">
        <f>ROUND(I105*H105,2)</f>
        <v>34800</v>
      </c>
      <c r="BL105" s="20" t="s">
        <v>295</v>
      </c>
      <c r="BM105" s="178" t="s">
        <v>6116</v>
      </c>
    </row>
    <row r="106" spans="1:65" s="2" customFormat="1" ht="16.5" customHeight="1">
      <c r="A106" s="33"/>
      <c r="B106" s="167"/>
      <c r="C106" s="168" t="s">
        <v>262</v>
      </c>
      <c r="D106" s="168" t="s">
        <v>197</v>
      </c>
      <c r="E106" s="169" t="s">
        <v>6117</v>
      </c>
      <c r="F106" s="170" t="s">
        <v>6118</v>
      </c>
      <c r="G106" s="171" t="s">
        <v>1041</v>
      </c>
      <c r="H106" s="172">
        <v>12</v>
      </c>
      <c r="I106" s="173">
        <v>924</v>
      </c>
      <c r="J106" s="173">
        <f>ROUND(I106*H106,2)</f>
        <v>11088</v>
      </c>
      <c r="K106" s="170" t="s">
        <v>3</v>
      </c>
      <c r="L106" s="34"/>
      <c r="M106" s="174" t="s">
        <v>3</v>
      </c>
      <c r="N106" s="175" t="s">
        <v>40</v>
      </c>
      <c r="O106" s="176">
        <v>0</v>
      </c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8" t="s">
        <v>295</v>
      </c>
      <c r="AT106" s="178" t="s">
        <v>197</v>
      </c>
      <c r="AU106" s="178" t="s">
        <v>78</v>
      </c>
      <c r="AY106" s="20" t="s">
        <v>195</v>
      </c>
      <c r="BE106" s="179">
        <f>IF(N106="základní",J106,0)</f>
        <v>11088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76</v>
      </c>
      <c r="BK106" s="179">
        <f>ROUND(I106*H106,2)</f>
        <v>11088</v>
      </c>
      <c r="BL106" s="20" t="s">
        <v>295</v>
      </c>
      <c r="BM106" s="178" t="s">
        <v>6119</v>
      </c>
    </row>
    <row r="107" spans="1:65" s="2" customFormat="1" ht="24" customHeight="1">
      <c r="A107" s="33"/>
      <c r="B107" s="167"/>
      <c r="C107" s="168" t="s">
        <v>269</v>
      </c>
      <c r="D107" s="168" t="s">
        <v>197</v>
      </c>
      <c r="E107" s="169" t="s">
        <v>6120</v>
      </c>
      <c r="F107" s="170" t="s">
        <v>6121</v>
      </c>
      <c r="G107" s="171" t="s">
        <v>1148</v>
      </c>
      <c r="H107" s="172">
        <v>8</v>
      </c>
      <c r="I107" s="173">
        <v>2223.38</v>
      </c>
      <c r="J107" s="173">
        <f>ROUND(I107*H107,2)</f>
        <v>17787.04</v>
      </c>
      <c r="K107" s="170" t="s">
        <v>3</v>
      </c>
      <c r="L107" s="34"/>
      <c r="M107" s="174" t="s">
        <v>3</v>
      </c>
      <c r="N107" s="175" t="s">
        <v>40</v>
      </c>
      <c r="O107" s="176">
        <v>0</v>
      </c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8" t="s">
        <v>295</v>
      </c>
      <c r="AT107" s="178" t="s">
        <v>197</v>
      </c>
      <c r="AU107" s="178" t="s">
        <v>78</v>
      </c>
      <c r="AY107" s="20" t="s">
        <v>195</v>
      </c>
      <c r="BE107" s="179">
        <f>IF(N107="základní",J107,0)</f>
        <v>17787.04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76</v>
      </c>
      <c r="BK107" s="179">
        <f>ROUND(I107*H107,2)</f>
        <v>17787.04</v>
      </c>
      <c r="BL107" s="20" t="s">
        <v>295</v>
      </c>
      <c r="BM107" s="178" t="s">
        <v>6122</v>
      </c>
    </row>
    <row r="108" spans="1:65" s="2" customFormat="1" ht="16.5" customHeight="1">
      <c r="A108" s="33"/>
      <c r="B108" s="167"/>
      <c r="C108" s="168" t="s">
        <v>273</v>
      </c>
      <c r="D108" s="168" t="s">
        <v>197</v>
      </c>
      <c r="E108" s="169" t="s">
        <v>6123</v>
      </c>
      <c r="F108" s="170" t="s">
        <v>6124</v>
      </c>
      <c r="G108" s="171" t="s">
        <v>1148</v>
      </c>
      <c r="H108" s="172">
        <v>1</v>
      </c>
      <c r="I108" s="173">
        <v>1737.12</v>
      </c>
      <c r="J108" s="173">
        <f>ROUND(I108*H108,2)</f>
        <v>1737.12</v>
      </c>
      <c r="K108" s="170" t="s">
        <v>3</v>
      </c>
      <c r="L108" s="34"/>
      <c r="M108" s="174" t="s">
        <v>3</v>
      </c>
      <c r="N108" s="175" t="s">
        <v>40</v>
      </c>
      <c r="O108" s="176">
        <v>0</v>
      </c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78" t="s">
        <v>295</v>
      </c>
      <c r="AT108" s="178" t="s">
        <v>197</v>
      </c>
      <c r="AU108" s="178" t="s">
        <v>78</v>
      </c>
      <c r="AY108" s="20" t="s">
        <v>195</v>
      </c>
      <c r="BE108" s="179">
        <f>IF(N108="základní",J108,0)</f>
        <v>1737.12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76</v>
      </c>
      <c r="BK108" s="179">
        <f>ROUND(I108*H108,2)</f>
        <v>1737.12</v>
      </c>
      <c r="BL108" s="20" t="s">
        <v>295</v>
      </c>
      <c r="BM108" s="178" t="s">
        <v>6125</v>
      </c>
    </row>
    <row r="109" spans="1:65" s="2" customFormat="1" ht="16.5" customHeight="1">
      <c r="A109" s="33"/>
      <c r="B109" s="167"/>
      <c r="C109" s="168" t="s">
        <v>279</v>
      </c>
      <c r="D109" s="168" t="s">
        <v>197</v>
      </c>
      <c r="E109" s="169" t="s">
        <v>6126</v>
      </c>
      <c r="F109" s="170" t="s">
        <v>6127</v>
      </c>
      <c r="G109" s="171" t="s">
        <v>1148</v>
      </c>
      <c r="H109" s="172">
        <v>2</v>
      </c>
      <c r="I109" s="173">
        <v>802.73</v>
      </c>
      <c r="J109" s="173">
        <f>ROUND(I109*H109,2)</f>
        <v>1605.46</v>
      </c>
      <c r="K109" s="170" t="s">
        <v>3</v>
      </c>
      <c r="L109" s="34"/>
      <c r="M109" s="174" t="s">
        <v>3</v>
      </c>
      <c r="N109" s="175" t="s">
        <v>40</v>
      </c>
      <c r="O109" s="176">
        <v>0</v>
      </c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78" t="s">
        <v>295</v>
      </c>
      <c r="AT109" s="178" t="s">
        <v>197</v>
      </c>
      <c r="AU109" s="178" t="s">
        <v>78</v>
      </c>
      <c r="AY109" s="20" t="s">
        <v>195</v>
      </c>
      <c r="BE109" s="179">
        <f>IF(N109="základní",J109,0)</f>
        <v>1605.46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76</v>
      </c>
      <c r="BK109" s="179">
        <f>ROUND(I109*H109,2)</f>
        <v>1605.46</v>
      </c>
      <c r="BL109" s="20" t="s">
        <v>295</v>
      </c>
      <c r="BM109" s="178" t="s">
        <v>6128</v>
      </c>
    </row>
    <row r="110" spans="1:65" s="2" customFormat="1" ht="16.5" customHeight="1">
      <c r="A110" s="33"/>
      <c r="B110" s="167"/>
      <c r="C110" s="168" t="s">
        <v>9</v>
      </c>
      <c r="D110" s="168" t="s">
        <v>197</v>
      </c>
      <c r="E110" s="169" t="s">
        <v>6129</v>
      </c>
      <c r="F110" s="170" t="s">
        <v>6130</v>
      </c>
      <c r="G110" s="171" t="s">
        <v>1148</v>
      </c>
      <c r="H110" s="172">
        <v>2</v>
      </c>
      <c r="I110" s="173">
        <v>3988.22</v>
      </c>
      <c r="J110" s="173">
        <f>ROUND(I110*H110,2)</f>
        <v>7976.44</v>
      </c>
      <c r="K110" s="170" t="s">
        <v>3</v>
      </c>
      <c r="L110" s="34"/>
      <c r="M110" s="174" t="s">
        <v>3</v>
      </c>
      <c r="N110" s="175" t="s">
        <v>40</v>
      </c>
      <c r="O110" s="176">
        <v>0</v>
      </c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78" t="s">
        <v>295</v>
      </c>
      <c r="AT110" s="178" t="s">
        <v>197</v>
      </c>
      <c r="AU110" s="178" t="s">
        <v>78</v>
      </c>
      <c r="AY110" s="20" t="s">
        <v>195</v>
      </c>
      <c r="BE110" s="179">
        <f>IF(N110="základní",J110,0)</f>
        <v>7976.44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76</v>
      </c>
      <c r="BK110" s="179">
        <f>ROUND(I110*H110,2)</f>
        <v>7976.44</v>
      </c>
      <c r="BL110" s="20" t="s">
        <v>295</v>
      </c>
      <c r="BM110" s="178" t="s">
        <v>6131</v>
      </c>
    </row>
    <row r="111" spans="1:65" s="2" customFormat="1" ht="16.5" customHeight="1">
      <c r="A111" s="33"/>
      <c r="B111" s="167"/>
      <c r="C111" s="168" t="s">
        <v>295</v>
      </c>
      <c r="D111" s="168" t="s">
        <v>197</v>
      </c>
      <c r="E111" s="169" t="s">
        <v>6132</v>
      </c>
      <c r="F111" s="170" t="s">
        <v>6133</v>
      </c>
      <c r="G111" s="171" t="s">
        <v>1148</v>
      </c>
      <c r="H111" s="172">
        <v>1</v>
      </c>
      <c r="I111" s="173">
        <v>2084.78</v>
      </c>
      <c r="J111" s="173">
        <f>ROUND(I111*H111,2)</f>
        <v>2084.78</v>
      </c>
      <c r="K111" s="170" t="s">
        <v>3</v>
      </c>
      <c r="L111" s="34"/>
      <c r="M111" s="174" t="s">
        <v>3</v>
      </c>
      <c r="N111" s="175" t="s">
        <v>40</v>
      </c>
      <c r="O111" s="176">
        <v>0</v>
      </c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78" t="s">
        <v>295</v>
      </c>
      <c r="AT111" s="178" t="s">
        <v>197</v>
      </c>
      <c r="AU111" s="178" t="s">
        <v>78</v>
      </c>
      <c r="AY111" s="20" t="s">
        <v>195</v>
      </c>
      <c r="BE111" s="179">
        <f>IF(N111="základní",J111,0)</f>
        <v>2084.78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76</v>
      </c>
      <c r="BK111" s="179">
        <f>ROUND(I111*H111,2)</f>
        <v>2084.78</v>
      </c>
      <c r="BL111" s="20" t="s">
        <v>295</v>
      </c>
      <c r="BM111" s="178" t="s">
        <v>6134</v>
      </c>
    </row>
    <row r="112" spans="1:65" s="2" customFormat="1" ht="16.5" customHeight="1">
      <c r="A112" s="33"/>
      <c r="B112" s="167"/>
      <c r="C112" s="168" t="s">
        <v>301</v>
      </c>
      <c r="D112" s="168" t="s">
        <v>197</v>
      </c>
      <c r="E112" s="169" t="s">
        <v>6135</v>
      </c>
      <c r="F112" s="170" t="s">
        <v>6136</v>
      </c>
      <c r="G112" s="171" t="s">
        <v>1148</v>
      </c>
      <c r="H112" s="172">
        <v>2</v>
      </c>
      <c r="I112" s="173">
        <v>2733.89</v>
      </c>
      <c r="J112" s="173">
        <f>ROUND(I112*H112,2)</f>
        <v>5467.78</v>
      </c>
      <c r="K112" s="170" t="s">
        <v>3</v>
      </c>
      <c r="L112" s="34"/>
      <c r="M112" s="174" t="s">
        <v>3</v>
      </c>
      <c r="N112" s="175" t="s">
        <v>40</v>
      </c>
      <c r="O112" s="176">
        <v>0</v>
      </c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8" t="s">
        <v>295</v>
      </c>
      <c r="AT112" s="178" t="s">
        <v>197</v>
      </c>
      <c r="AU112" s="178" t="s">
        <v>78</v>
      </c>
      <c r="AY112" s="20" t="s">
        <v>195</v>
      </c>
      <c r="BE112" s="179">
        <f>IF(N112="základní",J112,0)</f>
        <v>5467.78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76</v>
      </c>
      <c r="BK112" s="179">
        <f>ROUND(I112*H112,2)</f>
        <v>5467.78</v>
      </c>
      <c r="BL112" s="20" t="s">
        <v>295</v>
      </c>
      <c r="BM112" s="178" t="s">
        <v>6137</v>
      </c>
    </row>
    <row r="113" spans="1:65" s="2" customFormat="1" ht="16.5" customHeight="1">
      <c r="A113" s="33"/>
      <c r="B113" s="167"/>
      <c r="C113" s="168" t="s">
        <v>305</v>
      </c>
      <c r="D113" s="168" t="s">
        <v>197</v>
      </c>
      <c r="E113" s="169" t="s">
        <v>6138</v>
      </c>
      <c r="F113" s="170" t="s">
        <v>6139</v>
      </c>
      <c r="G113" s="171" t="s">
        <v>1148</v>
      </c>
      <c r="H113" s="172">
        <v>2</v>
      </c>
      <c r="I113" s="173">
        <v>824.67</v>
      </c>
      <c r="J113" s="173">
        <f>ROUND(I113*H113,2)</f>
        <v>1649.34</v>
      </c>
      <c r="K113" s="170" t="s">
        <v>3</v>
      </c>
      <c r="L113" s="34"/>
      <c r="M113" s="174" t="s">
        <v>3</v>
      </c>
      <c r="N113" s="175" t="s">
        <v>40</v>
      </c>
      <c r="O113" s="176">
        <v>0</v>
      </c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8" t="s">
        <v>295</v>
      </c>
      <c r="AT113" s="178" t="s">
        <v>197</v>
      </c>
      <c r="AU113" s="178" t="s">
        <v>78</v>
      </c>
      <c r="AY113" s="20" t="s">
        <v>195</v>
      </c>
      <c r="BE113" s="179">
        <f>IF(N113="základní",J113,0)</f>
        <v>1649.34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76</v>
      </c>
      <c r="BK113" s="179">
        <f>ROUND(I113*H113,2)</f>
        <v>1649.34</v>
      </c>
      <c r="BL113" s="20" t="s">
        <v>295</v>
      </c>
      <c r="BM113" s="178" t="s">
        <v>6140</v>
      </c>
    </row>
    <row r="114" spans="1:65" s="2" customFormat="1" ht="16.5" customHeight="1">
      <c r="A114" s="33"/>
      <c r="B114" s="167"/>
      <c r="C114" s="168" t="s">
        <v>311</v>
      </c>
      <c r="D114" s="168" t="s">
        <v>197</v>
      </c>
      <c r="E114" s="169" t="s">
        <v>6141</v>
      </c>
      <c r="F114" s="170" t="s">
        <v>6142</v>
      </c>
      <c r="G114" s="171" t="s">
        <v>1148</v>
      </c>
      <c r="H114" s="172">
        <v>2</v>
      </c>
      <c r="I114" s="173">
        <v>740.36</v>
      </c>
      <c r="J114" s="173">
        <f>ROUND(I114*H114,2)</f>
        <v>1480.72</v>
      </c>
      <c r="K114" s="170" t="s">
        <v>3</v>
      </c>
      <c r="L114" s="34"/>
      <c r="M114" s="174" t="s">
        <v>3</v>
      </c>
      <c r="N114" s="175" t="s">
        <v>40</v>
      </c>
      <c r="O114" s="176">
        <v>0</v>
      </c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78" t="s">
        <v>295</v>
      </c>
      <c r="AT114" s="178" t="s">
        <v>197</v>
      </c>
      <c r="AU114" s="178" t="s">
        <v>78</v>
      </c>
      <c r="AY114" s="20" t="s">
        <v>195</v>
      </c>
      <c r="BE114" s="179">
        <f>IF(N114="základní",J114,0)</f>
        <v>1480.72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76</v>
      </c>
      <c r="BK114" s="179">
        <f>ROUND(I114*H114,2)</f>
        <v>1480.72</v>
      </c>
      <c r="BL114" s="20" t="s">
        <v>295</v>
      </c>
      <c r="BM114" s="178" t="s">
        <v>6143</v>
      </c>
    </row>
    <row r="115" spans="1:65" s="2" customFormat="1" ht="16.5" customHeight="1">
      <c r="A115" s="33"/>
      <c r="B115" s="167"/>
      <c r="C115" s="168" t="s">
        <v>317</v>
      </c>
      <c r="D115" s="168" t="s">
        <v>197</v>
      </c>
      <c r="E115" s="169" t="s">
        <v>6144</v>
      </c>
      <c r="F115" s="170" t="s">
        <v>6145</v>
      </c>
      <c r="G115" s="171" t="s">
        <v>1148</v>
      </c>
      <c r="H115" s="172">
        <v>3</v>
      </c>
      <c r="I115" s="173">
        <v>724.19</v>
      </c>
      <c r="J115" s="173">
        <f>ROUND(I115*H115,2)</f>
        <v>2172.57</v>
      </c>
      <c r="K115" s="170" t="s">
        <v>3</v>
      </c>
      <c r="L115" s="34"/>
      <c r="M115" s="174" t="s">
        <v>3</v>
      </c>
      <c r="N115" s="175" t="s">
        <v>40</v>
      </c>
      <c r="O115" s="176">
        <v>0</v>
      </c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78" t="s">
        <v>295</v>
      </c>
      <c r="AT115" s="178" t="s">
        <v>197</v>
      </c>
      <c r="AU115" s="178" t="s">
        <v>78</v>
      </c>
      <c r="AY115" s="20" t="s">
        <v>195</v>
      </c>
      <c r="BE115" s="179">
        <f>IF(N115="základní",J115,0)</f>
        <v>2172.57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76</v>
      </c>
      <c r="BK115" s="179">
        <f>ROUND(I115*H115,2)</f>
        <v>2172.57</v>
      </c>
      <c r="BL115" s="20" t="s">
        <v>295</v>
      </c>
      <c r="BM115" s="178" t="s">
        <v>6146</v>
      </c>
    </row>
    <row r="116" spans="1:65" s="2" customFormat="1" ht="16.5" customHeight="1">
      <c r="A116" s="33"/>
      <c r="B116" s="167"/>
      <c r="C116" s="168" t="s">
        <v>8</v>
      </c>
      <c r="D116" s="168" t="s">
        <v>197</v>
      </c>
      <c r="E116" s="169" t="s">
        <v>6147</v>
      </c>
      <c r="F116" s="170" t="s">
        <v>6148</v>
      </c>
      <c r="G116" s="171" t="s">
        <v>1148</v>
      </c>
      <c r="H116" s="172">
        <v>2</v>
      </c>
      <c r="I116" s="173">
        <v>528.99</v>
      </c>
      <c r="J116" s="173">
        <f>ROUND(I116*H116,2)</f>
        <v>1057.98</v>
      </c>
      <c r="K116" s="170" t="s">
        <v>3</v>
      </c>
      <c r="L116" s="34"/>
      <c r="M116" s="174" t="s">
        <v>3</v>
      </c>
      <c r="N116" s="175" t="s">
        <v>40</v>
      </c>
      <c r="O116" s="176">
        <v>0</v>
      </c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78" t="s">
        <v>295</v>
      </c>
      <c r="AT116" s="178" t="s">
        <v>197</v>
      </c>
      <c r="AU116" s="178" t="s">
        <v>78</v>
      </c>
      <c r="AY116" s="20" t="s">
        <v>195</v>
      </c>
      <c r="BE116" s="179">
        <f>IF(N116="základní",J116,0)</f>
        <v>1057.98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76</v>
      </c>
      <c r="BK116" s="179">
        <f>ROUND(I116*H116,2)</f>
        <v>1057.98</v>
      </c>
      <c r="BL116" s="20" t="s">
        <v>295</v>
      </c>
      <c r="BM116" s="178" t="s">
        <v>6149</v>
      </c>
    </row>
    <row r="117" spans="1:65" s="2" customFormat="1" ht="16.5" customHeight="1">
      <c r="A117" s="33"/>
      <c r="B117" s="167"/>
      <c r="C117" s="168" t="s">
        <v>326</v>
      </c>
      <c r="D117" s="168" t="s">
        <v>197</v>
      </c>
      <c r="E117" s="169" t="s">
        <v>6150</v>
      </c>
      <c r="F117" s="170" t="s">
        <v>6151</v>
      </c>
      <c r="G117" s="171" t="s">
        <v>1148</v>
      </c>
      <c r="H117" s="172">
        <v>5</v>
      </c>
      <c r="I117" s="173">
        <v>684.92</v>
      </c>
      <c r="J117" s="173">
        <f>ROUND(I117*H117,2)</f>
        <v>3424.6</v>
      </c>
      <c r="K117" s="170" t="s">
        <v>3</v>
      </c>
      <c r="L117" s="34"/>
      <c r="M117" s="174" t="s">
        <v>3</v>
      </c>
      <c r="N117" s="175" t="s">
        <v>40</v>
      </c>
      <c r="O117" s="176">
        <v>0</v>
      </c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78" t="s">
        <v>295</v>
      </c>
      <c r="AT117" s="178" t="s">
        <v>197</v>
      </c>
      <c r="AU117" s="178" t="s">
        <v>78</v>
      </c>
      <c r="AY117" s="20" t="s">
        <v>195</v>
      </c>
      <c r="BE117" s="179">
        <f>IF(N117="základní",J117,0)</f>
        <v>3424.6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76</v>
      </c>
      <c r="BK117" s="179">
        <f>ROUND(I117*H117,2)</f>
        <v>3424.6</v>
      </c>
      <c r="BL117" s="20" t="s">
        <v>295</v>
      </c>
      <c r="BM117" s="178" t="s">
        <v>6152</v>
      </c>
    </row>
    <row r="118" spans="1:65" s="2" customFormat="1" ht="16.5" customHeight="1">
      <c r="A118" s="33"/>
      <c r="B118" s="167"/>
      <c r="C118" s="168" t="s">
        <v>331</v>
      </c>
      <c r="D118" s="168" t="s">
        <v>197</v>
      </c>
      <c r="E118" s="169" t="s">
        <v>6153</v>
      </c>
      <c r="F118" s="170" t="s">
        <v>6154</v>
      </c>
      <c r="G118" s="171" t="s">
        <v>1148</v>
      </c>
      <c r="H118" s="172">
        <v>3</v>
      </c>
      <c r="I118" s="173">
        <v>672.21</v>
      </c>
      <c r="J118" s="173">
        <f>ROUND(I118*H118,2)</f>
        <v>2016.63</v>
      </c>
      <c r="K118" s="170" t="s">
        <v>3</v>
      </c>
      <c r="L118" s="34"/>
      <c r="M118" s="174" t="s">
        <v>3</v>
      </c>
      <c r="N118" s="175" t="s">
        <v>40</v>
      </c>
      <c r="O118" s="176">
        <v>0</v>
      </c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78" t="s">
        <v>295</v>
      </c>
      <c r="AT118" s="178" t="s">
        <v>197</v>
      </c>
      <c r="AU118" s="178" t="s">
        <v>78</v>
      </c>
      <c r="AY118" s="20" t="s">
        <v>195</v>
      </c>
      <c r="BE118" s="179">
        <f>IF(N118="základní",J118,0)</f>
        <v>2016.63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0" t="s">
        <v>76</v>
      </c>
      <c r="BK118" s="179">
        <f>ROUND(I118*H118,2)</f>
        <v>2016.63</v>
      </c>
      <c r="BL118" s="20" t="s">
        <v>295</v>
      </c>
      <c r="BM118" s="178" t="s">
        <v>6155</v>
      </c>
    </row>
    <row r="119" spans="1:65" s="2" customFormat="1" ht="16.5" customHeight="1">
      <c r="A119" s="33"/>
      <c r="B119" s="167"/>
      <c r="C119" s="168" t="s">
        <v>338</v>
      </c>
      <c r="D119" s="168" t="s">
        <v>197</v>
      </c>
      <c r="E119" s="169" t="s">
        <v>6156</v>
      </c>
      <c r="F119" s="170" t="s">
        <v>6157</v>
      </c>
      <c r="G119" s="171" t="s">
        <v>1148</v>
      </c>
      <c r="H119" s="172">
        <v>12</v>
      </c>
      <c r="I119" s="173">
        <v>337.26</v>
      </c>
      <c r="J119" s="173">
        <f>ROUND(I119*H119,2)</f>
        <v>4047.12</v>
      </c>
      <c r="K119" s="170" t="s">
        <v>3</v>
      </c>
      <c r="L119" s="34"/>
      <c r="M119" s="174" t="s">
        <v>3</v>
      </c>
      <c r="N119" s="175" t="s">
        <v>40</v>
      </c>
      <c r="O119" s="176">
        <v>0</v>
      </c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78" t="s">
        <v>295</v>
      </c>
      <c r="AT119" s="178" t="s">
        <v>197</v>
      </c>
      <c r="AU119" s="178" t="s">
        <v>78</v>
      </c>
      <c r="AY119" s="20" t="s">
        <v>195</v>
      </c>
      <c r="BE119" s="179">
        <f>IF(N119="základní",J119,0)</f>
        <v>4047.12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76</v>
      </c>
      <c r="BK119" s="179">
        <f>ROUND(I119*H119,2)</f>
        <v>4047.12</v>
      </c>
      <c r="BL119" s="20" t="s">
        <v>295</v>
      </c>
      <c r="BM119" s="178" t="s">
        <v>6158</v>
      </c>
    </row>
    <row r="120" spans="1:65" s="2" customFormat="1" ht="16.5" customHeight="1">
      <c r="A120" s="33"/>
      <c r="B120" s="167"/>
      <c r="C120" s="168" t="s">
        <v>344</v>
      </c>
      <c r="D120" s="168" t="s">
        <v>197</v>
      </c>
      <c r="E120" s="169" t="s">
        <v>6159</v>
      </c>
      <c r="F120" s="170" t="s">
        <v>6160</v>
      </c>
      <c r="G120" s="171" t="s">
        <v>1148</v>
      </c>
      <c r="H120" s="172">
        <v>26</v>
      </c>
      <c r="I120" s="173">
        <v>341.88</v>
      </c>
      <c r="J120" s="173">
        <f>ROUND(I120*H120,2)</f>
        <v>8888.88</v>
      </c>
      <c r="K120" s="170" t="s">
        <v>3</v>
      </c>
      <c r="L120" s="34"/>
      <c r="M120" s="174" t="s">
        <v>3</v>
      </c>
      <c r="N120" s="175" t="s">
        <v>40</v>
      </c>
      <c r="O120" s="176">
        <v>0</v>
      </c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8" t="s">
        <v>295</v>
      </c>
      <c r="AT120" s="178" t="s">
        <v>197</v>
      </c>
      <c r="AU120" s="178" t="s">
        <v>78</v>
      </c>
      <c r="AY120" s="20" t="s">
        <v>195</v>
      </c>
      <c r="BE120" s="179">
        <f>IF(N120="základní",J120,0)</f>
        <v>8888.88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76</v>
      </c>
      <c r="BK120" s="179">
        <f>ROUND(I120*H120,2)</f>
        <v>8888.88</v>
      </c>
      <c r="BL120" s="20" t="s">
        <v>295</v>
      </c>
      <c r="BM120" s="178" t="s">
        <v>6161</v>
      </c>
    </row>
    <row r="121" spans="1:65" s="2" customFormat="1" ht="16.5" customHeight="1">
      <c r="A121" s="33"/>
      <c r="B121" s="167"/>
      <c r="C121" s="168" t="s">
        <v>362</v>
      </c>
      <c r="D121" s="168" t="s">
        <v>197</v>
      </c>
      <c r="E121" s="169" t="s">
        <v>6162</v>
      </c>
      <c r="F121" s="170" t="s">
        <v>6163</v>
      </c>
      <c r="G121" s="171" t="s">
        <v>1148</v>
      </c>
      <c r="H121" s="172">
        <v>1</v>
      </c>
      <c r="I121" s="173">
        <v>747.29</v>
      </c>
      <c r="J121" s="173">
        <f>ROUND(I121*H121,2)</f>
        <v>747.29</v>
      </c>
      <c r="K121" s="170" t="s">
        <v>3</v>
      </c>
      <c r="L121" s="34"/>
      <c r="M121" s="174" t="s">
        <v>3</v>
      </c>
      <c r="N121" s="175" t="s">
        <v>40</v>
      </c>
      <c r="O121" s="176">
        <v>0</v>
      </c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8" t="s">
        <v>295</v>
      </c>
      <c r="AT121" s="178" t="s">
        <v>197</v>
      </c>
      <c r="AU121" s="178" t="s">
        <v>78</v>
      </c>
      <c r="AY121" s="20" t="s">
        <v>195</v>
      </c>
      <c r="BE121" s="179">
        <f>IF(N121="základní",J121,0)</f>
        <v>747.29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76</v>
      </c>
      <c r="BK121" s="179">
        <f>ROUND(I121*H121,2)</f>
        <v>747.29</v>
      </c>
      <c r="BL121" s="20" t="s">
        <v>295</v>
      </c>
      <c r="BM121" s="178" t="s">
        <v>6164</v>
      </c>
    </row>
    <row r="122" spans="1:65" s="2" customFormat="1" ht="16.5" customHeight="1">
      <c r="A122" s="33"/>
      <c r="B122" s="167"/>
      <c r="C122" s="168" t="s">
        <v>369</v>
      </c>
      <c r="D122" s="168" t="s">
        <v>197</v>
      </c>
      <c r="E122" s="169" t="s">
        <v>6165</v>
      </c>
      <c r="F122" s="170" t="s">
        <v>3320</v>
      </c>
      <c r="G122" s="171" t="s">
        <v>1148</v>
      </c>
      <c r="H122" s="172">
        <v>2</v>
      </c>
      <c r="I122" s="173">
        <v>488.57</v>
      </c>
      <c r="J122" s="173">
        <f>ROUND(I122*H122,2)</f>
        <v>977.14</v>
      </c>
      <c r="K122" s="170" t="s">
        <v>3</v>
      </c>
      <c r="L122" s="34"/>
      <c r="M122" s="174" t="s">
        <v>3</v>
      </c>
      <c r="N122" s="175" t="s">
        <v>40</v>
      </c>
      <c r="O122" s="176">
        <v>0</v>
      </c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8" t="s">
        <v>295</v>
      </c>
      <c r="AT122" s="178" t="s">
        <v>197</v>
      </c>
      <c r="AU122" s="178" t="s">
        <v>78</v>
      </c>
      <c r="AY122" s="20" t="s">
        <v>195</v>
      </c>
      <c r="BE122" s="179">
        <f>IF(N122="základní",J122,0)</f>
        <v>977.14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76</v>
      </c>
      <c r="BK122" s="179">
        <f>ROUND(I122*H122,2)</f>
        <v>977.14</v>
      </c>
      <c r="BL122" s="20" t="s">
        <v>295</v>
      </c>
      <c r="BM122" s="178" t="s">
        <v>6166</v>
      </c>
    </row>
    <row r="123" spans="1:65" s="2" customFormat="1" ht="16.5" customHeight="1">
      <c r="A123" s="33"/>
      <c r="B123" s="167"/>
      <c r="C123" s="168" t="s">
        <v>376</v>
      </c>
      <c r="D123" s="168" t="s">
        <v>197</v>
      </c>
      <c r="E123" s="169" t="s">
        <v>6167</v>
      </c>
      <c r="F123" s="170" t="s">
        <v>6168</v>
      </c>
      <c r="G123" s="171" t="s">
        <v>1148</v>
      </c>
      <c r="H123" s="172">
        <v>1</v>
      </c>
      <c r="I123" s="173">
        <v>511.67</v>
      </c>
      <c r="J123" s="173">
        <f>ROUND(I123*H123,2)</f>
        <v>511.67</v>
      </c>
      <c r="K123" s="170" t="s">
        <v>3</v>
      </c>
      <c r="L123" s="34"/>
      <c r="M123" s="174" t="s">
        <v>3</v>
      </c>
      <c r="N123" s="175" t="s">
        <v>40</v>
      </c>
      <c r="O123" s="176">
        <v>0</v>
      </c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8" t="s">
        <v>295</v>
      </c>
      <c r="AT123" s="178" t="s">
        <v>197</v>
      </c>
      <c r="AU123" s="178" t="s">
        <v>78</v>
      </c>
      <c r="AY123" s="20" t="s">
        <v>195</v>
      </c>
      <c r="BE123" s="179">
        <f>IF(N123="základní",J123,0)</f>
        <v>511.67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76</v>
      </c>
      <c r="BK123" s="179">
        <f>ROUND(I123*H123,2)</f>
        <v>511.67</v>
      </c>
      <c r="BL123" s="20" t="s">
        <v>295</v>
      </c>
      <c r="BM123" s="178" t="s">
        <v>6169</v>
      </c>
    </row>
    <row r="124" spans="1:65" s="2" customFormat="1" ht="16.5" customHeight="1">
      <c r="A124" s="33"/>
      <c r="B124" s="167"/>
      <c r="C124" s="168" t="s">
        <v>383</v>
      </c>
      <c r="D124" s="168" t="s">
        <v>197</v>
      </c>
      <c r="E124" s="169" t="s">
        <v>6170</v>
      </c>
      <c r="F124" s="170" t="s">
        <v>3323</v>
      </c>
      <c r="G124" s="171" t="s">
        <v>1148</v>
      </c>
      <c r="H124" s="172">
        <v>2</v>
      </c>
      <c r="I124" s="173">
        <v>413.49</v>
      </c>
      <c r="J124" s="173">
        <f>ROUND(I124*H124,2)</f>
        <v>826.98</v>
      </c>
      <c r="K124" s="170" t="s">
        <v>3</v>
      </c>
      <c r="L124" s="34"/>
      <c r="M124" s="174" t="s">
        <v>3</v>
      </c>
      <c r="N124" s="175" t="s">
        <v>40</v>
      </c>
      <c r="O124" s="176">
        <v>0</v>
      </c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8" t="s">
        <v>295</v>
      </c>
      <c r="AT124" s="178" t="s">
        <v>197</v>
      </c>
      <c r="AU124" s="178" t="s">
        <v>78</v>
      </c>
      <c r="AY124" s="20" t="s">
        <v>195</v>
      </c>
      <c r="BE124" s="179">
        <f>IF(N124="základní",J124,0)</f>
        <v>826.98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76</v>
      </c>
      <c r="BK124" s="179">
        <f>ROUND(I124*H124,2)</f>
        <v>826.98</v>
      </c>
      <c r="BL124" s="20" t="s">
        <v>295</v>
      </c>
      <c r="BM124" s="178" t="s">
        <v>6171</v>
      </c>
    </row>
    <row r="125" spans="1:65" s="2" customFormat="1" ht="16.5" customHeight="1">
      <c r="A125" s="33"/>
      <c r="B125" s="167"/>
      <c r="C125" s="168" t="s">
        <v>400</v>
      </c>
      <c r="D125" s="168" t="s">
        <v>197</v>
      </c>
      <c r="E125" s="169" t="s">
        <v>6172</v>
      </c>
      <c r="F125" s="170" t="s">
        <v>6173</v>
      </c>
      <c r="G125" s="171" t="s">
        <v>1148</v>
      </c>
      <c r="H125" s="172">
        <v>2</v>
      </c>
      <c r="I125" s="173">
        <v>398.48</v>
      </c>
      <c r="J125" s="173">
        <f>ROUND(I125*H125,2)</f>
        <v>796.96</v>
      </c>
      <c r="K125" s="170" t="s">
        <v>3</v>
      </c>
      <c r="L125" s="34"/>
      <c r="M125" s="174" t="s">
        <v>3</v>
      </c>
      <c r="N125" s="175" t="s">
        <v>40</v>
      </c>
      <c r="O125" s="176">
        <v>0</v>
      </c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295</v>
      </c>
      <c r="AT125" s="178" t="s">
        <v>197</v>
      </c>
      <c r="AU125" s="178" t="s">
        <v>78</v>
      </c>
      <c r="AY125" s="20" t="s">
        <v>195</v>
      </c>
      <c r="BE125" s="179">
        <f>IF(N125="základní",J125,0)</f>
        <v>796.96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76</v>
      </c>
      <c r="BK125" s="179">
        <f>ROUND(I125*H125,2)</f>
        <v>796.96</v>
      </c>
      <c r="BL125" s="20" t="s">
        <v>295</v>
      </c>
      <c r="BM125" s="178" t="s">
        <v>6174</v>
      </c>
    </row>
    <row r="126" spans="1:65" s="2" customFormat="1" ht="16.5" customHeight="1">
      <c r="A126" s="33"/>
      <c r="B126" s="167"/>
      <c r="C126" s="168" t="s">
        <v>405</v>
      </c>
      <c r="D126" s="168" t="s">
        <v>197</v>
      </c>
      <c r="E126" s="169" t="s">
        <v>6175</v>
      </c>
      <c r="F126" s="170" t="s">
        <v>6176</v>
      </c>
      <c r="G126" s="171" t="s">
        <v>1148</v>
      </c>
      <c r="H126" s="172">
        <v>1</v>
      </c>
      <c r="I126" s="173">
        <v>347.66</v>
      </c>
      <c r="J126" s="173">
        <f>ROUND(I126*H126,2)</f>
        <v>347.66</v>
      </c>
      <c r="K126" s="170" t="s">
        <v>3</v>
      </c>
      <c r="L126" s="34"/>
      <c r="M126" s="174" t="s">
        <v>3</v>
      </c>
      <c r="N126" s="175" t="s">
        <v>40</v>
      </c>
      <c r="O126" s="176">
        <v>0</v>
      </c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8" t="s">
        <v>295</v>
      </c>
      <c r="AT126" s="178" t="s">
        <v>197</v>
      </c>
      <c r="AU126" s="178" t="s">
        <v>78</v>
      </c>
      <c r="AY126" s="20" t="s">
        <v>195</v>
      </c>
      <c r="BE126" s="179">
        <f>IF(N126="základní",J126,0)</f>
        <v>347.66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76</v>
      </c>
      <c r="BK126" s="179">
        <f>ROUND(I126*H126,2)</f>
        <v>347.66</v>
      </c>
      <c r="BL126" s="20" t="s">
        <v>295</v>
      </c>
      <c r="BM126" s="178" t="s">
        <v>6177</v>
      </c>
    </row>
    <row r="127" spans="1:65" s="2" customFormat="1" ht="16.5" customHeight="1">
      <c r="A127" s="33"/>
      <c r="B127" s="167"/>
      <c r="C127" s="168" t="s">
        <v>417</v>
      </c>
      <c r="D127" s="168" t="s">
        <v>197</v>
      </c>
      <c r="E127" s="169" t="s">
        <v>6178</v>
      </c>
      <c r="F127" s="170" t="s">
        <v>6179</v>
      </c>
      <c r="G127" s="171" t="s">
        <v>1148</v>
      </c>
      <c r="H127" s="172">
        <v>2</v>
      </c>
      <c r="I127" s="173">
        <v>302.61</v>
      </c>
      <c r="J127" s="173">
        <f>ROUND(I127*H127,2)</f>
        <v>605.22</v>
      </c>
      <c r="K127" s="170" t="s">
        <v>3</v>
      </c>
      <c r="L127" s="34"/>
      <c r="M127" s="174" t="s">
        <v>3</v>
      </c>
      <c r="N127" s="175" t="s">
        <v>40</v>
      </c>
      <c r="O127" s="176">
        <v>0</v>
      </c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295</v>
      </c>
      <c r="AT127" s="178" t="s">
        <v>197</v>
      </c>
      <c r="AU127" s="178" t="s">
        <v>78</v>
      </c>
      <c r="AY127" s="20" t="s">
        <v>195</v>
      </c>
      <c r="BE127" s="179">
        <f>IF(N127="základní",J127,0)</f>
        <v>605.22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76</v>
      </c>
      <c r="BK127" s="179">
        <f>ROUND(I127*H127,2)</f>
        <v>605.22</v>
      </c>
      <c r="BL127" s="20" t="s">
        <v>295</v>
      </c>
      <c r="BM127" s="178" t="s">
        <v>6180</v>
      </c>
    </row>
    <row r="128" spans="1:65" s="2" customFormat="1" ht="16.5" customHeight="1">
      <c r="A128" s="33"/>
      <c r="B128" s="167"/>
      <c r="C128" s="168" t="s">
        <v>422</v>
      </c>
      <c r="D128" s="168" t="s">
        <v>197</v>
      </c>
      <c r="E128" s="169" t="s">
        <v>6181</v>
      </c>
      <c r="F128" s="170" t="s">
        <v>6182</v>
      </c>
      <c r="G128" s="171" t="s">
        <v>1148</v>
      </c>
      <c r="H128" s="172">
        <v>2</v>
      </c>
      <c r="I128" s="173">
        <v>246.02</v>
      </c>
      <c r="J128" s="173">
        <f>ROUND(I128*H128,2)</f>
        <v>492.04</v>
      </c>
      <c r="K128" s="170" t="s">
        <v>3</v>
      </c>
      <c r="L128" s="34"/>
      <c r="M128" s="174" t="s">
        <v>3</v>
      </c>
      <c r="N128" s="175" t="s">
        <v>40</v>
      </c>
      <c r="O128" s="176">
        <v>0</v>
      </c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8" t="s">
        <v>295</v>
      </c>
      <c r="AT128" s="178" t="s">
        <v>197</v>
      </c>
      <c r="AU128" s="178" t="s">
        <v>78</v>
      </c>
      <c r="AY128" s="20" t="s">
        <v>195</v>
      </c>
      <c r="BE128" s="179">
        <f>IF(N128="základní",J128,0)</f>
        <v>492.04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76</v>
      </c>
      <c r="BK128" s="179">
        <f>ROUND(I128*H128,2)</f>
        <v>492.04</v>
      </c>
      <c r="BL128" s="20" t="s">
        <v>295</v>
      </c>
      <c r="BM128" s="178" t="s">
        <v>6183</v>
      </c>
    </row>
    <row r="129" spans="1:65" s="2" customFormat="1" ht="16.5" customHeight="1">
      <c r="A129" s="33"/>
      <c r="B129" s="167"/>
      <c r="C129" s="168" t="s">
        <v>427</v>
      </c>
      <c r="D129" s="168" t="s">
        <v>197</v>
      </c>
      <c r="E129" s="169" t="s">
        <v>6184</v>
      </c>
      <c r="F129" s="170" t="s">
        <v>6185</v>
      </c>
      <c r="G129" s="171" t="s">
        <v>1148</v>
      </c>
      <c r="H129" s="172">
        <v>1</v>
      </c>
      <c r="I129" s="173">
        <v>3093.09</v>
      </c>
      <c r="J129" s="173">
        <f>ROUND(I129*H129,2)</f>
        <v>3093.09</v>
      </c>
      <c r="K129" s="170" t="s">
        <v>3</v>
      </c>
      <c r="L129" s="34"/>
      <c r="M129" s="174" t="s">
        <v>3</v>
      </c>
      <c r="N129" s="175" t="s">
        <v>40</v>
      </c>
      <c r="O129" s="176">
        <v>0</v>
      </c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295</v>
      </c>
      <c r="AT129" s="178" t="s">
        <v>197</v>
      </c>
      <c r="AU129" s="178" t="s">
        <v>78</v>
      </c>
      <c r="AY129" s="20" t="s">
        <v>195</v>
      </c>
      <c r="BE129" s="179">
        <f>IF(N129="základní",J129,0)</f>
        <v>3093.09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0" t="s">
        <v>76</v>
      </c>
      <c r="BK129" s="179">
        <f>ROUND(I129*H129,2)</f>
        <v>3093.09</v>
      </c>
      <c r="BL129" s="20" t="s">
        <v>295</v>
      </c>
      <c r="BM129" s="178" t="s">
        <v>6186</v>
      </c>
    </row>
    <row r="130" spans="1:65" s="2" customFormat="1" ht="16.5" customHeight="1">
      <c r="A130" s="33"/>
      <c r="B130" s="167"/>
      <c r="C130" s="168" t="s">
        <v>431</v>
      </c>
      <c r="D130" s="168" t="s">
        <v>197</v>
      </c>
      <c r="E130" s="169" t="s">
        <v>6187</v>
      </c>
      <c r="F130" s="170" t="s">
        <v>6188</v>
      </c>
      <c r="G130" s="171" t="s">
        <v>1148</v>
      </c>
      <c r="H130" s="172">
        <v>2</v>
      </c>
      <c r="I130" s="173">
        <v>1875.72</v>
      </c>
      <c r="J130" s="173">
        <f>ROUND(I130*H130,2)</f>
        <v>3751.44</v>
      </c>
      <c r="K130" s="170" t="s">
        <v>3</v>
      </c>
      <c r="L130" s="34"/>
      <c r="M130" s="174" t="s">
        <v>3</v>
      </c>
      <c r="N130" s="175" t="s">
        <v>40</v>
      </c>
      <c r="O130" s="176">
        <v>0</v>
      </c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8" t="s">
        <v>295</v>
      </c>
      <c r="AT130" s="178" t="s">
        <v>197</v>
      </c>
      <c r="AU130" s="178" t="s">
        <v>78</v>
      </c>
      <c r="AY130" s="20" t="s">
        <v>195</v>
      </c>
      <c r="BE130" s="179">
        <f>IF(N130="základní",J130,0)</f>
        <v>3751.44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76</v>
      </c>
      <c r="BK130" s="179">
        <f>ROUND(I130*H130,2)</f>
        <v>3751.44</v>
      </c>
      <c r="BL130" s="20" t="s">
        <v>295</v>
      </c>
      <c r="BM130" s="178" t="s">
        <v>6189</v>
      </c>
    </row>
    <row r="131" spans="1:65" s="2" customFormat="1" ht="16.5" customHeight="1">
      <c r="A131" s="33"/>
      <c r="B131" s="167"/>
      <c r="C131" s="168" t="s">
        <v>435</v>
      </c>
      <c r="D131" s="168" t="s">
        <v>197</v>
      </c>
      <c r="E131" s="169" t="s">
        <v>6190</v>
      </c>
      <c r="F131" s="170" t="s">
        <v>6191</v>
      </c>
      <c r="G131" s="171" t="s">
        <v>1148</v>
      </c>
      <c r="H131" s="172">
        <v>2</v>
      </c>
      <c r="I131" s="173">
        <v>830.45</v>
      </c>
      <c r="J131" s="173">
        <f>ROUND(I131*H131,2)</f>
        <v>1660.9</v>
      </c>
      <c r="K131" s="170" t="s">
        <v>3</v>
      </c>
      <c r="L131" s="34"/>
      <c r="M131" s="174" t="s">
        <v>3</v>
      </c>
      <c r="N131" s="175" t="s">
        <v>40</v>
      </c>
      <c r="O131" s="176">
        <v>0</v>
      </c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295</v>
      </c>
      <c r="AT131" s="178" t="s">
        <v>197</v>
      </c>
      <c r="AU131" s="178" t="s">
        <v>78</v>
      </c>
      <c r="AY131" s="20" t="s">
        <v>195</v>
      </c>
      <c r="BE131" s="179">
        <f>IF(N131="základní",J131,0)</f>
        <v>1660.9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0" t="s">
        <v>76</v>
      </c>
      <c r="BK131" s="179">
        <f>ROUND(I131*H131,2)</f>
        <v>1660.9</v>
      </c>
      <c r="BL131" s="20" t="s">
        <v>295</v>
      </c>
      <c r="BM131" s="178" t="s">
        <v>6192</v>
      </c>
    </row>
    <row r="132" spans="1:65" s="2" customFormat="1" ht="16.5" customHeight="1">
      <c r="A132" s="33"/>
      <c r="B132" s="167"/>
      <c r="C132" s="168" t="s">
        <v>440</v>
      </c>
      <c r="D132" s="168" t="s">
        <v>197</v>
      </c>
      <c r="E132" s="169" t="s">
        <v>6193</v>
      </c>
      <c r="F132" s="170" t="s">
        <v>6194</v>
      </c>
      <c r="G132" s="171" t="s">
        <v>1148</v>
      </c>
      <c r="H132" s="172">
        <v>2</v>
      </c>
      <c r="I132" s="173">
        <v>830.45</v>
      </c>
      <c r="J132" s="173">
        <f>ROUND(I132*H132,2)</f>
        <v>1660.9</v>
      </c>
      <c r="K132" s="170" t="s">
        <v>3</v>
      </c>
      <c r="L132" s="34"/>
      <c r="M132" s="174" t="s">
        <v>3</v>
      </c>
      <c r="N132" s="175" t="s">
        <v>40</v>
      </c>
      <c r="O132" s="176">
        <v>0</v>
      </c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295</v>
      </c>
      <c r="AT132" s="178" t="s">
        <v>197</v>
      </c>
      <c r="AU132" s="178" t="s">
        <v>78</v>
      </c>
      <c r="AY132" s="20" t="s">
        <v>195</v>
      </c>
      <c r="BE132" s="179">
        <f>IF(N132="základní",J132,0)</f>
        <v>1660.9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76</v>
      </c>
      <c r="BK132" s="179">
        <f>ROUND(I132*H132,2)</f>
        <v>1660.9</v>
      </c>
      <c r="BL132" s="20" t="s">
        <v>295</v>
      </c>
      <c r="BM132" s="178" t="s">
        <v>6195</v>
      </c>
    </row>
    <row r="133" spans="1:65" s="2" customFormat="1" ht="16.5" customHeight="1">
      <c r="A133" s="33"/>
      <c r="B133" s="167"/>
      <c r="C133" s="168" t="s">
        <v>451</v>
      </c>
      <c r="D133" s="168" t="s">
        <v>197</v>
      </c>
      <c r="E133" s="169" t="s">
        <v>6196</v>
      </c>
      <c r="F133" s="170" t="s">
        <v>6197</v>
      </c>
      <c r="G133" s="171" t="s">
        <v>1148</v>
      </c>
      <c r="H133" s="172">
        <v>2</v>
      </c>
      <c r="I133" s="173">
        <v>776.16</v>
      </c>
      <c r="J133" s="173">
        <f>ROUND(I133*H133,2)</f>
        <v>1552.32</v>
      </c>
      <c r="K133" s="170" t="s">
        <v>3</v>
      </c>
      <c r="L133" s="34"/>
      <c r="M133" s="174" t="s">
        <v>3</v>
      </c>
      <c r="N133" s="175" t="s">
        <v>40</v>
      </c>
      <c r="O133" s="176">
        <v>0</v>
      </c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295</v>
      </c>
      <c r="AT133" s="178" t="s">
        <v>197</v>
      </c>
      <c r="AU133" s="178" t="s">
        <v>78</v>
      </c>
      <c r="AY133" s="20" t="s">
        <v>195</v>
      </c>
      <c r="BE133" s="179">
        <f>IF(N133="základní",J133,0)</f>
        <v>1552.32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76</v>
      </c>
      <c r="BK133" s="179">
        <f>ROUND(I133*H133,2)</f>
        <v>1552.32</v>
      </c>
      <c r="BL133" s="20" t="s">
        <v>295</v>
      </c>
      <c r="BM133" s="178" t="s">
        <v>6198</v>
      </c>
    </row>
    <row r="134" spans="1:65" s="2" customFormat="1" ht="16.5" customHeight="1">
      <c r="A134" s="33"/>
      <c r="B134" s="167"/>
      <c r="C134" s="168" t="s">
        <v>456</v>
      </c>
      <c r="D134" s="168" t="s">
        <v>197</v>
      </c>
      <c r="E134" s="169" t="s">
        <v>6199</v>
      </c>
      <c r="F134" s="170" t="s">
        <v>6200</v>
      </c>
      <c r="G134" s="171" t="s">
        <v>1148</v>
      </c>
      <c r="H134" s="172">
        <v>2</v>
      </c>
      <c r="I134" s="173">
        <v>832.76</v>
      </c>
      <c r="J134" s="173">
        <f>ROUND(I134*H134,2)</f>
        <v>1665.52</v>
      </c>
      <c r="K134" s="170" t="s">
        <v>3</v>
      </c>
      <c r="L134" s="34"/>
      <c r="M134" s="174" t="s">
        <v>3</v>
      </c>
      <c r="N134" s="175" t="s">
        <v>40</v>
      </c>
      <c r="O134" s="176">
        <v>0</v>
      </c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295</v>
      </c>
      <c r="AT134" s="178" t="s">
        <v>197</v>
      </c>
      <c r="AU134" s="178" t="s">
        <v>78</v>
      </c>
      <c r="AY134" s="20" t="s">
        <v>195</v>
      </c>
      <c r="BE134" s="179">
        <f>IF(N134="základní",J134,0)</f>
        <v>1665.52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76</v>
      </c>
      <c r="BK134" s="179">
        <f>ROUND(I134*H134,2)</f>
        <v>1665.52</v>
      </c>
      <c r="BL134" s="20" t="s">
        <v>295</v>
      </c>
      <c r="BM134" s="178" t="s">
        <v>6201</v>
      </c>
    </row>
    <row r="135" spans="1:65" s="2" customFormat="1" ht="16.5" customHeight="1">
      <c r="A135" s="33"/>
      <c r="B135" s="167"/>
      <c r="C135" s="168" t="s">
        <v>461</v>
      </c>
      <c r="D135" s="168" t="s">
        <v>197</v>
      </c>
      <c r="E135" s="169" t="s">
        <v>6202</v>
      </c>
      <c r="F135" s="170" t="s">
        <v>6203</v>
      </c>
      <c r="G135" s="171" t="s">
        <v>1148</v>
      </c>
      <c r="H135" s="172">
        <v>2</v>
      </c>
      <c r="I135" s="173">
        <v>544.01</v>
      </c>
      <c r="J135" s="173">
        <f>ROUND(I135*H135,2)</f>
        <v>1088.02</v>
      </c>
      <c r="K135" s="170" t="s">
        <v>3</v>
      </c>
      <c r="L135" s="34"/>
      <c r="M135" s="174" t="s">
        <v>3</v>
      </c>
      <c r="N135" s="175" t="s">
        <v>40</v>
      </c>
      <c r="O135" s="176">
        <v>0</v>
      </c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295</v>
      </c>
      <c r="AT135" s="178" t="s">
        <v>197</v>
      </c>
      <c r="AU135" s="178" t="s">
        <v>78</v>
      </c>
      <c r="AY135" s="20" t="s">
        <v>195</v>
      </c>
      <c r="BE135" s="179">
        <f>IF(N135="základní",J135,0)</f>
        <v>1088.02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76</v>
      </c>
      <c r="BK135" s="179">
        <f>ROUND(I135*H135,2)</f>
        <v>1088.02</v>
      </c>
      <c r="BL135" s="20" t="s">
        <v>295</v>
      </c>
      <c r="BM135" s="178" t="s">
        <v>6204</v>
      </c>
    </row>
    <row r="136" spans="1:65" s="2" customFormat="1" ht="16.5" customHeight="1">
      <c r="A136" s="33"/>
      <c r="B136" s="167"/>
      <c r="C136" s="168" t="s">
        <v>466</v>
      </c>
      <c r="D136" s="168" t="s">
        <v>197</v>
      </c>
      <c r="E136" s="169" t="s">
        <v>6205</v>
      </c>
      <c r="F136" s="170" t="s">
        <v>6206</v>
      </c>
      <c r="G136" s="171" t="s">
        <v>212</v>
      </c>
      <c r="H136" s="172">
        <v>3</v>
      </c>
      <c r="I136" s="173">
        <v>1206.98</v>
      </c>
      <c r="J136" s="173">
        <f>ROUND(I136*H136,2)</f>
        <v>3620.94</v>
      </c>
      <c r="K136" s="170" t="s">
        <v>3</v>
      </c>
      <c r="L136" s="34"/>
      <c r="M136" s="174" t="s">
        <v>3</v>
      </c>
      <c r="N136" s="175" t="s">
        <v>40</v>
      </c>
      <c r="O136" s="176">
        <v>0</v>
      </c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295</v>
      </c>
      <c r="AT136" s="178" t="s">
        <v>197</v>
      </c>
      <c r="AU136" s="178" t="s">
        <v>78</v>
      </c>
      <c r="AY136" s="20" t="s">
        <v>195</v>
      </c>
      <c r="BE136" s="179">
        <f>IF(N136="základní",J136,0)</f>
        <v>3620.94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76</v>
      </c>
      <c r="BK136" s="179">
        <f>ROUND(I136*H136,2)</f>
        <v>3620.94</v>
      </c>
      <c r="BL136" s="20" t="s">
        <v>295</v>
      </c>
      <c r="BM136" s="178" t="s">
        <v>6207</v>
      </c>
    </row>
    <row r="137" spans="1:65" s="2" customFormat="1" ht="16.5" customHeight="1">
      <c r="A137" s="33"/>
      <c r="B137" s="167"/>
      <c r="C137" s="168" t="s">
        <v>470</v>
      </c>
      <c r="D137" s="168" t="s">
        <v>197</v>
      </c>
      <c r="E137" s="169" t="s">
        <v>6208</v>
      </c>
      <c r="F137" s="170" t="s">
        <v>6209</v>
      </c>
      <c r="G137" s="171" t="s">
        <v>212</v>
      </c>
      <c r="H137" s="172">
        <v>9</v>
      </c>
      <c r="I137" s="173">
        <v>952.88</v>
      </c>
      <c r="J137" s="173">
        <f>ROUND(I137*H137,2)</f>
        <v>8575.92</v>
      </c>
      <c r="K137" s="170" t="s">
        <v>3</v>
      </c>
      <c r="L137" s="34"/>
      <c r="M137" s="174" t="s">
        <v>3</v>
      </c>
      <c r="N137" s="175" t="s">
        <v>40</v>
      </c>
      <c r="O137" s="176">
        <v>0</v>
      </c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295</v>
      </c>
      <c r="AT137" s="178" t="s">
        <v>197</v>
      </c>
      <c r="AU137" s="178" t="s">
        <v>78</v>
      </c>
      <c r="AY137" s="20" t="s">
        <v>195</v>
      </c>
      <c r="BE137" s="179">
        <f>IF(N137="základní",J137,0)</f>
        <v>8575.92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76</v>
      </c>
      <c r="BK137" s="179">
        <f>ROUND(I137*H137,2)</f>
        <v>8575.92</v>
      </c>
      <c r="BL137" s="20" t="s">
        <v>295</v>
      </c>
      <c r="BM137" s="178" t="s">
        <v>6210</v>
      </c>
    </row>
    <row r="138" spans="1:65" s="2" customFormat="1" ht="16.5" customHeight="1">
      <c r="A138" s="33"/>
      <c r="B138" s="167"/>
      <c r="C138" s="168" t="s">
        <v>475</v>
      </c>
      <c r="D138" s="168" t="s">
        <v>197</v>
      </c>
      <c r="E138" s="169" t="s">
        <v>6211</v>
      </c>
      <c r="F138" s="170" t="s">
        <v>3341</v>
      </c>
      <c r="G138" s="171" t="s">
        <v>212</v>
      </c>
      <c r="H138" s="172">
        <v>8.5</v>
      </c>
      <c r="I138" s="173">
        <v>553.25</v>
      </c>
      <c r="J138" s="173">
        <f>ROUND(I138*H138,2)</f>
        <v>4702.63</v>
      </c>
      <c r="K138" s="170" t="s">
        <v>3</v>
      </c>
      <c r="L138" s="34"/>
      <c r="M138" s="174" t="s">
        <v>3</v>
      </c>
      <c r="N138" s="175" t="s">
        <v>40</v>
      </c>
      <c r="O138" s="176">
        <v>0</v>
      </c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295</v>
      </c>
      <c r="AT138" s="178" t="s">
        <v>197</v>
      </c>
      <c r="AU138" s="178" t="s">
        <v>78</v>
      </c>
      <c r="AY138" s="20" t="s">
        <v>195</v>
      </c>
      <c r="BE138" s="179">
        <f>IF(N138="základní",J138,0)</f>
        <v>4702.63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76</v>
      </c>
      <c r="BK138" s="179">
        <f>ROUND(I138*H138,2)</f>
        <v>4702.63</v>
      </c>
      <c r="BL138" s="20" t="s">
        <v>295</v>
      </c>
      <c r="BM138" s="178" t="s">
        <v>6212</v>
      </c>
    </row>
    <row r="139" spans="1:65" s="2" customFormat="1" ht="16.5" customHeight="1">
      <c r="A139" s="33"/>
      <c r="B139" s="167"/>
      <c r="C139" s="168" t="s">
        <v>480</v>
      </c>
      <c r="D139" s="168" t="s">
        <v>197</v>
      </c>
      <c r="E139" s="169" t="s">
        <v>6213</v>
      </c>
      <c r="F139" s="170" t="s">
        <v>3344</v>
      </c>
      <c r="G139" s="171" t="s">
        <v>212</v>
      </c>
      <c r="H139" s="172">
        <v>1</v>
      </c>
      <c r="I139" s="173">
        <v>531.3</v>
      </c>
      <c r="J139" s="173">
        <f>ROUND(I139*H139,2)</f>
        <v>531.3</v>
      </c>
      <c r="K139" s="170" t="s">
        <v>3</v>
      </c>
      <c r="L139" s="34"/>
      <c r="M139" s="174" t="s">
        <v>3</v>
      </c>
      <c r="N139" s="175" t="s">
        <v>40</v>
      </c>
      <c r="O139" s="176">
        <v>0</v>
      </c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8" t="s">
        <v>295</v>
      </c>
      <c r="AT139" s="178" t="s">
        <v>197</v>
      </c>
      <c r="AU139" s="178" t="s">
        <v>78</v>
      </c>
      <c r="AY139" s="20" t="s">
        <v>195</v>
      </c>
      <c r="BE139" s="179">
        <f>IF(N139="základní",J139,0)</f>
        <v>531.3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0" t="s">
        <v>76</v>
      </c>
      <c r="BK139" s="179">
        <f>ROUND(I139*H139,2)</f>
        <v>531.3</v>
      </c>
      <c r="BL139" s="20" t="s">
        <v>295</v>
      </c>
      <c r="BM139" s="178" t="s">
        <v>6214</v>
      </c>
    </row>
    <row r="140" spans="1:65" s="2" customFormat="1" ht="16.5" customHeight="1">
      <c r="A140" s="33"/>
      <c r="B140" s="167"/>
      <c r="C140" s="168" t="s">
        <v>488</v>
      </c>
      <c r="D140" s="168" t="s">
        <v>197</v>
      </c>
      <c r="E140" s="169" t="s">
        <v>6215</v>
      </c>
      <c r="F140" s="170" t="s">
        <v>3347</v>
      </c>
      <c r="G140" s="171" t="s">
        <v>212</v>
      </c>
      <c r="H140" s="172">
        <v>4</v>
      </c>
      <c r="I140" s="173">
        <v>420.42</v>
      </c>
      <c r="J140" s="173">
        <f>ROUND(I140*H140,2)</f>
        <v>1681.68</v>
      </c>
      <c r="K140" s="170" t="s">
        <v>3</v>
      </c>
      <c r="L140" s="34"/>
      <c r="M140" s="174" t="s">
        <v>3</v>
      </c>
      <c r="N140" s="175" t="s">
        <v>40</v>
      </c>
      <c r="O140" s="176">
        <v>0</v>
      </c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295</v>
      </c>
      <c r="AT140" s="178" t="s">
        <v>197</v>
      </c>
      <c r="AU140" s="178" t="s">
        <v>78</v>
      </c>
      <c r="AY140" s="20" t="s">
        <v>195</v>
      </c>
      <c r="BE140" s="179">
        <f>IF(N140="základní",J140,0)</f>
        <v>1681.68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76</v>
      </c>
      <c r="BK140" s="179">
        <f>ROUND(I140*H140,2)</f>
        <v>1681.68</v>
      </c>
      <c r="BL140" s="20" t="s">
        <v>295</v>
      </c>
      <c r="BM140" s="178" t="s">
        <v>6216</v>
      </c>
    </row>
    <row r="141" spans="1:65" s="2" customFormat="1" ht="16.5" customHeight="1">
      <c r="A141" s="33"/>
      <c r="B141" s="167"/>
      <c r="C141" s="168" t="s">
        <v>498</v>
      </c>
      <c r="D141" s="168" t="s">
        <v>197</v>
      </c>
      <c r="E141" s="169" t="s">
        <v>6217</v>
      </c>
      <c r="F141" s="170" t="s">
        <v>6218</v>
      </c>
      <c r="G141" s="171" t="s">
        <v>212</v>
      </c>
      <c r="H141" s="172">
        <v>1</v>
      </c>
      <c r="I141" s="173">
        <v>373.07</v>
      </c>
      <c r="J141" s="173">
        <f>ROUND(I141*H141,2)</f>
        <v>373.07</v>
      </c>
      <c r="K141" s="170" t="s">
        <v>3</v>
      </c>
      <c r="L141" s="34"/>
      <c r="M141" s="174" t="s">
        <v>3</v>
      </c>
      <c r="N141" s="175" t="s">
        <v>40</v>
      </c>
      <c r="O141" s="176">
        <v>0</v>
      </c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295</v>
      </c>
      <c r="AT141" s="178" t="s">
        <v>197</v>
      </c>
      <c r="AU141" s="178" t="s">
        <v>78</v>
      </c>
      <c r="AY141" s="20" t="s">
        <v>195</v>
      </c>
      <c r="BE141" s="179">
        <f>IF(N141="základní",J141,0)</f>
        <v>373.07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76</v>
      </c>
      <c r="BK141" s="179">
        <f>ROUND(I141*H141,2)</f>
        <v>373.07</v>
      </c>
      <c r="BL141" s="20" t="s">
        <v>295</v>
      </c>
      <c r="BM141" s="178" t="s">
        <v>6219</v>
      </c>
    </row>
    <row r="142" spans="1:65" s="2" customFormat="1" ht="16.5" customHeight="1">
      <c r="A142" s="33"/>
      <c r="B142" s="167"/>
      <c r="C142" s="168" t="s">
        <v>502</v>
      </c>
      <c r="D142" s="168" t="s">
        <v>197</v>
      </c>
      <c r="E142" s="169" t="s">
        <v>6220</v>
      </c>
      <c r="F142" s="170" t="s">
        <v>6221</v>
      </c>
      <c r="G142" s="171" t="s">
        <v>212</v>
      </c>
      <c r="H142" s="172">
        <v>5.5</v>
      </c>
      <c r="I142" s="173">
        <v>337.26</v>
      </c>
      <c r="J142" s="173">
        <f>ROUND(I142*H142,2)</f>
        <v>1854.93</v>
      </c>
      <c r="K142" s="170" t="s">
        <v>3</v>
      </c>
      <c r="L142" s="34"/>
      <c r="M142" s="174" t="s">
        <v>3</v>
      </c>
      <c r="N142" s="175" t="s">
        <v>40</v>
      </c>
      <c r="O142" s="176">
        <v>0</v>
      </c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295</v>
      </c>
      <c r="AT142" s="178" t="s">
        <v>197</v>
      </c>
      <c r="AU142" s="178" t="s">
        <v>78</v>
      </c>
      <c r="AY142" s="20" t="s">
        <v>195</v>
      </c>
      <c r="BE142" s="179">
        <f>IF(N142="základní",J142,0)</f>
        <v>1854.93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0" t="s">
        <v>76</v>
      </c>
      <c r="BK142" s="179">
        <f>ROUND(I142*H142,2)</f>
        <v>1854.93</v>
      </c>
      <c r="BL142" s="20" t="s">
        <v>295</v>
      </c>
      <c r="BM142" s="178" t="s">
        <v>6222</v>
      </c>
    </row>
    <row r="143" spans="1:65" s="2" customFormat="1" ht="16.5" customHeight="1">
      <c r="A143" s="33"/>
      <c r="B143" s="167"/>
      <c r="C143" s="168" t="s">
        <v>510</v>
      </c>
      <c r="D143" s="168" t="s">
        <v>197</v>
      </c>
      <c r="E143" s="169" t="s">
        <v>6223</v>
      </c>
      <c r="F143" s="170" t="s">
        <v>6224</v>
      </c>
      <c r="G143" s="171" t="s">
        <v>212</v>
      </c>
      <c r="H143" s="172">
        <v>4</v>
      </c>
      <c r="I143" s="173">
        <v>242.55</v>
      </c>
      <c r="J143" s="173">
        <f>ROUND(I143*H143,2)</f>
        <v>970.2</v>
      </c>
      <c r="K143" s="170" t="s">
        <v>3</v>
      </c>
      <c r="L143" s="34"/>
      <c r="M143" s="174" t="s">
        <v>3</v>
      </c>
      <c r="N143" s="175" t="s">
        <v>40</v>
      </c>
      <c r="O143" s="176">
        <v>0</v>
      </c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295</v>
      </c>
      <c r="AT143" s="178" t="s">
        <v>197</v>
      </c>
      <c r="AU143" s="178" t="s">
        <v>78</v>
      </c>
      <c r="AY143" s="20" t="s">
        <v>195</v>
      </c>
      <c r="BE143" s="179">
        <f>IF(N143="základní",J143,0)</f>
        <v>970.2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0" t="s">
        <v>76</v>
      </c>
      <c r="BK143" s="179">
        <f>ROUND(I143*H143,2)</f>
        <v>970.2</v>
      </c>
      <c r="BL143" s="20" t="s">
        <v>295</v>
      </c>
      <c r="BM143" s="178" t="s">
        <v>6225</v>
      </c>
    </row>
    <row r="144" spans="1:65" s="2" customFormat="1" ht="16.5" customHeight="1">
      <c r="A144" s="33"/>
      <c r="B144" s="167"/>
      <c r="C144" s="168" t="s">
        <v>515</v>
      </c>
      <c r="D144" s="168" t="s">
        <v>197</v>
      </c>
      <c r="E144" s="169" t="s">
        <v>6226</v>
      </c>
      <c r="F144" s="170" t="s">
        <v>6227</v>
      </c>
      <c r="G144" s="171" t="s">
        <v>212</v>
      </c>
      <c r="H144" s="172">
        <v>16.5</v>
      </c>
      <c r="I144" s="173">
        <v>196.35</v>
      </c>
      <c r="J144" s="173">
        <f>ROUND(I144*H144,2)</f>
        <v>3239.78</v>
      </c>
      <c r="K144" s="170" t="s">
        <v>3</v>
      </c>
      <c r="L144" s="34"/>
      <c r="M144" s="174" t="s">
        <v>3</v>
      </c>
      <c r="N144" s="175" t="s">
        <v>40</v>
      </c>
      <c r="O144" s="176">
        <v>0</v>
      </c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295</v>
      </c>
      <c r="AT144" s="178" t="s">
        <v>197</v>
      </c>
      <c r="AU144" s="178" t="s">
        <v>78</v>
      </c>
      <c r="AY144" s="20" t="s">
        <v>195</v>
      </c>
      <c r="BE144" s="179">
        <f>IF(N144="základní",J144,0)</f>
        <v>3239.78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76</v>
      </c>
      <c r="BK144" s="179">
        <f>ROUND(I144*H144,2)</f>
        <v>3239.78</v>
      </c>
      <c r="BL144" s="20" t="s">
        <v>295</v>
      </c>
      <c r="BM144" s="178" t="s">
        <v>6228</v>
      </c>
    </row>
    <row r="145" spans="1:65" s="2" customFormat="1" ht="16.5" customHeight="1">
      <c r="A145" s="33"/>
      <c r="B145" s="167"/>
      <c r="C145" s="168" t="s">
        <v>206</v>
      </c>
      <c r="D145" s="168" t="s">
        <v>197</v>
      </c>
      <c r="E145" s="169" t="s">
        <v>6229</v>
      </c>
      <c r="F145" s="170" t="s">
        <v>3350</v>
      </c>
      <c r="G145" s="171" t="s">
        <v>1041</v>
      </c>
      <c r="H145" s="172">
        <v>1</v>
      </c>
      <c r="I145" s="173">
        <v>13400</v>
      </c>
      <c r="J145" s="173">
        <f>ROUND(I145*H145,2)</f>
        <v>13400</v>
      </c>
      <c r="K145" s="170" t="s">
        <v>3</v>
      </c>
      <c r="L145" s="34"/>
      <c r="M145" s="174" t="s">
        <v>3</v>
      </c>
      <c r="N145" s="175" t="s">
        <v>40</v>
      </c>
      <c r="O145" s="176">
        <v>0</v>
      </c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295</v>
      </c>
      <c r="AT145" s="178" t="s">
        <v>197</v>
      </c>
      <c r="AU145" s="178" t="s">
        <v>78</v>
      </c>
      <c r="AY145" s="20" t="s">
        <v>195</v>
      </c>
      <c r="BE145" s="179">
        <f>IF(N145="základní",J145,0)</f>
        <v>13400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0" t="s">
        <v>76</v>
      </c>
      <c r="BK145" s="179">
        <f>ROUND(I145*H145,2)</f>
        <v>13400</v>
      </c>
      <c r="BL145" s="20" t="s">
        <v>295</v>
      </c>
      <c r="BM145" s="178" t="s">
        <v>6230</v>
      </c>
    </row>
    <row r="146" spans="1:65" s="2" customFormat="1" ht="16.5" customHeight="1">
      <c r="A146" s="33"/>
      <c r="B146" s="167"/>
      <c r="C146" s="168" t="s">
        <v>534</v>
      </c>
      <c r="D146" s="168" t="s">
        <v>197</v>
      </c>
      <c r="E146" s="169" t="s">
        <v>6231</v>
      </c>
      <c r="F146" s="170" t="s">
        <v>6232</v>
      </c>
      <c r="G146" s="171" t="s">
        <v>200</v>
      </c>
      <c r="H146" s="172">
        <v>28</v>
      </c>
      <c r="I146" s="173">
        <v>870</v>
      </c>
      <c r="J146" s="173">
        <f>ROUND(I146*H146,2)</f>
        <v>24360</v>
      </c>
      <c r="K146" s="170" t="s">
        <v>3</v>
      </c>
      <c r="L146" s="34"/>
      <c r="M146" s="174" t="s">
        <v>3</v>
      </c>
      <c r="N146" s="175" t="s">
        <v>40</v>
      </c>
      <c r="O146" s="176">
        <v>0</v>
      </c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8" t="s">
        <v>295</v>
      </c>
      <c r="AT146" s="178" t="s">
        <v>197</v>
      </c>
      <c r="AU146" s="178" t="s">
        <v>78</v>
      </c>
      <c r="AY146" s="20" t="s">
        <v>195</v>
      </c>
      <c r="BE146" s="179">
        <f>IF(N146="základní",J146,0)</f>
        <v>24360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76</v>
      </c>
      <c r="BK146" s="179">
        <f>ROUND(I146*H146,2)</f>
        <v>24360</v>
      </c>
      <c r="BL146" s="20" t="s">
        <v>295</v>
      </c>
      <c r="BM146" s="178" t="s">
        <v>6233</v>
      </c>
    </row>
    <row r="147" spans="1:65" s="2" customFormat="1" ht="16.5" customHeight="1">
      <c r="A147" s="33"/>
      <c r="B147" s="167"/>
      <c r="C147" s="168" t="s">
        <v>542</v>
      </c>
      <c r="D147" s="168" t="s">
        <v>197</v>
      </c>
      <c r="E147" s="169" t="s">
        <v>6234</v>
      </c>
      <c r="F147" s="170" t="s">
        <v>3356</v>
      </c>
      <c r="G147" s="171" t="s">
        <v>1041</v>
      </c>
      <c r="H147" s="172">
        <v>1</v>
      </c>
      <c r="I147" s="173">
        <v>7800</v>
      </c>
      <c r="J147" s="173">
        <f>ROUND(I147*H147,2)</f>
        <v>7800</v>
      </c>
      <c r="K147" s="170" t="s">
        <v>3</v>
      </c>
      <c r="L147" s="34"/>
      <c r="M147" s="174" t="s">
        <v>3</v>
      </c>
      <c r="N147" s="175" t="s">
        <v>40</v>
      </c>
      <c r="O147" s="176">
        <v>0</v>
      </c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8" t="s">
        <v>295</v>
      </c>
      <c r="AT147" s="178" t="s">
        <v>197</v>
      </c>
      <c r="AU147" s="178" t="s">
        <v>78</v>
      </c>
      <c r="AY147" s="20" t="s">
        <v>195</v>
      </c>
      <c r="BE147" s="179">
        <f>IF(N147="základní",J147,0)</f>
        <v>7800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0" t="s">
        <v>76</v>
      </c>
      <c r="BK147" s="179">
        <f>ROUND(I147*H147,2)</f>
        <v>7800</v>
      </c>
      <c r="BL147" s="20" t="s">
        <v>295</v>
      </c>
      <c r="BM147" s="178" t="s">
        <v>6235</v>
      </c>
    </row>
    <row r="148" spans="1:65" s="2" customFormat="1" ht="24" customHeight="1">
      <c r="A148" s="33"/>
      <c r="B148" s="167"/>
      <c r="C148" s="168" t="s">
        <v>546</v>
      </c>
      <c r="D148" s="168" t="s">
        <v>197</v>
      </c>
      <c r="E148" s="169" t="s">
        <v>6236</v>
      </c>
      <c r="F148" s="170" t="s">
        <v>6237</v>
      </c>
      <c r="G148" s="171" t="s">
        <v>200</v>
      </c>
      <c r="H148" s="172">
        <v>65</v>
      </c>
      <c r="I148" s="173">
        <v>924</v>
      </c>
      <c r="J148" s="173">
        <f>ROUND(I148*H148,2)</f>
        <v>60060</v>
      </c>
      <c r="K148" s="170" t="s">
        <v>3</v>
      </c>
      <c r="L148" s="34"/>
      <c r="M148" s="174" t="s">
        <v>3</v>
      </c>
      <c r="N148" s="175" t="s">
        <v>40</v>
      </c>
      <c r="O148" s="176">
        <v>0</v>
      </c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295</v>
      </c>
      <c r="AT148" s="178" t="s">
        <v>197</v>
      </c>
      <c r="AU148" s="178" t="s">
        <v>78</v>
      </c>
      <c r="AY148" s="20" t="s">
        <v>195</v>
      </c>
      <c r="BE148" s="179">
        <f>IF(N148="základní",J148,0)</f>
        <v>60060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0" t="s">
        <v>76</v>
      </c>
      <c r="BK148" s="179">
        <f>ROUND(I148*H148,2)</f>
        <v>60060</v>
      </c>
      <c r="BL148" s="20" t="s">
        <v>295</v>
      </c>
      <c r="BM148" s="178" t="s">
        <v>6238</v>
      </c>
    </row>
    <row r="149" spans="1:65" s="2" customFormat="1" ht="16.5" customHeight="1">
      <c r="A149" s="33"/>
      <c r="B149" s="167"/>
      <c r="C149" s="168" t="s">
        <v>551</v>
      </c>
      <c r="D149" s="168" t="s">
        <v>197</v>
      </c>
      <c r="E149" s="169" t="s">
        <v>6239</v>
      </c>
      <c r="F149" s="170" t="s">
        <v>884</v>
      </c>
      <c r="G149" s="171" t="s">
        <v>1041</v>
      </c>
      <c r="H149" s="172">
        <v>1</v>
      </c>
      <c r="I149" s="173">
        <v>27500</v>
      </c>
      <c r="J149" s="173">
        <f>ROUND(I149*H149,2)</f>
        <v>27500</v>
      </c>
      <c r="K149" s="170" t="s">
        <v>3</v>
      </c>
      <c r="L149" s="34"/>
      <c r="M149" s="174" t="s">
        <v>3</v>
      </c>
      <c r="N149" s="175" t="s">
        <v>40</v>
      </c>
      <c r="O149" s="176">
        <v>0</v>
      </c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295</v>
      </c>
      <c r="AT149" s="178" t="s">
        <v>197</v>
      </c>
      <c r="AU149" s="178" t="s">
        <v>78</v>
      </c>
      <c r="AY149" s="20" t="s">
        <v>195</v>
      </c>
      <c r="BE149" s="179">
        <f>IF(N149="základní",J149,0)</f>
        <v>27500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76</v>
      </c>
      <c r="BK149" s="179">
        <f>ROUND(I149*H149,2)</f>
        <v>27500</v>
      </c>
      <c r="BL149" s="20" t="s">
        <v>295</v>
      </c>
      <c r="BM149" s="178" t="s">
        <v>6240</v>
      </c>
    </row>
    <row r="150" spans="1:65" s="2" customFormat="1" ht="16.5" customHeight="1">
      <c r="A150" s="33"/>
      <c r="B150" s="167"/>
      <c r="C150" s="168" t="s">
        <v>555</v>
      </c>
      <c r="D150" s="168" t="s">
        <v>197</v>
      </c>
      <c r="E150" s="169" t="s">
        <v>6241</v>
      </c>
      <c r="F150" s="170" t="s">
        <v>6242</v>
      </c>
      <c r="G150" s="171" t="s">
        <v>1041</v>
      </c>
      <c r="H150" s="172">
        <v>1</v>
      </c>
      <c r="I150" s="173">
        <v>16500</v>
      </c>
      <c r="J150" s="173">
        <f>ROUND(I150*H150,2)</f>
        <v>16500</v>
      </c>
      <c r="K150" s="170" t="s">
        <v>3</v>
      </c>
      <c r="L150" s="34"/>
      <c r="M150" s="174" t="s">
        <v>3</v>
      </c>
      <c r="N150" s="175" t="s">
        <v>40</v>
      </c>
      <c r="O150" s="176">
        <v>0</v>
      </c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8" t="s">
        <v>295</v>
      </c>
      <c r="AT150" s="178" t="s">
        <v>197</v>
      </c>
      <c r="AU150" s="178" t="s">
        <v>78</v>
      </c>
      <c r="AY150" s="20" t="s">
        <v>195</v>
      </c>
      <c r="BE150" s="179">
        <f>IF(N150="základní",J150,0)</f>
        <v>16500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20" t="s">
        <v>76</v>
      </c>
      <c r="BK150" s="179">
        <f>ROUND(I150*H150,2)</f>
        <v>16500</v>
      </c>
      <c r="BL150" s="20" t="s">
        <v>295</v>
      </c>
      <c r="BM150" s="178" t="s">
        <v>6243</v>
      </c>
    </row>
    <row r="151" spans="1:65" s="2" customFormat="1" ht="16.5" customHeight="1">
      <c r="A151" s="33"/>
      <c r="B151" s="167"/>
      <c r="C151" s="168" t="s">
        <v>559</v>
      </c>
      <c r="D151" s="168" t="s">
        <v>197</v>
      </c>
      <c r="E151" s="169" t="s">
        <v>6244</v>
      </c>
      <c r="F151" s="170" t="s">
        <v>3370</v>
      </c>
      <c r="G151" s="171" t="s">
        <v>1041</v>
      </c>
      <c r="H151" s="172">
        <v>1</v>
      </c>
      <c r="I151" s="173">
        <v>11550</v>
      </c>
      <c r="J151" s="173">
        <f>ROUND(I151*H151,2)</f>
        <v>11550</v>
      </c>
      <c r="K151" s="170" t="s">
        <v>3</v>
      </c>
      <c r="L151" s="34"/>
      <c r="M151" s="174" t="s">
        <v>3</v>
      </c>
      <c r="N151" s="175" t="s">
        <v>40</v>
      </c>
      <c r="O151" s="176">
        <v>0</v>
      </c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8" t="s">
        <v>295</v>
      </c>
      <c r="AT151" s="178" t="s">
        <v>197</v>
      </c>
      <c r="AU151" s="178" t="s">
        <v>78</v>
      </c>
      <c r="AY151" s="20" t="s">
        <v>195</v>
      </c>
      <c r="BE151" s="179">
        <f>IF(N151="základní",J151,0)</f>
        <v>11550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0" t="s">
        <v>76</v>
      </c>
      <c r="BK151" s="179">
        <f>ROUND(I151*H151,2)</f>
        <v>11550</v>
      </c>
      <c r="BL151" s="20" t="s">
        <v>295</v>
      </c>
      <c r="BM151" s="178" t="s">
        <v>6245</v>
      </c>
    </row>
    <row r="152" spans="1:65" s="2" customFormat="1" ht="16.5" customHeight="1">
      <c r="A152" s="33"/>
      <c r="B152" s="167"/>
      <c r="C152" s="168" t="s">
        <v>564</v>
      </c>
      <c r="D152" s="168" t="s">
        <v>197</v>
      </c>
      <c r="E152" s="169" t="s">
        <v>6246</v>
      </c>
      <c r="F152" s="170" t="s">
        <v>6247</v>
      </c>
      <c r="G152" s="171" t="s">
        <v>1041</v>
      </c>
      <c r="H152" s="172">
        <v>1</v>
      </c>
      <c r="I152" s="173">
        <v>5800</v>
      </c>
      <c r="J152" s="173">
        <f>ROUND(I152*H152,2)</f>
        <v>5800</v>
      </c>
      <c r="K152" s="170" t="s">
        <v>3</v>
      </c>
      <c r="L152" s="34"/>
      <c r="M152" s="174" t="s">
        <v>3</v>
      </c>
      <c r="N152" s="175" t="s">
        <v>40</v>
      </c>
      <c r="O152" s="176">
        <v>0</v>
      </c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8" t="s">
        <v>295</v>
      </c>
      <c r="AT152" s="178" t="s">
        <v>197</v>
      </c>
      <c r="AU152" s="178" t="s">
        <v>78</v>
      </c>
      <c r="AY152" s="20" t="s">
        <v>195</v>
      </c>
      <c r="BE152" s="179">
        <f>IF(N152="základní",J152,0)</f>
        <v>5800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20" t="s">
        <v>76</v>
      </c>
      <c r="BK152" s="179">
        <f>ROUND(I152*H152,2)</f>
        <v>5800</v>
      </c>
      <c r="BL152" s="20" t="s">
        <v>295</v>
      </c>
      <c r="BM152" s="178" t="s">
        <v>6248</v>
      </c>
    </row>
    <row r="153" spans="1:65" s="2" customFormat="1" ht="16.5" customHeight="1">
      <c r="A153" s="33"/>
      <c r="B153" s="167"/>
      <c r="C153" s="168" t="s">
        <v>569</v>
      </c>
      <c r="D153" s="168" t="s">
        <v>197</v>
      </c>
      <c r="E153" s="169" t="s">
        <v>6249</v>
      </c>
      <c r="F153" s="170" t="s">
        <v>3373</v>
      </c>
      <c r="G153" s="171" t="s">
        <v>1041</v>
      </c>
      <c r="H153" s="172">
        <v>1</v>
      </c>
      <c r="I153" s="173">
        <v>2800</v>
      </c>
      <c r="J153" s="173">
        <f>ROUND(I153*H153,2)</f>
        <v>2800</v>
      </c>
      <c r="K153" s="170" t="s">
        <v>3</v>
      </c>
      <c r="L153" s="34"/>
      <c r="M153" s="221" t="s">
        <v>3</v>
      </c>
      <c r="N153" s="222" t="s">
        <v>40</v>
      </c>
      <c r="O153" s="219">
        <v>0</v>
      </c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8" t="s">
        <v>295</v>
      </c>
      <c r="AT153" s="178" t="s">
        <v>197</v>
      </c>
      <c r="AU153" s="178" t="s">
        <v>78</v>
      </c>
      <c r="AY153" s="20" t="s">
        <v>195</v>
      </c>
      <c r="BE153" s="179">
        <f>IF(N153="základní",J153,0)</f>
        <v>2800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20" t="s">
        <v>76</v>
      </c>
      <c r="BK153" s="179">
        <f>ROUND(I153*H153,2)</f>
        <v>2800</v>
      </c>
      <c r="BL153" s="20" t="s">
        <v>295</v>
      </c>
      <c r="BM153" s="178" t="s">
        <v>6250</v>
      </c>
    </row>
    <row r="154" spans="1:31" s="2" customFormat="1" ht="6.95" customHeight="1">
      <c r="A154" s="33"/>
      <c r="B154" s="49"/>
      <c r="C154" s="50"/>
      <c r="D154" s="50"/>
      <c r="E154" s="50"/>
      <c r="F154" s="50"/>
      <c r="G154" s="50"/>
      <c r="H154" s="50"/>
      <c r="I154" s="50"/>
      <c r="J154" s="50"/>
      <c r="K154" s="50"/>
      <c r="L154" s="34"/>
      <c r="M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</sheetData>
  <autoFilter ref="C92:K15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7"/>
    </row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132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145</v>
      </c>
      <c r="L4" s="23"/>
      <c r="M4" s="118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15</v>
      </c>
      <c r="L6" s="23"/>
    </row>
    <row r="7" spans="2:12" s="1" customFormat="1" ht="16.5" customHeight="1">
      <c r="B7" s="23"/>
      <c r="E7" s="119" t="str">
        <f>'Rekapitulace stavby'!K6</f>
        <v>Snížení energetické náročnosti areálu SOU Hubálov</v>
      </c>
      <c r="F7" s="30"/>
      <c r="G7" s="30"/>
      <c r="H7" s="30"/>
      <c r="L7" s="23"/>
    </row>
    <row r="8" spans="2:12" ht="12">
      <c r="B8" s="23"/>
      <c r="D8" s="30" t="s">
        <v>146</v>
      </c>
      <c r="L8" s="23"/>
    </row>
    <row r="9" spans="2:12" s="1" customFormat="1" ht="16.5" customHeight="1">
      <c r="B9" s="23"/>
      <c r="E9" s="119" t="s">
        <v>3375</v>
      </c>
      <c r="F9" s="1"/>
      <c r="G9" s="1"/>
      <c r="H9" s="1"/>
      <c r="L9" s="23"/>
    </row>
    <row r="10" spans="2:12" s="1" customFormat="1" ht="12" customHeight="1">
      <c r="B10" s="23"/>
      <c r="D10" s="30" t="s">
        <v>148</v>
      </c>
      <c r="L10" s="23"/>
    </row>
    <row r="11" spans="1:31" s="2" customFormat="1" ht="16.5" customHeight="1">
      <c r="A11" s="33"/>
      <c r="B11" s="34"/>
      <c r="C11" s="33"/>
      <c r="D11" s="33"/>
      <c r="E11" s="125" t="s">
        <v>6085</v>
      </c>
      <c r="F11" s="33"/>
      <c r="G11" s="33"/>
      <c r="H11" s="33"/>
      <c r="I11" s="33"/>
      <c r="J11" s="33"/>
      <c r="K11" s="33"/>
      <c r="L11" s="1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30" t="s">
        <v>5618</v>
      </c>
      <c r="E12" s="33"/>
      <c r="F12" s="33"/>
      <c r="G12" s="33"/>
      <c r="H12" s="33"/>
      <c r="I12" s="33"/>
      <c r="J12" s="33"/>
      <c r="K12" s="33"/>
      <c r="L12" s="12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6.5" customHeight="1">
      <c r="A13" s="33"/>
      <c r="B13" s="34"/>
      <c r="C13" s="33"/>
      <c r="D13" s="33"/>
      <c r="E13" s="56" t="s">
        <v>6251</v>
      </c>
      <c r="F13" s="33"/>
      <c r="G13" s="33"/>
      <c r="H13" s="33"/>
      <c r="I13" s="33"/>
      <c r="J13" s="33"/>
      <c r="K13" s="33"/>
      <c r="L13" s="12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12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4"/>
      <c r="C15" s="33"/>
      <c r="D15" s="30" t="s">
        <v>17</v>
      </c>
      <c r="E15" s="33"/>
      <c r="F15" s="27" t="s">
        <v>3</v>
      </c>
      <c r="G15" s="33"/>
      <c r="H15" s="33"/>
      <c r="I15" s="30" t="s">
        <v>18</v>
      </c>
      <c r="J15" s="27" t="s">
        <v>3</v>
      </c>
      <c r="K15" s="33"/>
      <c r="L15" s="12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30" t="s">
        <v>19</v>
      </c>
      <c r="E16" s="33"/>
      <c r="F16" s="27" t="s">
        <v>20</v>
      </c>
      <c r="G16" s="33"/>
      <c r="H16" s="33"/>
      <c r="I16" s="30" t="s">
        <v>21</v>
      </c>
      <c r="J16" s="58" t="str">
        <f>'Rekapitulace stavby'!AN8</f>
        <v>2. 11. 2018</v>
      </c>
      <c r="K16" s="33"/>
      <c r="L16" s="12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8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12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30" t="s">
        <v>23</v>
      </c>
      <c r="E18" s="33"/>
      <c r="F18" s="33"/>
      <c r="G18" s="33"/>
      <c r="H18" s="33"/>
      <c r="I18" s="30" t="s">
        <v>24</v>
      </c>
      <c r="J18" s="27" t="s">
        <v>3</v>
      </c>
      <c r="K18" s="33"/>
      <c r="L18" s="12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7" t="s">
        <v>25</v>
      </c>
      <c r="F19" s="33"/>
      <c r="G19" s="33"/>
      <c r="H19" s="33"/>
      <c r="I19" s="30" t="s">
        <v>26</v>
      </c>
      <c r="J19" s="27" t="s">
        <v>3</v>
      </c>
      <c r="K19" s="33"/>
      <c r="L19" s="12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12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30" t="s">
        <v>27</v>
      </c>
      <c r="E21" s="33"/>
      <c r="F21" s="33"/>
      <c r="G21" s="33"/>
      <c r="H21" s="33"/>
      <c r="I21" s="30" t="s">
        <v>24</v>
      </c>
      <c r="J21" s="27" t="str">
        <f>'Rekapitulace stavby'!AN13</f>
        <v/>
      </c>
      <c r="K21" s="33"/>
      <c r="L21" s="12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7" t="str">
        <f>'Rekapitulace stavby'!E14</f>
        <v xml:space="preserve"> </v>
      </c>
      <c r="F22" s="27"/>
      <c r="G22" s="27"/>
      <c r="H22" s="27"/>
      <c r="I22" s="30" t="s">
        <v>26</v>
      </c>
      <c r="J22" s="27" t="str">
        <f>'Rekapitulace stavby'!AN14</f>
        <v/>
      </c>
      <c r="K22" s="33"/>
      <c r="L22" s="12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1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30" t="s">
        <v>29</v>
      </c>
      <c r="E24" s="33"/>
      <c r="F24" s="33"/>
      <c r="G24" s="33"/>
      <c r="H24" s="33"/>
      <c r="I24" s="30" t="s">
        <v>24</v>
      </c>
      <c r="J24" s="27" t="s">
        <v>3</v>
      </c>
      <c r="K24" s="33"/>
      <c r="L24" s="1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7" t="s">
        <v>30</v>
      </c>
      <c r="F25" s="33"/>
      <c r="G25" s="33"/>
      <c r="H25" s="33"/>
      <c r="I25" s="30" t="s">
        <v>26</v>
      </c>
      <c r="J25" s="27" t="s">
        <v>3</v>
      </c>
      <c r="K25" s="33"/>
      <c r="L25" s="1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12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30" t="s">
        <v>32</v>
      </c>
      <c r="E27" s="33"/>
      <c r="F27" s="33"/>
      <c r="G27" s="33"/>
      <c r="H27" s="33"/>
      <c r="I27" s="30" t="s">
        <v>24</v>
      </c>
      <c r="J27" s="27" t="s">
        <v>3</v>
      </c>
      <c r="K27" s="33"/>
      <c r="L27" s="12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7" t="s">
        <v>30</v>
      </c>
      <c r="F28" s="33"/>
      <c r="G28" s="33"/>
      <c r="H28" s="33"/>
      <c r="I28" s="30" t="s">
        <v>26</v>
      </c>
      <c r="J28" s="27" t="s">
        <v>3</v>
      </c>
      <c r="K28" s="33"/>
      <c r="L28" s="1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12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30" t="s">
        <v>33</v>
      </c>
      <c r="E30" s="33"/>
      <c r="F30" s="33"/>
      <c r="G30" s="33"/>
      <c r="H30" s="33"/>
      <c r="I30" s="33"/>
      <c r="J30" s="33"/>
      <c r="K30" s="33"/>
      <c r="L30" s="1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21"/>
      <c r="B31" s="122"/>
      <c r="C31" s="121"/>
      <c r="D31" s="121"/>
      <c r="E31" s="31" t="s">
        <v>3</v>
      </c>
      <c r="F31" s="31"/>
      <c r="G31" s="31"/>
      <c r="H31" s="31"/>
      <c r="I31" s="121"/>
      <c r="J31" s="121"/>
      <c r="K31" s="121"/>
      <c r="L31" s="123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12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8"/>
      <c r="E33" s="78"/>
      <c r="F33" s="78"/>
      <c r="G33" s="78"/>
      <c r="H33" s="78"/>
      <c r="I33" s="78"/>
      <c r="J33" s="78"/>
      <c r="K33" s="78"/>
      <c r="L33" s="12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4" customHeight="1">
      <c r="A34" s="33"/>
      <c r="B34" s="34"/>
      <c r="C34" s="33"/>
      <c r="D34" s="124" t="s">
        <v>35</v>
      </c>
      <c r="E34" s="33"/>
      <c r="F34" s="33"/>
      <c r="G34" s="33"/>
      <c r="H34" s="33"/>
      <c r="I34" s="33"/>
      <c r="J34" s="84">
        <f>ROUND(J93,2)</f>
        <v>1372673.57</v>
      </c>
      <c r="K34" s="33"/>
      <c r="L34" s="1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78"/>
      <c r="E35" s="78"/>
      <c r="F35" s="78"/>
      <c r="G35" s="78"/>
      <c r="H35" s="78"/>
      <c r="I35" s="78"/>
      <c r="J35" s="78"/>
      <c r="K35" s="78"/>
      <c r="L35" s="12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8" t="s">
        <v>37</v>
      </c>
      <c r="G36" s="33"/>
      <c r="H36" s="33"/>
      <c r="I36" s="38" t="s">
        <v>36</v>
      </c>
      <c r="J36" s="38" t="s">
        <v>38</v>
      </c>
      <c r="K36" s="33"/>
      <c r="L36" s="12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25" t="s">
        <v>39</v>
      </c>
      <c r="E37" s="30" t="s">
        <v>40</v>
      </c>
      <c r="F37" s="126">
        <f>ROUND((SUM(BE93:BE144)),2)</f>
        <v>1372673.57</v>
      </c>
      <c r="G37" s="33"/>
      <c r="H37" s="33"/>
      <c r="I37" s="127">
        <v>0.21</v>
      </c>
      <c r="J37" s="126">
        <f>ROUND(((SUM(BE93:BE144))*I37),2)</f>
        <v>288261.45</v>
      </c>
      <c r="K37" s="33"/>
      <c r="L37" s="12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0" t="s">
        <v>41</v>
      </c>
      <c r="F38" s="126">
        <f>ROUND((SUM(BF93:BF144)),2)</f>
        <v>0</v>
      </c>
      <c r="G38" s="33"/>
      <c r="H38" s="33"/>
      <c r="I38" s="127">
        <v>0.15</v>
      </c>
      <c r="J38" s="126">
        <f>ROUND(((SUM(BF93:BF144))*I38),2)</f>
        <v>0</v>
      </c>
      <c r="K38" s="33"/>
      <c r="L38" s="12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30" t="s">
        <v>42</v>
      </c>
      <c r="F39" s="126">
        <f>ROUND((SUM(BG93:BG144)),2)</f>
        <v>0</v>
      </c>
      <c r="G39" s="33"/>
      <c r="H39" s="33"/>
      <c r="I39" s="127">
        <v>0.21</v>
      </c>
      <c r="J39" s="126">
        <f>0</f>
        <v>0</v>
      </c>
      <c r="K39" s="33"/>
      <c r="L39" s="12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 hidden="1">
      <c r="A40" s="33"/>
      <c r="B40" s="34"/>
      <c r="C40" s="33"/>
      <c r="D40" s="33"/>
      <c r="E40" s="30" t="s">
        <v>43</v>
      </c>
      <c r="F40" s="126">
        <f>ROUND((SUM(BH93:BH144)),2)</f>
        <v>0</v>
      </c>
      <c r="G40" s="33"/>
      <c r="H40" s="33"/>
      <c r="I40" s="127">
        <v>0.15</v>
      </c>
      <c r="J40" s="126">
        <f>0</f>
        <v>0</v>
      </c>
      <c r="K40" s="33"/>
      <c r="L40" s="12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customHeight="1" hidden="1">
      <c r="A41" s="33"/>
      <c r="B41" s="34"/>
      <c r="C41" s="33"/>
      <c r="D41" s="33"/>
      <c r="E41" s="30" t="s">
        <v>44</v>
      </c>
      <c r="F41" s="126">
        <f>ROUND((SUM(BI93:BI144)),2)</f>
        <v>0</v>
      </c>
      <c r="G41" s="33"/>
      <c r="H41" s="33"/>
      <c r="I41" s="127">
        <v>0</v>
      </c>
      <c r="J41" s="126">
        <f>0</f>
        <v>0</v>
      </c>
      <c r="K41" s="33"/>
      <c r="L41" s="12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12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4" customHeight="1">
      <c r="A43" s="33"/>
      <c r="B43" s="34"/>
      <c r="C43" s="128"/>
      <c r="D43" s="129" t="s">
        <v>45</v>
      </c>
      <c r="E43" s="70"/>
      <c r="F43" s="70"/>
      <c r="G43" s="130" t="s">
        <v>46</v>
      </c>
      <c r="H43" s="131" t="s">
        <v>47</v>
      </c>
      <c r="I43" s="70"/>
      <c r="J43" s="132">
        <f>SUM(J34:J41)</f>
        <v>1660935.02</v>
      </c>
      <c r="K43" s="133"/>
      <c r="L43" s="12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12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8" spans="1:31" s="2" customFormat="1" ht="6.95" customHeight="1">
      <c r="A48" s="33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12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24.95" customHeight="1">
      <c r="A49" s="33"/>
      <c r="B49" s="34"/>
      <c r="C49" s="24" t="s">
        <v>150</v>
      </c>
      <c r="D49" s="33"/>
      <c r="E49" s="33"/>
      <c r="F49" s="33"/>
      <c r="G49" s="33"/>
      <c r="H49" s="33"/>
      <c r="I49" s="33"/>
      <c r="J49" s="33"/>
      <c r="K49" s="33"/>
      <c r="L49" s="12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6.95" customHeight="1">
      <c r="A50" s="33"/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12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2" customHeight="1">
      <c r="A51" s="33"/>
      <c r="B51" s="34"/>
      <c r="C51" s="30" t="s">
        <v>15</v>
      </c>
      <c r="D51" s="33"/>
      <c r="E51" s="33"/>
      <c r="F51" s="33"/>
      <c r="G51" s="33"/>
      <c r="H51" s="33"/>
      <c r="I51" s="33"/>
      <c r="J51" s="33"/>
      <c r="K51" s="33"/>
      <c r="L51" s="12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6.5" customHeight="1">
      <c r="A52" s="33"/>
      <c r="B52" s="34"/>
      <c r="C52" s="33"/>
      <c r="D52" s="33"/>
      <c r="E52" s="119" t="str">
        <f>E7</f>
        <v>Snížení energetické náročnosti areálu SOU Hubálov</v>
      </c>
      <c r="F52" s="30"/>
      <c r="G52" s="30"/>
      <c r="H52" s="30"/>
      <c r="I52" s="33"/>
      <c r="J52" s="33"/>
      <c r="K52" s="33"/>
      <c r="L52" s="12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2:12" s="1" customFormat="1" ht="12" customHeight="1">
      <c r="B53" s="23"/>
      <c r="C53" s="30" t="s">
        <v>146</v>
      </c>
      <c r="L53" s="23"/>
    </row>
    <row r="54" spans="2:12" s="1" customFormat="1" ht="16.5" customHeight="1">
      <c r="B54" s="23"/>
      <c r="E54" s="119" t="s">
        <v>3375</v>
      </c>
      <c r="F54" s="1"/>
      <c r="G54" s="1"/>
      <c r="H54" s="1"/>
      <c r="L54" s="23"/>
    </row>
    <row r="55" spans="2:12" s="1" customFormat="1" ht="12" customHeight="1">
      <c r="B55" s="23"/>
      <c r="C55" s="30" t="s">
        <v>148</v>
      </c>
      <c r="L55" s="23"/>
    </row>
    <row r="56" spans="1:31" s="2" customFormat="1" ht="16.5" customHeight="1">
      <c r="A56" s="33"/>
      <c r="B56" s="34"/>
      <c r="C56" s="33"/>
      <c r="D56" s="33"/>
      <c r="E56" s="125" t="s">
        <v>6085</v>
      </c>
      <c r="F56" s="33"/>
      <c r="G56" s="33"/>
      <c r="H56" s="33"/>
      <c r="I56" s="33"/>
      <c r="J56" s="33"/>
      <c r="K56" s="33"/>
      <c r="L56" s="12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12" customHeight="1">
      <c r="A57" s="33"/>
      <c r="B57" s="34"/>
      <c r="C57" s="30" t="s">
        <v>5618</v>
      </c>
      <c r="D57" s="33"/>
      <c r="E57" s="33"/>
      <c r="F57" s="33"/>
      <c r="G57" s="33"/>
      <c r="H57" s="33"/>
      <c r="I57" s="33"/>
      <c r="J57" s="33"/>
      <c r="K57" s="33"/>
      <c r="L57" s="12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6.5" customHeight="1">
      <c r="A58" s="33"/>
      <c r="B58" s="34"/>
      <c r="C58" s="33"/>
      <c r="D58" s="33"/>
      <c r="E58" s="56" t="str">
        <f>E13</f>
        <v>SO 02.VZT.002 - Zař. č. 2 - Odsávaní a filtrace - svařovna obloukem</v>
      </c>
      <c r="F58" s="33"/>
      <c r="G58" s="33"/>
      <c r="H58" s="33"/>
      <c r="I58" s="33"/>
      <c r="J58" s="33"/>
      <c r="K58" s="33"/>
      <c r="L58" s="1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6.95" customHeight="1">
      <c r="A59" s="33"/>
      <c r="B59" s="34"/>
      <c r="C59" s="33"/>
      <c r="D59" s="33"/>
      <c r="E59" s="33"/>
      <c r="F59" s="33"/>
      <c r="G59" s="33"/>
      <c r="H59" s="33"/>
      <c r="I59" s="33"/>
      <c r="J59" s="33"/>
      <c r="K59" s="33"/>
      <c r="L59" s="12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2" customHeight="1">
      <c r="A60" s="33"/>
      <c r="B60" s="34"/>
      <c r="C60" s="30" t="s">
        <v>19</v>
      </c>
      <c r="D60" s="33"/>
      <c r="E60" s="33"/>
      <c r="F60" s="27" t="str">
        <f>F16</f>
        <v>Hubálov st. 80, k.ú. Loukovec</v>
      </c>
      <c r="G60" s="33"/>
      <c r="H60" s="33"/>
      <c r="I60" s="30" t="s">
        <v>21</v>
      </c>
      <c r="J60" s="58" t="str">
        <f>IF(J16="","",J16)</f>
        <v>2. 11. 2018</v>
      </c>
      <c r="K60" s="33"/>
      <c r="L60" s="12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6.95" customHeight="1">
      <c r="A61" s="33"/>
      <c r="B61" s="34"/>
      <c r="C61" s="33"/>
      <c r="D61" s="33"/>
      <c r="E61" s="33"/>
      <c r="F61" s="33"/>
      <c r="G61" s="33"/>
      <c r="H61" s="33"/>
      <c r="I61" s="33"/>
      <c r="J61" s="33"/>
      <c r="K61" s="33"/>
      <c r="L61" s="12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5.15" customHeight="1">
      <c r="A62" s="33"/>
      <c r="B62" s="34"/>
      <c r="C62" s="30" t="s">
        <v>23</v>
      </c>
      <c r="D62" s="33"/>
      <c r="E62" s="33"/>
      <c r="F62" s="27" t="str">
        <f>E19</f>
        <v>SOU Hubálov</v>
      </c>
      <c r="G62" s="33"/>
      <c r="H62" s="33"/>
      <c r="I62" s="30" t="s">
        <v>29</v>
      </c>
      <c r="J62" s="31" t="str">
        <f>E25</f>
        <v>ANITAS s.r.o.</v>
      </c>
      <c r="K62" s="33"/>
      <c r="L62" s="12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15.15" customHeight="1">
      <c r="A63" s="33"/>
      <c r="B63" s="34"/>
      <c r="C63" s="30" t="s">
        <v>27</v>
      </c>
      <c r="D63" s="33"/>
      <c r="E63" s="33"/>
      <c r="F63" s="27" t="str">
        <f>IF(E22="","",E22)</f>
        <v xml:space="preserve"> </v>
      </c>
      <c r="G63" s="33"/>
      <c r="H63" s="33"/>
      <c r="I63" s="30" t="s">
        <v>32</v>
      </c>
      <c r="J63" s="31" t="str">
        <f>E28</f>
        <v>ANITAS s.r.o.</v>
      </c>
      <c r="K63" s="33"/>
      <c r="L63" s="12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10.3" customHeight="1">
      <c r="A64" s="33"/>
      <c r="B64" s="34"/>
      <c r="C64" s="33"/>
      <c r="D64" s="33"/>
      <c r="E64" s="33"/>
      <c r="F64" s="33"/>
      <c r="G64" s="33"/>
      <c r="H64" s="33"/>
      <c r="I64" s="33"/>
      <c r="J64" s="33"/>
      <c r="K64" s="33"/>
      <c r="L64" s="12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29.25" customHeight="1">
      <c r="A65" s="33"/>
      <c r="B65" s="34"/>
      <c r="C65" s="134" t="s">
        <v>151</v>
      </c>
      <c r="D65" s="128"/>
      <c r="E65" s="128"/>
      <c r="F65" s="128"/>
      <c r="G65" s="128"/>
      <c r="H65" s="128"/>
      <c r="I65" s="128"/>
      <c r="J65" s="135" t="s">
        <v>152</v>
      </c>
      <c r="K65" s="128"/>
      <c r="L65" s="12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10.3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12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47" s="2" customFormat="1" ht="22.8" customHeight="1">
      <c r="A67" s="33"/>
      <c r="B67" s="34"/>
      <c r="C67" s="136" t="s">
        <v>67</v>
      </c>
      <c r="D67" s="33"/>
      <c r="E67" s="33"/>
      <c r="F67" s="33"/>
      <c r="G67" s="33"/>
      <c r="H67" s="33"/>
      <c r="I67" s="33"/>
      <c r="J67" s="84">
        <f>J93</f>
        <v>1372673.57</v>
      </c>
      <c r="K67" s="33"/>
      <c r="L67" s="12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U67" s="20" t="s">
        <v>153</v>
      </c>
    </row>
    <row r="68" spans="1:31" s="9" customFormat="1" ht="24.95" customHeight="1">
      <c r="A68" s="9"/>
      <c r="B68" s="137"/>
      <c r="C68" s="9"/>
      <c r="D68" s="138" t="s">
        <v>163</v>
      </c>
      <c r="E68" s="139"/>
      <c r="F68" s="139"/>
      <c r="G68" s="139"/>
      <c r="H68" s="139"/>
      <c r="I68" s="139"/>
      <c r="J68" s="140">
        <f>J94</f>
        <v>1372673.57</v>
      </c>
      <c r="K68" s="9"/>
      <c r="L68" s="137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41"/>
      <c r="C69" s="10"/>
      <c r="D69" s="142" t="s">
        <v>1861</v>
      </c>
      <c r="E69" s="143"/>
      <c r="F69" s="143"/>
      <c r="G69" s="143"/>
      <c r="H69" s="143"/>
      <c r="I69" s="143"/>
      <c r="J69" s="144">
        <f>J95</f>
        <v>1372673.57</v>
      </c>
      <c r="K69" s="10"/>
      <c r="L69" s="14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12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2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5" customHeight="1">
      <c r="A75" s="33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2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5" customHeight="1">
      <c r="A76" s="33"/>
      <c r="B76" s="34"/>
      <c r="C76" s="24" t="s">
        <v>180</v>
      </c>
      <c r="D76" s="33"/>
      <c r="E76" s="33"/>
      <c r="F76" s="33"/>
      <c r="G76" s="33"/>
      <c r="H76" s="33"/>
      <c r="I76" s="33"/>
      <c r="J76" s="33"/>
      <c r="K76" s="33"/>
      <c r="L76" s="12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12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30" t="s">
        <v>15</v>
      </c>
      <c r="D78" s="33"/>
      <c r="E78" s="33"/>
      <c r="F78" s="33"/>
      <c r="G78" s="33"/>
      <c r="H78" s="33"/>
      <c r="I78" s="33"/>
      <c r="J78" s="33"/>
      <c r="K78" s="33"/>
      <c r="L78" s="12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119" t="str">
        <f>E7</f>
        <v>Snížení energetické náročnosti areálu SOU Hubálov</v>
      </c>
      <c r="F79" s="30"/>
      <c r="G79" s="30"/>
      <c r="H79" s="30"/>
      <c r="I79" s="33"/>
      <c r="J79" s="33"/>
      <c r="K79" s="33"/>
      <c r="L79" s="12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2:12" s="1" customFormat="1" ht="12" customHeight="1">
      <c r="B80" s="23"/>
      <c r="C80" s="30" t="s">
        <v>146</v>
      </c>
      <c r="L80" s="23"/>
    </row>
    <row r="81" spans="2:12" s="1" customFormat="1" ht="16.5" customHeight="1">
      <c r="B81" s="23"/>
      <c r="E81" s="119" t="s">
        <v>3375</v>
      </c>
      <c r="F81" s="1"/>
      <c r="G81" s="1"/>
      <c r="H81" s="1"/>
      <c r="L81" s="23"/>
    </row>
    <row r="82" spans="2:12" s="1" customFormat="1" ht="12" customHeight="1">
      <c r="B82" s="23"/>
      <c r="C82" s="30" t="s">
        <v>148</v>
      </c>
      <c r="L82" s="23"/>
    </row>
    <row r="83" spans="1:31" s="2" customFormat="1" ht="16.5" customHeight="1">
      <c r="A83" s="33"/>
      <c r="B83" s="34"/>
      <c r="C83" s="33"/>
      <c r="D83" s="33"/>
      <c r="E83" s="125" t="s">
        <v>6085</v>
      </c>
      <c r="F83" s="33"/>
      <c r="G83" s="33"/>
      <c r="H83" s="33"/>
      <c r="I83" s="33"/>
      <c r="J83" s="33"/>
      <c r="K83" s="33"/>
      <c r="L83" s="12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30" t="s">
        <v>5618</v>
      </c>
      <c r="D84" s="33"/>
      <c r="E84" s="33"/>
      <c r="F84" s="33"/>
      <c r="G84" s="33"/>
      <c r="H84" s="33"/>
      <c r="I84" s="33"/>
      <c r="J84" s="33"/>
      <c r="K84" s="33"/>
      <c r="L84" s="12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56" t="str">
        <f>E13</f>
        <v>SO 02.VZT.002 - Zař. č. 2 - Odsávaní a filtrace - svařovna obloukem</v>
      </c>
      <c r="F85" s="33"/>
      <c r="G85" s="33"/>
      <c r="H85" s="33"/>
      <c r="I85" s="33"/>
      <c r="J85" s="33"/>
      <c r="K85" s="33"/>
      <c r="L85" s="12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12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30" t="s">
        <v>19</v>
      </c>
      <c r="D87" s="33"/>
      <c r="E87" s="33"/>
      <c r="F87" s="27" t="str">
        <f>F16</f>
        <v>Hubálov st. 80, k.ú. Loukovec</v>
      </c>
      <c r="G87" s="33"/>
      <c r="H87" s="33"/>
      <c r="I87" s="30" t="s">
        <v>21</v>
      </c>
      <c r="J87" s="58" t="str">
        <f>IF(J16="","",J16)</f>
        <v>2. 11. 2018</v>
      </c>
      <c r="K87" s="33"/>
      <c r="L87" s="12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12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15" customHeight="1">
      <c r="A89" s="33"/>
      <c r="B89" s="34"/>
      <c r="C89" s="30" t="s">
        <v>23</v>
      </c>
      <c r="D89" s="33"/>
      <c r="E89" s="33"/>
      <c r="F89" s="27" t="str">
        <f>E19</f>
        <v>SOU Hubálov</v>
      </c>
      <c r="G89" s="33"/>
      <c r="H89" s="33"/>
      <c r="I89" s="30" t="s">
        <v>29</v>
      </c>
      <c r="J89" s="31" t="str">
        <f>E25</f>
        <v>ANITAS s.r.o.</v>
      </c>
      <c r="K89" s="33"/>
      <c r="L89" s="12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15" customHeight="1">
      <c r="A90" s="33"/>
      <c r="B90" s="34"/>
      <c r="C90" s="30" t="s">
        <v>27</v>
      </c>
      <c r="D90" s="33"/>
      <c r="E90" s="33"/>
      <c r="F90" s="27" t="str">
        <f>IF(E22="","",E22)</f>
        <v xml:space="preserve"> </v>
      </c>
      <c r="G90" s="33"/>
      <c r="H90" s="33"/>
      <c r="I90" s="30" t="s">
        <v>32</v>
      </c>
      <c r="J90" s="31" t="str">
        <f>E28</f>
        <v>ANITAS s.r.o.</v>
      </c>
      <c r="K90" s="33"/>
      <c r="L90" s="12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12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45"/>
      <c r="B92" s="146"/>
      <c r="C92" s="147" t="s">
        <v>181</v>
      </c>
      <c r="D92" s="148" t="s">
        <v>54</v>
      </c>
      <c r="E92" s="148" t="s">
        <v>50</v>
      </c>
      <c r="F92" s="148" t="s">
        <v>51</v>
      </c>
      <c r="G92" s="148" t="s">
        <v>182</v>
      </c>
      <c r="H92" s="148" t="s">
        <v>183</v>
      </c>
      <c r="I92" s="148" t="s">
        <v>184</v>
      </c>
      <c r="J92" s="148" t="s">
        <v>152</v>
      </c>
      <c r="K92" s="149" t="s">
        <v>185</v>
      </c>
      <c r="L92" s="150"/>
      <c r="M92" s="74" t="s">
        <v>3</v>
      </c>
      <c r="N92" s="75" t="s">
        <v>39</v>
      </c>
      <c r="O92" s="75" t="s">
        <v>186</v>
      </c>
      <c r="P92" s="75" t="s">
        <v>187</v>
      </c>
      <c r="Q92" s="75" t="s">
        <v>188</v>
      </c>
      <c r="R92" s="75" t="s">
        <v>189</v>
      </c>
      <c r="S92" s="75" t="s">
        <v>190</v>
      </c>
      <c r="T92" s="76" t="s">
        <v>191</v>
      </c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</row>
    <row r="93" spans="1:63" s="2" customFormat="1" ht="22.8" customHeight="1">
      <c r="A93" s="33"/>
      <c r="B93" s="34"/>
      <c r="C93" s="81" t="s">
        <v>192</v>
      </c>
      <c r="D93" s="33"/>
      <c r="E93" s="33"/>
      <c r="F93" s="33"/>
      <c r="G93" s="33"/>
      <c r="H93" s="33"/>
      <c r="I93" s="33"/>
      <c r="J93" s="151">
        <f>BK93</f>
        <v>1372673.57</v>
      </c>
      <c r="K93" s="33"/>
      <c r="L93" s="34"/>
      <c r="M93" s="77"/>
      <c r="N93" s="62"/>
      <c r="O93" s="78"/>
      <c r="P93" s="152">
        <f>P94</f>
        <v>0</v>
      </c>
      <c r="Q93" s="78"/>
      <c r="R93" s="152">
        <f>R94</f>
        <v>0</v>
      </c>
      <c r="S93" s="78"/>
      <c r="T93" s="153">
        <f>T94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20" t="s">
        <v>68</v>
      </c>
      <c r="AU93" s="20" t="s">
        <v>153</v>
      </c>
      <c r="BK93" s="154">
        <f>BK94</f>
        <v>1372673.57</v>
      </c>
    </row>
    <row r="94" spans="1:63" s="12" customFormat="1" ht="25.9" customHeight="1">
      <c r="A94" s="12"/>
      <c r="B94" s="155"/>
      <c r="C94" s="12"/>
      <c r="D94" s="156" t="s">
        <v>68</v>
      </c>
      <c r="E94" s="157" t="s">
        <v>889</v>
      </c>
      <c r="F94" s="157" t="s">
        <v>890</v>
      </c>
      <c r="G94" s="12"/>
      <c r="H94" s="12"/>
      <c r="I94" s="12"/>
      <c r="J94" s="158">
        <f>BK94</f>
        <v>1372673.57</v>
      </c>
      <c r="K94" s="12"/>
      <c r="L94" s="155"/>
      <c r="M94" s="159"/>
      <c r="N94" s="160"/>
      <c r="O94" s="160"/>
      <c r="P94" s="161">
        <f>P95</f>
        <v>0</v>
      </c>
      <c r="Q94" s="160"/>
      <c r="R94" s="161">
        <f>R95</f>
        <v>0</v>
      </c>
      <c r="S94" s="160"/>
      <c r="T94" s="162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56" t="s">
        <v>78</v>
      </c>
      <c r="AT94" s="163" t="s">
        <v>68</v>
      </c>
      <c r="AU94" s="163" t="s">
        <v>69</v>
      </c>
      <c r="AY94" s="156" t="s">
        <v>195</v>
      </c>
      <c r="BK94" s="164">
        <f>BK95</f>
        <v>1372673.57</v>
      </c>
    </row>
    <row r="95" spans="1:63" s="12" customFormat="1" ht="22.8" customHeight="1">
      <c r="A95" s="12"/>
      <c r="B95" s="155"/>
      <c r="C95" s="12"/>
      <c r="D95" s="156" t="s">
        <v>68</v>
      </c>
      <c r="E95" s="165" t="s">
        <v>1984</v>
      </c>
      <c r="F95" s="165" t="s">
        <v>1985</v>
      </c>
      <c r="G95" s="12"/>
      <c r="H95" s="12"/>
      <c r="I95" s="12"/>
      <c r="J95" s="166">
        <f>BK95</f>
        <v>1372673.57</v>
      </c>
      <c r="K95" s="12"/>
      <c r="L95" s="155"/>
      <c r="M95" s="159"/>
      <c r="N95" s="160"/>
      <c r="O95" s="160"/>
      <c r="P95" s="161">
        <f>SUM(P96:P144)</f>
        <v>0</v>
      </c>
      <c r="Q95" s="160"/>
      <c r="R95" s="161">
        <f>SUM(R96:R144)</f>
        <v>0</v>
      </c>
      <c r="S95" s="160"/>
      <c r="T95" s="162">
        <f>SUM(T96:T144)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56" t="s">
        <v>78</v>
      </c>
      <c r="AT95" s="163" t="s">
        <v>68</v>
      </c>
      <c r="AU95" s="163" t="s">
        <v>76</v>
      </c>
      <c r="AY95" s="156" t="s">
        <v>195</v>
      </c>
      <c r="BK95" s="164">
        <f>SUM(BK96:BK144)</f>
        <v>1372673.57</v>
      </c>
    </row>
    <row r="96" spans="1:65" s="2" customFormat="1" ht="96" customHeight="1">
      <c r="A96" s="33"/>
      <c r="B96" s="167"/>
      <c r="C96" s="168" t="s">
        <v>76</v>
      </c>
      <c r="D96" s="168" t="s">
        <v>197</v>
      </c>
      <c r="E96" s="169" t="s">
        <v>6252</v>
      </c>
      <c r="F96" s="170" t="s">
        <v>6253</v>
      </c>
      <c r="G96" s="171" t="s">
        <v>1148</v>
      </c>
      <c r="H96" s="172">
        <v>1</v>
      </c>
      <c r="I96" s="173">
        <v>762650</v>
      </c>
      <c r="J96" s="173">
        <f>ROUND(I96*H96,2)</f>
        <v>762650</v>
      </c>
      <c r="K96" s="170" t="s">
        <v>3</v>
      </c>
      <c r="L96" s="34"/>
      <c r="M96" s="174" t="s">
        <v>3</v>
      </c>
      <c r="N96" s="175" t="s">
        <v>40</v>
      </c>
      <c r="O96" s="176">
        <v>0</v>
      </c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8" t="s">
        <v>295</v>
      </c>
      <c r="AT96" s="178" t="s">
        <v>197</v>
      </c>
      <c r="AU96" s="178" t="s">
        <v>78</v>
      </c>
      <c r="AY96" s="20" t="s">
        <v>195</v>
      </c>
      <c r="BE96" s="179">
        <f>IF(N96="základní",J96,0)</f>
        <v>762650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76</v>
      </c>
      <c r="BK96" s="179">
        <f>ROUND(I96*H96,2)</f>
        <v>762650</v>
      </c>
      <c r="BL96" s="20" t="s">
        <v>295</v>
      </c>
      <c r="BM96" s="178" t="s">
        <v>6254</v>
      </c>
    </row>
    <row r="97" spans="1:65" s="2" customFormat="1" ht="36" customHeight="1">
      <c r="A97" s="33"/>
      <c r="B97" s="167"/>
      <c r="C97" s="168" t="s">
        <v>78</v>
      </c>
      <c r="D97" s="168" t="s">
        <v>197</v>
      </c>
      <c r="E97" s="169" t="s">
        <v>6255</v>
      </c>
      <c r="F97" s="170" t="s">
        <v>6256</v>
      </c>
      <c r="G97" s="171" t="s">
        <v>1148</v>
      </c>
      <c r="H97" s="172">
        <v>1</v>
      </c>
      <c r="I97" s="173">
        <v>24255</v>
      </c>
      <c r="J97" s="173">
        <f>ROUND(I97*H97,2)</f>
        <v>24255</v>
      </c>
      <c r="K97" s="170" t="s">
        <v>3</v>
      </c>
      <c r="L97" s="34"/>
      <c r="M97" s="174" t="s">
        <v>3</v>
      </c>
      <c r="N97" s="175" t="s">
        <v>40</v>
      </c>
      <c r="O97" s="176">
        <v>0</v>
      </c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78" t="s">
        <v>295</v>
      </c>
      <c r="AT97" s="178" t="s">
        <v>197</v>
      </c>
      <c r="AU97" s="178" t="s">
        <v>78</v>
      </c>
      <c r="AY97" s="20" t="s">
        <v>195</v>
      </c>
      <c r="BE97" s="179">
        <f>IF(N97="základní",J97,0)</f>
        <v>24255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76</v>
      </c>
      <c r="BK97" s="179">
        <f>ROUND(I97*H97,2)</f>
        <v>24255</v>
      </c>
      <c r="BL97" s="20" t="s">
        <v>295</v>
      </c>
      <c r="BM97" s="178" t="s">
        <v>6257</v>
      </c>
    </row>
    <row r="98" spans="1:65" s="2" customFormat="1" ht="24" customHeight="1">
      <c r="A98" s="33"/>
      <c r="B98" s="167"/>
      <c r="C98" s="168" t="s">
        <v>119</v>
      </c>
      <c r="D98" s="168" t="s">
        <v>197</v>
      </c>
      <c r="E98" s="169" t="s">
        <v>6258</v>
      </c>
      <c r="F98" s="170" t="s">
        <v>6259</v>
      </c>
      <c r="G98" s="171" t="s">
        <v>1148</v>
      </c>
      <c r="H98" s="172">
        <v>1</v>
      </c>
      <c r="I98" s="173">
        <v>17325</v>
      </c>
      <c r="J98" s="173">
        <f>ROUND(I98*H98,2)</f>
        <v>17325</v>
      </c>
      <c r="K98" s="170" t="s">
        <v>3</v>
      </c>
      <c r="L98" s="34"/>
      <c r="M98" s="174" t="s">
        <v>3</v>
      </c>
      <c r="N98" s="175" t="s">
        <v>40</v>
      </c>
      <c r="O98" s="176">
        <v>0</v>
      </c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78" t="s">
        <v>295</v>
      </c>
      <c r="AT98" s="178" t="s">
        <v>197</v>
      </c>
      <c r="AU98" s="178" t="s">
        <v>78</v>
      </c>
      <c r="AY98" s="20" t="s">
        <v>195</v>
      </c>
      <c r="BE98" s="179">
        <f>IF(N98="základní",J98,0)</f>
        <v>17325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76</v>
      </c>
      <c r="BK98" s="179">
        <f>ROUND(I98*H98,2)</f>
        <v>17325</v>
      </c>
      <c r="BL98" s="20" t="s">
        <v>295</v>
      </c>
      <c r="BM98" s="178" t="s">
        <v>6260</v>
      </c>
    </row>
    <row r="99" spans="1:65" s="2" customFormat="1" ht="16.5" customHeight="1">
      <c r="A99" s="33"/>
      <c r="B99" s="167"/>
      <c r="C99" s="168" t="s">
        <v>202</v>
      </c>
      <c r="D99" s="168" t="s">
        <v>197</v>
      </c>
      <c r="E99" s="169" t="s">
        <v>6261</v>
      </c>
      <c r="F99" s="170" t="s">
        <v>6097</v>
      </c>
      <c r="G99" s="171" t="s">
        <v>212</v>
      </c>
      <c r="H99" s="172">
        <v>20</v>
      </c>
      <c r="I99" s="173">
        <v>150</v>
      </c>
      <c r="J99" s="173">
        <f>ROUND(I99*H99,2)</f>
        <v>3000</v>
      </c>
      <c r="K99" s="170" t="s">
        <v>3</v>
      </c>
      <c r="L99" s="34"/>
      <c r="M99" s="174" t="s">
        <v>3</v>
      </c>
      <c r="N99" s="175" t="s">
        <v>40</v>
      </c>
      <c r="O99" s="176">
        <v>0</v>
      </c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8" t="s">
        <v>295</v>
      </c>
      <c r="AT99" s="178" t="s">
        <v>197</v>
      </c>
      <c r="AU99" s="178" t="s">
        <v>78</v>
      </c>
      <c r="AY99" s="20" t="s">
        <v>195</v>
      </c>
      <c r="BE99" s="179">
        <f>IF(N99="základní",J99,0)</f>
        <v>3000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76</v>
      </c>
      <c r="BK99" s="179">
        <f>ROUND(I99*H99,2)</f>
        <v>3000</v>
      </c>
      <c r="BL99" s="20" t="s">
        <v>295</v>
      </c>
      <c r="BM99" s="178" t="s">
        <v>6262</v>
      </c>
    </row>
    <row r="100" spans="1:65" s="2" customFormat="1" ht="16.5" customHeight="1">
      <c r="A100" s="33"/>
      <c r="B100" s="167"/>
      <c r="C100" s="168" t="s">
        <v>225</v>
      </c>
      <c r="D100" s="168" t="s">
        <v>197</v>
      </c>
      <c r="E100" s="169" t="s">
        <v>6263</v>
      </c>
      <c r="F100" s="170" t="s">
        <v>6264</v>
      </c>
      <c r="G100" s="171" t="s">
        <v>1148</v>
      </c>
      <c r="H100" s="172">
        <v>1</v>
      </c>
      <c r="I100" s="173">
        <v>5800</v>
      </c>
      <c r="J100" s="173">
        <f>ROUND(I100*H100,2)</f>
        <v>5800</v>
      </c>
      <c r="K100" s="170" t="s">
        <v>3</v>
      </c>
      <c r="L100" s="34"/>
      <c r="M100" s="174" t="s">
        <v>3</v>
      </c>
      <c r="N100" s="175" t="s">
        <v>40</v>
      </c>
      <c r="O100" s="176">
        <v>0</v>
      </c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78" t="s">
        <v>295</v>
      </c>
      <c r="AT100" s="178" t="s">
        <v>197</v>
      </c>
      <c r="AU100" s="178" t="s">
        <v>78</v>
      </c>
      <c r="AY100" s="20" t="s">
        <v>195</v>
      </c>
      <c r="BE100" s="179">
        <f>IF(N100="základní",J100,0)</f>
        <v>5800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76</v>
      </c>
      <c r="BK100" s="179">
        <f>ROUND(I100*H100,2)</f>
        <v>5800</v>
      </c>
      <c r="BL100" s="20" t="s">
        <v>295</v>
      </c>
      <c r="BM100" s="178" t="s">
        <v>6265</v>
      </c>
    </row>
    <row r="101" spans="1:65" s="2" customFormat="1" ht="36" customHeight="1">
      <c r="A101" s="33"/>
      <c r="B101" s="167"/>
      <c r="C101" s="168" t="s">
        <v>235</v>
      </c>
      <c r="D101" s="168" t="s">
        <v>197</v>
      </c>
      <c r="E101" s="169" t="s">
        <v>6266</v>
      </c>
      <c r="F101" s="170" t="s">
        <v>6267</v>
      </c>
      <c r="G101" s="171" t="s">
        <v>1148</v>
      </c>
      <c r="H101" s="172">
        <v>12</v>
      </c>
      <c r="I101" s="173">
        <v>23300</v>
      </c>
      <c r="J101" s="173">
        <f>ROUND(I101*H101,2)</f>
        <v>279600</v>
      </c>
      <c r="K101" s="170" t="s">
        <v>3</v>
      </c>
      <c r="L101" s="34"/>
      <c r="M101" s="174" t="s">
        <v>3</v>
      </c>
      <c r="N101" s="175" t="s">
        <v>40</v>
      </c>
      <c r="O101" s="176">
        <v>0</v>
      </c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78" t="s">
        <v>295</v>
      </c>
      <c r="AT101" s="178" t="s">
        <v>197</v>
      </c>
      <c r="AU101" s="178" t="s">
        <v>78</v>
      </c>
      <c r="AY101" s="20" t="s">
        <v>195</v>
      </c>
      <c r="BE101" s="179">
        <f>IF(N101="základní",J101,0)</f>
        <v>279600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0" t="s">
        <v>76</v>
      </c>
      <c r="BK101" s="179">
        <f>ROUND(I101*H101,2)</f>
        <v>279600</v>
      </c>
      <c r="BL101" s="20" t="s">
        <v>295</v>
      </c>
      <c r="BM101" s="178" t="s">
        <v>6268</v>
      </c>
    </row>
    <row r="102" spans="1:65" s="2" customFormat="1" ht="16.5" customHeight="1">
      <c r="A102" s="33"/>
      <c r="B102" s="167"/>
      <c r="C102" s="168" t="s">
        <v>240</v>
      </c>
      <c r="D102" s="168" t="s">
        <v>197</v>
      </c>
      <c r="E102" s="169" t="s">
        <v>6269</v>
      </c>
      <c r="F102" s="170" t="s">
        <v>6270</v>
      </c>
      <c r="G102" s="171" t="s">
        <v>1148</v>
      </c>
      <c r="H102" s="172">
        <v>2</v>
      </c>
      <c r="I102" s="173">
        <v>7161</v>
      </c>
      <c r="J102" s="173">
        <f>ROUND(I102*H102,2)</f>
        <v>14322</v>
      </c>
      <c r="K102" s="170" t="s">
        <v>3</v>
      </c>
      <c r="L102" s="34"/>
      <c r="M102" s="174" t="s">
        <v>3</v>
      </c>
      <c r="N102" s="175" t="s">
        <v>40</v>
      </c>
      <c r="O102" s="176">
        <v>0</v>
      </c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8" t="s">
        <v>295</v>
      </c>
      <c r="AT102" s="178" t="s">
        <v>197</v>
      </c>
      <c r="AU102" s="178" t="s">
        <v>78</v>
      </c>
      <c r="AY102" s="20" t="s">
        <v>195</v>
      </c>
      <c r="BE102" s="179">
        <f>IF(N102="základní",J102,0)</f>
        <v>14322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76</v>
      </c>
      <c r="BK102" s="179">
        <f>ROUND(I102*H102,2)</f>
        <v>14322</v>
      </c>
      <c r="BL102" s="20" t="s">
        <v>295</v>
      </c>
      <c r="BM102" s="178" t="s">
        <v>6271</v>
      </c>
    </row>
    <row r="103" spans="1:65" s="2" customFormat="1" ht="24" customHeight="1">
      <c r="A103" s="33"/>
      <c r="B103" s="167"/>
      <c r="C103" s="168" t="s">
        <v>246</v>
      </c>
      <c r="D103" s="168" t="s">
        <v>197</v>
      </c>
      <c r="E103" s="169" t="s">
        <v>6272</v>
      </c>
      <c r="F103" s="170" t="s">
        <v>6273</v>
      </c>
      <c r="G103" s="171" t="s">
        <v>1148</v>
      </c>
      <c r="H103" s="172">
        <v>6</v>
      </c>
      <c r="I103" s="173">
        <v>1754.5</v>
      </c>
      <c r="J103" s="173">
        <f>ROUND(I103*H103,2)</f>
        <v>10527</v>
      </c>
      <c r="K103" s="170" t="s">
        <v>3</v>
      </c>
      <c r="L103" s="34"/>
      <c r="M103" s="174" t="s">
        <v>3</v>
      </c>
      <c r="N103" s="175" t="s">
        <v>40</v>
      </c>
      <c r="O103" s="176">
        <v>0</v>
      </c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78" t="s">
        <v>295</v>
      </c>
      <c r="AT103" s="178" t="s">
        <v>197</v>
      </c>
      <c r="AU103" s="178" t="s">
        <v>78</v>
      </c>
      <c r="AY103" s="20" t="s">
        <v>195</v>
      </c>
      <c r="BE103" s="179">
        <f>IF(N103="základní",J103,0)</f>
        <v>10527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76</v>
      </c>
      <c r="BK103" s="179">
        <f>ROUND(I103*H103,2)</f>
        <v>10527</v>
      </c>
      <c r="BL103" s="20" t="s">
        <v>295</v>
      </c>
      <c r="BM103" s="178" t="s">
        <v>6274</v>
      </c>
    </row>
    <row r="104" spans="1:65" s="2" customFormat="1" ht="16.5" customHeight="1">
      <c r="A104" s="33"/>
      <c r="B104" s="167"/>
      <c r="C104" s="168" t="s">
        <v>252</v>
      </c>
      <c r="D104" s="168" t="s">
        <v>197</v>
      </c>
      <c r="E104" s="169" t="s">
        <v>6275</v>
      </c>
      <c r="F104" s="170" t="s">
        <v>6276</v>
      </c>
      <c r="G104" s="171" t="s">
        <v>1148</v>
      </c>
      <c r="H104" s="172">
        <v>1</v>
      </c>
      <c r="I104" s="173">
        <v>1101.87</v>
      </c>
      <c r="J104" s="173">
        <f>ROUND(I104*H104,2)</f>
        <v>1101.87</v>
      </c>
      <c r="K104" s="170" t="s">
        <v>3</v>
      </c>
      <c r="L104" s="34"/>
      <c r="M104" s="174" t="s">
        <v>3</v>
      </c>
      <c r="N104" s="175" t="s">
        <v>40</v>
      </c>
      <c r="O104" s="176">
        <v>0</v>
      </c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78" t="s">
        <v>295</v>
      </c>
      <c r="AT104" s="178" t="s">
        <v>197</v>
      </c>
      <c r="AU104" s="178" t="s">
        <v>78</v>
      </c>
      <c r="AY104" s="20" t="s">
        <v>195</v>
      </c>
      <c r="BE104" s="179">
        <f>IF(N104="základní",J104,0)</f>
        <v>1101.87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76</v>
      </c>
      <c r="BK104" s="179">
        <f>ROUND(I104*H104,2)</f>
        <v>1101.87</v>
      </c>
      <c r="BL104" s="20" t="s">
        <v>295</v>
      </c>
      <c r="BM104" s="178" t="s">
        <v>6277</v>
      </c>
    </row>
    <row r="105" spans="1:65" s="2" customFormat="1" ht="16.5" customHeight="1">
      <c r="A105" s="33"/>
      <c r="B105" s="167"/>
      <c r="C105" s="168" t="s">
        <v>258</v>
      </c>
      <c r="D105" s="168" t="s">
        <v>197</v>
      </c>
      <c r="E105" s="169" t="s">
        <v>6278</v>
      </c>
      <c r="F105" s="170" t="s">
        <v>6279</v>
      </c>
      <c r="G105" s="171" t="s">
        <v>1148</v>
      </c>
      <c r="H105" s="172">
        <v>1</v>
      </c>
      <c r="I105" s="173">
        <v>3760.68</v>
      </c>
      <c r="J105" s="173">
        <f>ROUND(I105*H105,2)</f>
        <v>3760.68</v>
      </c>
      <c r="K105" s="170" t="s">
        <v>3</v>
      </c>
      <c r="L105" s="34"/>
      <c r="M105" s="174" t="s">
        <v>3</v>
      </c>
      <c r="N105" s="175" t="s">
        <v>40</v>
      </c>
      <c r="O105" s="176">
        <v>0</v>
      </c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78" t="s">
        <v>295</v>
      </c>
      <c r="AT105" s="178" t="s">
        <v>197</v>
      </c>
      <c r="AU105" s="178" t="s">
        <v>78</v>
      </c>
      <c r="AY105" s="20" t="s">
        <v>195</v>
      </c>
      <c r="BE105" s="179">
        <f>IF(N105="základní",J105,0)</f>
        <v>3760.68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76</v>
      </c>
      <c r="BK105" s="179">
        <f>ROUND(I105*H105,2)</f>
        <v>3760.68</v>
      </c>
      <c r="BL105" s="20" t="s">
        <v>295</v>
      </c>
      <c r="BM105" s="178" t="s">
        <v>6280</v>
      </c>
    </row>
    <row r="106" spans="1:65" s="2" customFormat="1" ht="16.5" customHeight="1">
      <c r="A106" s="33"/>
      <c r="B106" s="167"/>
      <c r="C106" s="168" t="s">
        <v>262</v>
      </c>
      <c r="D106" s="168" t="s">
        <v>197</v>
      </c>
      <c r="E106" s="169" t="s">
        <v>6281</v>
      </c>
      <c r="F106" s="170" t="s">
        <v>6136</v>
      </c>
      <c r="G106" s="171" t="s">
        <v>1148</v>
      </c>
      <c r="H106" s="172">
        <v>4</v>
      </c>
      <c r="I106" s="173">
        <v>2733.89</v>
      </c>
      <c r="J106" s="173">
        <f>ROUND(I106*H106,2)</f>
        <v>10935.56</v>
      </c>
      <c r="K106" s="170" t="s">
        <v>3</v>
      </c>
      <c r="L106" s="34"/>
      <c r="M106" s="174" t="s">
        <v>3</v>
      </c>
      <c r="N106" s="175" t="s">
        <v>40</v>
      </c>
      <c r="O106" s="176">
        <v>0</v>
      </c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8" t="s">
        <v>295</v>
      </c>
      <c r="AT106" s="178" t="s">
        <v>197</v>
      </c>
      <c r="AU106" s="178" t="s">
        <v>78</v>
      </c>
      <c r="AY106" s="20" t="s">
        <v>195</v>
      </c>
      <c r="BE106" s="179">
        <f>IF(N106="základní",J106,0)</f>
        <v>10935.56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76</v>
      </c>
      <c r="BK106" s="179">
        <f>ROUND(I106*H106,2)</f>
        <v>10935.56</v>
      </c>
      <c r="BL106" s="20" t="s">
        <v>295</v>
      </c>
      <c r="BM106" s="178" t="s">
        <v>6282</v>
      </c>
    </row>
    <row r="107" spans="1:65" s="2" customFormat="1" ht="16.5" customHeight="1">
      <c r="A107" s="33"/>
      <c r="B107" s="167"/>
      <c r="C107" s="168" t="s">
        <v>269</v>
      </c>
      <c r="D107" s="168" t="s">
        <v>197</v>
      </c>
      <c r="E107" s="169" t="s">
        <v>6283</v>
      </c>
      <c r="F107" s="170" t="s">
        <v>6284</v>
      </c>
      <c r="G107" s="171" t="s">
        <v>1148</v>
      </c>
      <c r="H107" s="172">
        <v>1</v>
      </c>
      <c r="I107" s="173">
        <v>1547.7</v>
      </c>
      <c r="J107" s="173">
        <f>ROUND(I107*H107,2)</f>
        <v>1547.7</v>
      </c>
      <c r="K107" s="170" t="s">
        <v>3</v>
      </c>
      <c r="L107" s="34"/>
      <c r="M107" s="174" t="s">
        <v>3</v>
      </c>
      <c r="N107" s="175" t="s">
        <v>40</v>
      </c>
      <c r="O107" s="176">
        <v>0</v>
      </c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8" t="s">
        <v>295</v>
      </c>
      <c r="AT107" s="178" t="s">
        <v>197</v>
      </c>
      <c r="AU107" s="178" t="s">
        <v>78</v>
      </c>
      <c r="AY107" s="20" t="s">
        <v>195</v>
      </c>
      <c r="BE107" s="179">
        <f>IF(N107="základní",J107,0)</f>
        <v>1547.7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76</v>
      </c>
      <c r="BK107" s="179">
        <f>ROUND(I107*H107,2)</f>
        <v>1547.7</v>
      </c>
      <c r="BL107" s="20" t="s">
        <v>295</v>
      </c>
      <c r="BM107" s="178" t="s">
        <v>6285</v>
      </c>
    </row>
    <row r="108" spans="1:65" s="2" customFormat="1" ht="16.5" customHeight="1">
      <c r="A108" s="33"/>
      <c r="B108" s="167"/>
      <c r="C108" s="168" t="s">
        <v>273</v>
      </c>
      <c r="D108" s="168" t="s">
        <v>197</v>
      </c>
      <c r="E108" s="169" t="s">
        <v>6286</v>
      </c>
      <c r="F108" s="170" t="s">
        <v>6287</v>
      </c>
      <c r="G108" s="171" t="s">
        <v>1148</v>
      </c>
      <c r="H108" s="172">
        <v>1</v>
      </c>
      <c r="I108" s="173">
        <v>1440.29</v>
      </c>
      <c r="J108" s="173">
        <f>ROUND(I108*H108,2)</f>
        <v>1440.29</v>
      </c>
      <c r="K108" s="170" t="s">
        <v>3</v>
      </c>
      <c r="L108" s="34"/>
      <c r="M108" s="174" t="s">
        <v>3</v>
      </c>
      <c r="N108" s="175" t="s">
        <v>40</v>
      </c>
      <c r="O108" s="176">
        <v>0</v>
      </c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78" t="s">
        <v>295</v>
      </c>
      <c r="AT108" s="178" t="s">
        <v>197</v>
      </c>
      <c r="AU108" s="178" t="s">
        <v>78</v>
      </c>
      <c r="AY108" s="20" t="s">
        <v>195</v>
      </c>
      <c r="BE108" s="179">
        <f>IF(N108="základní",J108,0)</f>
        <v>1440.29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76</v>
      </c>
      <c r="BK108" s="179">
        <f>ROUND(I108*H108,2)</f>
        <v>1440.29</v>
      </c>
      <c r="BL108" s="20" t="s">
        <v>295</v>
      </c>
      <c r="BM108" s="178" t="s">
        <v>6288</v>
      </c>
    </row>
    <row r="109" spans="1:65" s="2" customFormat="1" ht="16.5" customHeight="1">
      <c r="A109" s="33"/>
      <c r="B109" s="167"/>
      <c r="C109" s="168" t="s">
        <v>279</v>
      </c>
      <c r="D109" s="168" t="s">
        <v>197</v>
      </c>
      <c r="E109" s="169" t="s">
        <v>6289</v>
      </c>
      <c r="F109" s="170" t="s">
        <v>6290</v>
      </c>
      <c r="G109" s="171" t="s">
        <v>1148</v>
      </c>
      <c r="H109" s="172">
        <v>1</v>
      </c>
      <c r="I109" s="173">
        <v>1305.15</v>
      </c>
      <c r="J109" s="173">
        <f>ROUND(I109*H109,2)</f>
        <v>1305.15</v>
      </c>
      <c r="K109" s="170" t="s">
        <v>3</v>
      </c>
      <c r="L109" s="34"/>
      <c r="M109" s="174" t="s">
        <v>3</v>
      </c>
      <c r="N109" s="175" t="s">
        <v>40</v>
      </c>
      <c r="O109" s="176">
        <v>0</v>
      </c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78" t="s">
        <v>295</v>
      </c>
      <c r="AT109" s="178" t="s">
        <v>197</v>
      </c>
      <c r="AU109" s="178" t="s">
        <v>78</v>
      </c>
      <c r="AY109" s="20" t="s">
        <v>195</v>
      </c>
      <c r="BE109" s="179">
        <f>IF(N109="základní",J109,0)</f>
        <v>1305.15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76</v>
      </c>
      <c r="BK109" s="179">
        <f>ROUND(I109*H109,2)</f>
        <v>1305.15</v>
      </c>
      <c r="BL109" s="20" t="s">
        <v>295</v>
      </c>
      <c r="BM109" s="178" t="s">
        <v>6291</v>
      </c>
    </row>
    <row r="110" spans="1:65" s="2" customFormat="1" ht="16.5" customHeight="1">
      <c r="A110" s="33"/>
      <c r="B110" s="167"/>
      <c r="C110" s="168" t="s">
        <v>9</v>
      </c>
      <c r="D110" s="168" t="s">
        <v>197</v>
      </c>
      <c r="E110" s="169" t="s">
        <v>6292</v>
      </c>
      <c r="F110" s="170" t="s">
        <v>6293</v>
      </c>
      <c r="G110" s="171" t="s">
        <v>1148</v>
      </c>
      <c r="H110" s="172">
        <v>1</v>
      </c>
      <c r="I110" s="173">
        <v>860.48</v>
      </c>
      <c r="J110" s="173">
        <f>ROUND(I110*H110,2)</f>
        <v>860.48</v>
      </c>
      <c r="K110" s="170" t="s">
        <v>3</v>
      </c>
      <c r="L110" s="34"/>
      <c r="M110" s="174" t="s">
        <v>3</v>
      </c>
      <c r="N110" s="175" t="s">
        <v>40</v>
      </c>
      <c r="O110" s="176">
        <v>0</v>
      </c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78" t="s">
        <v>295</v>
      </c>
      <c r="AT110" s="178" t="s">
        <v>197</v>
      </c>
      <c r="AU110" s="178" t="s">
        <v>78</v>
      </c>
      <c r="AY110" s="20" t="s">
        <v>195</v>
      </c>
      <c r="BE110" s="179">
        <f>IF(N110="základní",J110,0)</f>
        <v>860.48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76</v>
      </c>
      <c r="BK110" s="179">
        <f>ROUND(I110*H110,2)</f>
        <v>860.48</v>
      </c>
      <c r="BL110" s="20" t="s">
        <v>295</v>
      </c>
      <c r="BM110" s="178" t="s">
        <v>6294</v>
      </c>
    </row>
    <row r="111" spans="1:65" s="2" customFormat="1" ht="16.5" customHeight="1">
      <c r="A111" s="33"/>
      <c r="B111" s="167"/>
      <c r="C111" s="168" t="s">
        <v>295</v>
      </c>
      <c r="D111" s="168" t="s">
        <v>197</v>
      </c>
      <c r="E111" s="169" t="s">
        <v>6295</v>
      </c>
      <c r="F111" s="170" t="s">
        <v>6151</v>
      </c>
      <c r="G111" s="171" t="s">
        <v>1148</v>
      </c>
      <c r="H111" s="172">
        <v>5</v>
      </c>
      <c r="I111" s="173">
        <v>684.92</v>
      </c>
      <c r="J111" s="173">
        <f>ROUND(I111*H111,2)</f>
        <v>3424.6</v>
      </c>
      <c r="K111" s="170" t="s">
        <v>3</v>
      </c>
      <c r="L111" s="34"/>
      <c r="M111" s="174" t="s">
        <v>3</v>
      </c>
      <c r="N111" s="175" t="s">
        <v>40</v>
      </c>
      <c r="O111" s="176">
        <v>0</v>
      </c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78" t="s">
        <v>295</v>
      </c>
      <c r="AT111" s="178" t="s">
        <v>197</v>
      </c>
      <c r="AU111" s="178" t="s">
        <v>78</v>
      </c>
      <c r="AY111" s="20" t="s">
        <v>195</v>
      </c>
      <c r="BE111" s="179">
        <f>IF(N111="základní",J111,0)</f>
        <v>3424.6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76</v>
      </c>
      <c r="BK111" s="179">
        <f>ROUND(I111*H111,2)</f>
        <v>3424.6</v>
      </c>
      <c r="BL111" s="20" t="s">
        <v>295</v>
      </c>
      <c r="BM111" s="178" t="s">
        <v>6296</v>
      </c>
    </row>
    <row r="112" spans="1:65" s="2" customFormat="1" ht="16.5" customHeight="1">
      <c r="A112" s="33"/>
      <c r="B112" s="167"/>
      <c r="C112" s="168" t="s">
        <v>301</v>
      </c>
      <c r="D112" s="168" t="s">
        <v>197</v>
      </c>
      <c r="E112" s="169" t="s">
        <v>6297</v>
      </c>
      <c r="F112" s="170" t="s">
        <v>6160</v>
      </c>
      <c r="G112" s="171" t="s">
        <v>1148</v>
      </c>
      <c r="H112" s="172">
        <v>18</v>
      </c>
      <c r="I112" s="173">
        <v>341.88</v>
      </c>
      <c r="J112" s="173">
        <f>ROUND(I112*H112,2)</f>
        <v>6153.84</v>
      </c>
      <c r="K112" s="170" t="s">
        <v>3</v>
      </c>
      <c r="L112" s="34"/>
      <c r="M112" s="174" t="s">
        <v>3</v>
      </c>
      <c r="N112" s="175" t="s">
        <v>40</v>
      </c>
      <c r="O112" s="176">
        <v>0</v>
      </c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8" t="s">
        <v>295</v>
      </c>
      <c r="AT112" s="178" t="s">
        <v>197</v>
      </c>
      <c r="AU112" s="178" t="s">
        <v>78</v>
      </c>
      <c r="AY112" s="20" t="s">
        <v>195</v>
      </c>
      <c r="BE112" s="179">
        <f>IF(N112="základní",J112,0)</f>
        <v>6153.84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76</v>
      </c>
      <c r="BK112" s="179">
        <f>ROUND(I112*H112,2)</f>
        <v>6153.84</v>
      </c>
      <c r="BL112" s="20" t="s">
        <v>295</v>
      </c>
      <c r="BM112" s="178" t="s">
        <v>6298</v>
      </c>
    </row>
    <row r="113" spans="1:65" s="2" customFormat="1" ht="16.5" customHeight="1">
      <c r="A113" s="33"/>
      <c r="B113" s="167"/>
      <c r="C113" s="168" t="s">
        <v>305</v>
      </c>
      <c r="D113" s="168" t="s">
        <v>197</v>
      </c>
      <c r="E113" s="169" t="s">
        <v>6299</v>
      </c>
      <c r="F113" s="170" t="s">
        <v>6300</v>
      </c>
      <c r="G113" s="171" t="s">
        <v>1148</v>
      </c>
      <c r="H113" s="172">
        <v>1</v>
      </c>
      <c r="I113" s="173">
        <v>747.29</v>
      </c>
      <c r="J113" s="173">
        <f>ROUND(I113*H113,2)</f>
        <v>747.29</v>
      </c>
      <c r="K113" s="170" t="s">
        <v>3</v>
      </c>
      <c r="L113" s="34"/>
      <c r="M113" s="174" t="s">
        <v>3</v>
      </c>
      <c r="N113" s="175" t="s">
        <v>40</v>
      </c>
      <c r="O113" s="176">
        <v>0</v>
      </c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8" t="s">
        <v>295</v>
      </c>
      <c r="AT113" s="178" t="s">
        <v>197</v>
      </c>
      <c r="AU113" s="178" t="s">
        <v>78</v>
      </c>
      <c r="AY113" s="20" t="s">
        <v>195</v>
      </c>
      <c r="BE113" s="179">
        <f>IF(N113="základní",J113,0)</f>
        <v>747.29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76</v>
      </c>
      <c r="BK113" s="179">
        <f>ROUND(I113*H113,2)</f>
        <v>747.29</v>
      </c>
      <c r="BL113" s="20" t="s">
        <v>295</v>
      </c>
      <c r="BM113" s="178" t="s">
        <v>6301</v>
      </c>
    </row>
    <row r="114" spans="1:65" s="2" customFormat="1" ht="16.5" customHeight="1">
      <c r="A114" s="33"/>
      <c r="B114" s="167"/>
      <c r="C114" s="168" t="s">
        <v>311</v>
      </c>
      <c r="D114" s="168" t="s">
        <v>197</v>
      </c>
      <c r="E114" s="169" t="s">
        <v>6302</v>
      </c>
      <c r="F114" s="170" t="s">
        <v>6303</v>
      </c>
      <c r="G114" s="171" t="s">
        <v>1148</v>
      </c>
      <c r="H114" s="172">
        <v>1</v>
      </c>
      <c r="I114" s="173">
        <v>623.7</v>
      </c>
      <c r="J114" s="173">
        <f>ROUND(I114*H114,2)</f>
        <v>623.7</v>
      </c>
      <c r="K114" s="170" t="s">
        <v>3</v>
      </c>
      <c r="L114" s="34"/>
      <c r="M114" s="174" t="s">
        <v>3</v>
      </c>
      <c r="N114" s="175" t="s">
        <v>40</v>
      </c>
      <c r="O114" s="176">
        <v>0</v>
      </c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78" t="s">
        <v>295</v>
      </c>
      <c r="AT114" s="178" t="s">
        <v>197</v>
      </c>
      <c r="AU114" s="178" t="s">
        <v>78</v>
      </c>
      <c r="AY114" s="20" t="s">
        <v>195</v>
      </c>
      <c r="BE114" s="179">
        <f>IF(N114="základní",J114,0)</f>
        <v>623.7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76</v>
      </c>
      <c r="BK114" s="179">
        <f>ROUND(I114*H114,2)</f>
        <v>623.7</v>
      </c>
      <c r="BL114" s="20" t="s">
        <v>295</v>
      </c>
      <c r="BM114" s="178" t="s">
        <v>6304</v>
      </c>
    </row>
    <row r="115" spans="1:65" s="2" customFormat="1" ht="16.5" customHeight="1">
      <c r="A115" s="33"/>
      <c r="B115" s="167"/>
      <c r="C115" s="168" t="s">
        <v>317</v>
      </c>
      <c r="D115" s="168" t="s">
        <v>197</v>
      </c>
      <c r="E115" s="169" t="s">
        <v>6305</v>
      </c>
      <c r="F115" s="170" t="s">
        <v>3317</v>
      </c>
      <c r="G115" s="171" t="s">
        <v>1148</v>
      </c>
      <c r="H115" s="172">
        <v>1</v>
      </c>
      <c r="I115" s="173">
        <v>623.7</v>
      </c>
      <c r="J115" s="173">
        <f>ROUND(I115*H115,2)</f>
        <v>623.7</v>
      </c>
      <c r="K115" s="170" t="s">
        <v>3</v>
      </c>
      <c r="L115" s="34"/>
      <c r="M115" s="174" t="s">
        <v>3</v>
      </c>
      <c r="N115" s="175" t="s">
        <v>40</v>
      </c>
      <c r="O115" s="176">
        <v>0</v>
      </c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78" t="s">
        <v>295</v>
      </c>
      <c r="AT115" s="178" t="s">
        <v>197</v>
      </c>
      <c r="AU115" s="178" t="s">
        <v>78</v>
      </c>
      <c r="AY115" s="20" t="s">
        <v>195</v>
      </c>
      <c r="BE115" s="179">
        <f>IF(N115="základní",J115,0)</f>
        <v>623.7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76</v>
      </c>
      <c r="BK115" s="179">
        <f>ROUND(I115*H115,2)</f>
        <v>623.7</v>
      </c>
      <c r="BL115" s="20" t="s">
        <v>295</v>
      </c>
      <c r="BM115" s="178" t="s">
        <v>6306</v>
      </c>
    </row>
    <row r="116" spans="1:65" s="2" customFormat="1" ht="16.5" customHeight="1">
      <c r="A116" s="33"/>
      <c r="B116" s="167"/>
      <c r="C116" s="168" t="s">
        <v>8</v>
      </c>
      <c r="D116" s="168" t="s">
        <v>197</v>
      </c>
      <c r="E116" s="169" t="s">
        <v>6307</v>
      </c>
      <c r="F116" s="170" t="s">
        <v>3320</v>
      </c>
      <c r="G116" s="171" t="s">
        <v>1148</v>
      </c>
      <c r="H116" s="172">
        <v>1</v>
      </c>
      <c r="I116" s="173">
        <v>488.57</v>
      </c>
      <c r="J116" s="173">
        <f>ROUND(I116*H116,2)</f>
        <v>488.57</v>
      </c>
      <c r="K116" s="170" t="s">
        <v>3</v>
      </c>
      <c r="L116" s="34"/>
      <c r="M116" s="174" t="s">
        <v>3</v>
      </c>
      <c r="N116" s="175" t="s">
        <v>40</v>
      </c>
      <c r="O116" s="176">
        <v>0</v>
      </c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78" t="s">
        <v>295</v>
      </c>
      <c r="AT116" s="178" t="s">
        <v>197</v>
      </c>
      <c r="AU116" s="178" t="s">
        <v>78</v>
      </c>
      <c r="AY116" s="20" t="s">
        <v>195</v>
      </c>
      <c r="BE116" s="179">
        <f>IF(N116="základní",J116,0)</f>
        <v>488.57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76</v>
      </c>
      <c r="BK116" s="179">
        <f>ROUND(I116*H116,2)</f>
        <v>488.57</v>
      </c>
      <c r="BL116" s="20" t="s">
        <v>295</v>
      </c>
      <c r="BM116" s="178" t="s">
        <v>6308</v>
      </c>
    </row>
    <row r="117" spans="1:65" s="2" customFormat="1" ht="16.5" customHeight="1">
      <c r="A117" s="33"/>
      <c r="B117" s="167"/>
      <c r="C117" s="168" t="s">
        <v>326</v>
      </c>
      <c r="D117" s="168" t="s">
        <v>197</v>
      </c>
      <c r="E117" s="169" t="s">
        <v>6309</v>
      </c>
      <c r="F117" s="170" t="s">
        <v>3323</v>
      </c>
      <c r="G117" s="171" t="s">
        <v>1148</v>
      </c>
      <c r="H117" s="172">
        <v>1</v>
      </c>
      <c r="I117" s="173">
        <v>413.49</v>
      </c>
      <c r="J117" s="173">
        <f>ROUND(I117*H117,2)</f>
        <v>413.49</v>
      </c>
      <c r="K117" s="170" t="s">
        <v>3</v>
      </c>
      <c r="L117" s="34"/>
      <c r="M117" s="174" t="s">
        <v>3</v>
      </c>
      <c r="N117" s="175" t="s">
        <v>40</v>
      </c>
      <c r="O117" s="176">
        <v>0</v>
      </c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78" t="s">
        <v>295</v>
      </c>
      <c r="AT117" s="178" t="s">
        <v>197</v>
      </c>
      <c r="AU117" s="178" t="s">
        <v>78</v>
      </c>
      <c r="AY117" s="20" t="s">
        <v>195</v>
      </c>
      <c r="BE117" s="179">
        <f>IF(N117="základní",J117,0)</f>
        <v>413.49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76</v>
      </c>
      <c r="BK117" s="179">
        <f>ROUND(I117*H117,2)</f>
        <v>413.49</v>
      </c>
      <c r="BL117" s="20" t="s">
        <v>295</v>
      </c>
      <c r="BM117" s="178" t="s">
        <v>6310</v>
      </c>
    </row>
    <row r="118" spans="1:65" s="2" customFormat="1" ht="16.5" customHeight="1">
      <c r="A118" s="33"/>
      <c r="B118" s="167"/>
      <c r="C118" s="168" t="s">
        <v>331</v>
      </c>
      <c r="D118" s="168" t="s">
        <v>197</v>
      </c>
      <c r="E118" s="169" t="s">
        <v>6311</v>
      </c>
      <c r="F118" s="170" t="s">
        <v>6176</v>
      </c>
      <c r="G118" s="171" t="s">
        <v>1148</v>
      </c>
      <c r="H118" s="172">
        <v>2</v>
      </c>
      <c r="I118" s="173">
        <v>347.66</v>
      </c>
      <c r="J118" s="173">
        <f>ROUND(I118*H118,2)</f>
        <v>695.32</v>
      </c>
      <c r="K118" s="170" t="s">
        <v>3</v>
      </c>
      <c r="L118" s="34"/>
      <c r="M118" s="174" t="s">
        <v>3</v>
      </c>
      <c r="N118" s="175" t="s">
        <v>40</v>
      </c>
      <c r="O118" s="176">
        <v>0</v>
      </c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78" t="s">
        <v>295</v>
      </c>
      <c r="AT118" s="178" t="s">
        <v>197</v>
      </c>
      <c r="AU118" s="178" t="s">
        <v>78</v>
      </c>
      <c r="AY118" s="20" t="s">
        <v>195</v>
      </c>
      <c r="BE118" s="179">
        <f>IF(N118="základní",J118,0)</f>
        <v>695.32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0" t="s">
        <v>76</v>
      </c>
      <c r="BK118" s="179">
        <f>ROUND(I118*H118,2)</f>
        <v>695.32</v>
      </c>
      <c r="BL118" s="20" t="s">
        <v>295</v>
      </c>
      <c r="BM118" s="178" t="s">
        <v>6312</v>
      </c>
    </row>
    <row r="119" spans="1:65" s="2" customFormat="1" ht="16.5" customHeight="1">
      <c r="A119" s="33"/>
      <c r="B119" s="167"/>
      <c r="C119" s="168" t="s">
        <v>338</v>
      </c>
      <c r="D119" s="168" t="s">
        <v>197</v>
      </c>
      <c r="E119" s="169" t="s">
        <v>6313</v>
      </c>
      <c r="F119" s="170" t="s">
        <v>6314</v>
      </c>
      <c r="G119" s="171" t="s">
        <v>1148</v>
      </c>
      <c r="H119" s="172">
        <v>2</v>
      </c>
      <c r="I119" s="173">
        <v>288.75</v>
      </c>
      <c r="J119" s="173">
        <f>ROUND(I119*H119,2)</f>
        <v>577.5</v>
      </c>
      <c r="K119" s="170" t="s">
        <v>3</v>
      </c>
      <c r="L119" s="34"/>
      <c r="M119" s="174" t="s">
        <v>3</v>
      </c>
      <c r="N119" s="175" t="s">
        <v>40</v>
      </c>
      <c r="O119" s="176">
        <v>0</v>
      </c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78" t="s">
        <v>295</v>
      </c>
      <c r="AT119" s="178" t="s">
        <v>197</v>
      </c>
      <c r="AU119" s="178" t="s">
        <v>78</v>
      </c>
      <c r="AY119" s="20" t="s">
        <v>195</v>
      </c>
      <c r="BE119" s="179">
        <f>IF(N119="základní",J119,0)</f>
        <v>577.5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76</v>
      </c>
      <c r="BK119" s="179">
        <f>ROUND(I119*H119,2)</f>
        <v>577.5</v>
      </c>
      <c r="BL119" s="20" t="s">
        <v>295</v>
      </c>
      <c r="BM119" s="178" t="s">
        <v>6315</v>
      </c>
    </row>
    <row r="120" spans="1:65" s="2" customFormat="1" ht="16.5" customHeight="1">
      <c r="A120" s="33"/>
      <c r="B120" s="167"/>
      <c r="C120" s="168" t="s">
        <v>344</v>
      </c>
      <c r="D120" s="168" t="s">
        <v>197</v>
      </c>
      <c r="E120" s="169" t="s">
        <v>6316</v>
      </c>
      <c r="F120" s="170" t="s">
        <v>6317</v>
      </c>
      <c r="G120" s="171" t="s">
        <v>1148</v>
      </c>
      <c r="H120" s="172">
        <v>1</v>
      </c>
      <c r="I120" s="173">
        <v>1930.01</v>
      </c>
      <c r="J120" s="173">
        <f>ROUND(I120*H120,2)</f>
        <v>1930.01</v>
      </c>
      <c r="K120" s="170" t="s">
        <v>3</v>
      </c>
      <c r="L120" s="34"/>
      <c r="M120" s="174" t="s">
        <v>3</v>
      </c>
      <c r="N120" s="175" t="s">
        <v>40</v>
      </c>
      <c r="O120" s="176">
        <v>0</v>
      </c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8" t="s">
        <v>295</v>
      </c>
      <c r="AT120" s="178" t="s">
        <v>197</v>
      </c>
      <c r="AU120" s="178" t="s">
        <v>78</v>
      </c>
      <c r="AY120" s="20" t="s">
        <v>195</v>
      </c>
      <c r="BE120" s="179">
        <f>IF(N120="základní",J120,0)</f>
        <v>1930.01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76</v>
      </c>
      <c r="BK120" s="179">
        <f>ROUND(I120*H120,2)</f>
        <v>1930.01</v>
      </c>
      <c r="BL120" s="20" t="s">
        <v>295</v>
      </c>
      <c r="BM120" s="178" t="s">
        <v>6318</v>
      </c>
    </row>
    <row r="121" spans="1:65" s="2" customFormat="1" ht="16.5" customHeight="1">
      <c r="A121" s="33"/>
      <c r="B121" s="167"/>
      <c r="C121" s="168" t="s">
        <v>362</v>
      </c>
      <c r="D121" s="168" t="s">
        <v>197</v>
      </c>
      <c r="E121" s="169" t="s">
        <v>6319</v>
      </c>
      <c r="F121" s="170" t="s">
        <v>6320</v>
      </c>
      <c r="G121" s="171" t="s">
        <v>1148</v>
      </c>
      <c r="H121" s="172">
        <v>2</v>
      </c>
      <c r="I121" s="173">
        <v>932.09</v>
      </c>
      <c r="J121" s="173">
        <f>ROUND(I121*H121,2)</f>
        <v>1864.18</v>
      </c>
      <c r="K121" s="170" t="s">
        <v>3</v>
      </c>
      <c r="L121" s="34"/>
      <c r="M121" s="174" t="s">
        <v>3</v>
      </c>
      <c r="N121" s="175" t="s">
        <v>40</v>
      </c>
      <c r="O121" s="176">
        <v>0</v>
      </c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8" t="s">
        <v>295</v>
      </c>
      <c r="AT121" s="178" t="s">
        <v>197</v>
      </c>
      <c r="AU121" s="178" t="s">
        <v>78</v>
      </c>
      <c r="AY121" s="20" t="s">
        <v>195</v>
      </c>
      <c r="BE121" s="179">
        <f>IF(N121="základní",J121,0)</f>
        <v>1864.18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76</v>
      </c>
      <c r="BK121" s="179">
        <f>ROUND(I121*H121,2)</f>
        <v>1864.18</v>
      </c>
      <c r="BL121" s="20" t="s">
        <v>295</v>
      </c>
      <c r="BM121" s="178" t="s">
        <v>6321</v>
      </c>
    </row>
    <row r="122" spans="1:65" s="2" customFormat="1" ht="16.5" customHeight="1">
      <c r="A122" s="33"/>
      <c r="B122" s="167"/>
      <c r="C122" s="168" t="s">
        <v>369</v>
      </c>
      <c r="D122" s="168" t="s">
        <v>197</v>
      </c>
      <c r="E122" s="169" t="s">
        <v>6322</v>
      </c>
      <c r="F122" s="170" t="s">
        <v>6323</v>
      </c>
      <c r="G122" s="171" t="s">
        <v>1148</v>
      </c>
      <c r="H122" s="172">
        <v>2</v>
      </c>
      <c r="I122" s="173">
        <v>1230.08</v>
      </c>
      <c r="J122" s="173">
        <f>ROUND(I122*H122,2)</f>
        <v>2460.16</v>
      </c>
      <c r="K122" s="170" t="s">
        <v>3</v>
      </c>
      <c r="L122" s="34"/>
      <c r="M122" s="174" t="s">
        <v>3</v>
      </c>
      <c r="N122" s="175" t="s">
        <v>40</v>
      </c>
      <c r="O122" s="176">
        <v>0</v>
      </c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8" t="s">
        <v>295</v>
      </c>
      <c r="AT122" s="178" t="s">
        <v>197</v>
      </c>
      <c r="AU122" s="178" t="s">
        <v>78</v>
      </c>
      <c r="AY122" s="20" t="s">
        <v>195</v>
      </c>
      <c r="BE122" s="179">
        <f>IF(N122="základní",J122,0)</f>
        <v>2460.16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76</v>
      </c>
      <c r="BK122" s="179">
        <f>ROUND(I122*H122,2)</f>
        <v>2460.16</v>
      </c>
      <c r="BL122" s="20" t="s">
        <v>295</v>
      </c>
      <c r="BM122" s="178" t="s">
        <v>6324</v>
      </c>
    </row>
    <row r="123" spans="1:65" s="2" customFormat="1" ht="16.5" customHeight="1">
      <c r="A123" s="33"/>
      <c r="B123" s="167"/>
      <c r="C123" s="168" t="s">
        <v>376</v>
      </c>
      <c r="D123" s="168" t="s">
        <v>197</v>
      </c>
      <c r="E123" s="169" t="s">
        <v>6325</v>
      </c>
      <c r="F123" s="170" t="s">
        <v>6191</v>
      </c>
      <c r="G123" s="171" t="s">
        <v>1148</v>
      </c>
      <c r="H123" s="172">
        <v>1</v>
      </c>
      <c r="I123" s="173">
        <v>830.45</v>
      </c>
      <c r="J123" s="173">
        <f>ROUND(I123*H123,2)</f>
        <v>830.45</v>
      </c>
      <c r="K123" s="170" t="s">
        <v>3</v>
      </c>
      <c r="L123" s="34"/>
      <c r="M123" s="174" t="s">
        <v>3</v>
      </c>
      <c r="N123" s="175" t="s">
        <v>40</v>
      </c>
      <c r="O123" s="176">
        <v>0</v>
      </c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8" t="s">
        <v>295</v>
      </c>
      <c r="AT123" s="178" t="s">
        <v>197</v>
      </c>
      <c r="AU123" s="178" t="s">
        <v>78</v>
      </c>
      <c r="AY123" s="20" t="s">
        <v>195</v>
      </c>
      <c r="BE123" s="179">
        <f>IF(N123="základní",J123,0)</f>
        <v>830.45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76</v>
      </c>
      <c r="BK123" s="179">
        <f>ROUND(I123*H123,2)</f>
        <v>830.45</v>
      </c>
      <c r="BL123" s="20" t="s">
        <v>295</v>
      </c>
      <c r="BM123" s="178" t="s">
        <v>6326</v>
      </c>
    </row>
    <row r="124" spans="1:65" s="2" customFormat="1" ht="16.5" customHeight="1">
      <c r="A124" s="33"/>
      <c r="B124" s="167"/>
      <c r="C124" s="168" t="s">
        <v>383</v>
      </c>
      <c r="D124" s="168" t="s">
        <v>197</v>
      </c>
      <c r="E124" s="169" t="s">
        <v>6327</v>
      </c>
      <c r="F124" s="170" t="s">
        <v>6194</v>
      </c>
      <c r="G124" s="171" t="s">
        <v>1148</v>
      </c>
      <c r="H124" s="172">
        <v>1</v>
      </c>
      <c r="I124" s="173">
        <v>830.45</v>
      </c>
      <c r="J124" s="173">
        <f>ROUND(I124*H124,2)</f>
        <v>830.45</v>
      </c>
      <c r="K124" s="170" t="s">
        <v>3</v>
      </c>
      <c r="L124" s="34"/>
      <c r="M124" s="174" t="s">
        <v>3</v>
      </c>
      <c r="N124" s="175" t="s">
        <v>40</v>
      </c>
      <c r="O124" s="176">
        <v>0</v>
      </c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8" t="s">
        <v>295</v>
      </c>
      <c r="AT124" s="178" t="s">
        <v>197</v>
      </c>
      <c r="AU124" s="178" t="s">
        <v>78</v>
      </c>
      <c r="AY124" s="20" t="s">
        <v>195</v>
      </c>
      <c r="BE124" s="179">
        <f>IF(N124="základní",J124,0)</f>
        <v>830.45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76</v>
      </c>
      <c r="BK124" s="179">
        <f>ROUND(I124*H124,2)</f>
        <v>830.45</v>
      </c>
      <c r="BL124" s="20" t="s">
        <v>295</v>
      </c>
      <c r="BM124" s="178" t="s">
        <v>6328</v>
      </c>
    </row>
    <row r="125" spans="1:65" s="2" customFormat="1" ht="16.5" customHeight="1">
      <c r="A125" s="33"/>
      <c r="B125" s="167"/>
      <c r="C125" s="168" t="s">
        <v>400</v>
      </c>
      <c r="D125" s="168" t="s">
        <v>197</v>
      </c>
      <c r="E125" s="169" t="s">
        <v>6329</v>
      </c>
      <c r="F125" s="170" t="s">
        <v>6197</v>
      </c>
      <c r="G125" s="171" t="s">
        <v>1148</v>
      </c>
      <c r="H125" s="172">
        <v>2</v>
      </c>
      <c r="I125" s="173">
        <v>776.16</v>
      </c>
      <c r="J125" s="173">
        <f>ROUND(I125*H125,2)</f>
        <v>1552.32</v>
      </c>
      <c r="K125" s="170" t="s">
        <v>3</v>
      </c>
      <c r="L125" s="34"/>
      <c r="M125" s="174" t="s">
        <v>3</v>
      </c>
      <c r="N125" s="175" t="s">
        <v>40</v>
      </c>
      <c r="O125" s="176">
        <v>0</v>
      </c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295</v>
      </c>
      <c r="AT125" s="178" t="s">
        <v>197</v>
      </c>
      <c r="AU125" s="178" t="s">
        <v>78</v>
      </c>
      <c r="AY125" s="20" t="s">
        <v>195</v>
      </c>
      <c r="BE125" s="179">
        <f>IF(N125="základní",J125,0)</f>
        <v>1552.32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76</v>
      </c>
      <c r="BK125" s="179">
        <f>ROUND(I125*H125,2)</f>
        <v>1552.32</v>
      </c>
      <c r="BL125" s="20" t="s">
        <v>295</v>
      </c>
      <c r="BM125" s="178" t="s">
        <v>6330</v>
      </c>
    </row>
    <row r="126" spans="1:65" s="2" customFormat="1" ht="16.5" customHeight="1">
      <c r="A126" s="33"/>
      <c r="B126" s="167"/>
      <c r="C126" s="168" t="s">
        <v>405</v>
      </c>
      <c r="D126" s="168" t="s">
        <v>197</v>
      </c>
      <c r="E126" s="169" t="s">
        <v>6331</v>
      </c>
      <c r="F126" s="170" t="s">
        <v>6332</v>
      </c>
      <c r="G126" s="171" t="s">
        <v>1148</v>
      </c>
      <c r="H126" s="172">
        <v>2</v>
      </c>
      <c r="I126" s="173">
        <v>621.39</v>
      </c>
      <c r="J126" s="173">
        <f>ROUND(I126*H126,2)</f>
        <v>1242.78</v>
      </c>
      <c r="K126" s="170" t="s">
        <v>3</v>
      </c>
      <c r="L126" s="34"/>
      <c r="M126" s="174" t="s">
        <v>3</v>
      </c>
      <c r="N126" s="175" t="s">
        <v>40</v>
      </c>
      <c r="O126" s="176">
        <v>0</v>
      </c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8" t="s">
        <v>295</v>
      </c>
      <c r="AT126" s="178" t="s">
        <v>197</v>
      </c>
      <c r="AU126" s="178" t="s">
        <v>78</v>
      </c>
      <c r="AY126" s="20" t="s">
        <v>195</v>
      </c>
      <c r="BE126" s="179">
        <f>IF(N126="základní",J126,0)</f>
        <v>1242.78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76</v>
      </c>
      <c r="BK126" s="179">
        <f>ROUND(I126*H126,2)</f>
        <v>1242.78</v>
      </c>
      <c r="BL126" s="20" t="s">
        <v>295</v>
      </c>
      <c r="BM126" s="178" t="s">
        <v>6333</v>
      </c>
    </row>
    <row r="127" spans="1:65" s="2" customFormat="1" ht="16.5" customHeight="1">
      <c r="A127" s="33"/>
      <c r="B127" s="167"/>
      <c r="C127" s="168" t="s">
        <v>417</v>
      </c>
      <c r="D127" s="168" t="s">
        <v>197</v>
      </c>
      <c r="E127" s="169" t="s">
        <v>6334</v>
      </c>
      <c r="F127" s="170" t="s">
        <v>6209</v>
      </c>
      <c r="G127" s="171" t="s">
        <v>212</v>
      </c>
      <c r="H127" s="172">
        <v>8.5</v>
      </c>
      <c r="I127" s="173">
        <v>952.88</v>
      </c>
      <c r="J127" s="173">
        <f>ROUND(I127*H127,2)</f>
        <v>8099.48</v>
      </c>
      <c r="K127" s="170" t="s">
        <v>3</v>
      </c>
      <c r="L127" s="34"/>
      <c r="M127" s="174" t="s">
        <v>3</v>
      </c>
      <c r="N127" s="175" t="s">
        <v>40</v>
      </c>
      <c r="O127" s="176">
        <v>0</v>
      </c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295</v>
      </c>
      <c r="AT127" s="178" t="s">
        <v>197</v>
      </c>
      <c r="AU127" s="178" t="s">
        <v>78</v>
      </c>
      <c r="AY127" s="20" t="s">
        <v>195</v>
      </c>
      <c r="BE127" s="179">
        <f>IF(N127="základní",J127,0)</f>
        <v>8099.48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76</v>
      </c>
      <c r="BK127" s="179">
        <f>ROUND(I127*H127,2)</f>
        <v>8099.48</v>
      </c>
      <c r="BL127" s="20" t="s">
        <v>295</v>
      </c>
      <c r="BM127" s="178" t="s">
        <v>6335</v>
      </c>
    </row>
    <row r="128" spans="1:65" s="2" customFormat="1" ht="16.5" customHeight="1">
      <c r="A128" s="33"/>
      <c r="B128" s="167"/>
      <c r="C128" s="168" t="s">
        <v>422</v>
      </c>
      <c r="D128" s="168" t="s">
        <v>197</v>
      </c>
      <c r="E128" s="169" t="s">
        <v>6336</v>
      </c>
      <c r="F128" s="170" t="s">
        <v>6337</v>
      </c>
      <c r="G128" s="171" t="s">
        <v>212</v>
      </c>
      <c r="H128" s="172">
        <v>14</v>
      </c>
      <c r="I128" s="173">
        <v>850.08</v>
      </c>
      <c r="J128" s="173">
        <f>ROUND(I128*H128,2)</f>
        <v>11901.12</v>
      </c>
      <c r="K128" s="170" t="s">
        <v>3</v>
      </c>
      <c r="L128" s="34"/>
      <c r="M128" s="174" t="s">
        <v>3</v>
      </c>
      <c r="N128" s="175" t="s">
        <v>40</v>
      </c>
      <c r="O128" s="176">
        <v>0</v>
      </c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8" t="s">
        <v>295</v>
      </c>
      <c r="AT128" s="178" t="s">
        <v>197</v>
      </c>
      <c r="AU128" s="178" t="s">
        <v>78</v>
      </c>
      <c r="AY128" s="20" t="s">
        <v>195</v>
      </c>
      <c r="BE128" s="179">
        <f>IF(N128="základní",J128,0)</f>
        <v>11901.12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76</v>
      </c>
      <c r="BK128" s="179">
        <f>ROUND(I128*H128,2)</f>
        <v>11901.12</v>
      </c>
      <c r="BL128" s="20" t="s">
        <v>295</v>
      </c>
      <c r="BM128" s="178" t="s">
        <v>6338</v>
      </c>
    </row>
    <row r="129" spans="1:65" s="2" customFormat="1" ht="16.5" customHeight="1">
      <c r="A129" s="33"/>
      <c r="B129" s="167"/>
      <c r="C129" s="168" t="s">
        <v>427</v>
      </c>
      <c r="D129" s="168" t="s">
        <v>197</v>
      </c>
      <c r="E129" s="169" t="s">
        <v>6339</v>
      </c>
      <c r="F129" s="170" t="s">
        <v>3338</v>
      </c>
      <c r="G129" s="171" t="s">
        <v>212</v>
      </c>
      <c r="H129" s="172">
        <v>4</v>
      </c>
      <c r="I129" s="173">
        <v>720.72</v>
      </c>
      <c r="J129" s="173">
        <f>ROUND(I129*H129,2)</f>
        <v>2882.88</v>
      </c>
      <c r="K129" s="170" t="s">
        <v>3</v>
      </c>
      <c r="L129" s="34"/>
      <c r="M129" s="174" t="s">
        <v>3</v>
      </c>
      <c r="N129" s="175" t="s">
        <v>40</v>
      </c>
      <c r="O129" s="176">
        <v>0</v>
      </c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295</v>
      </c>
      <c r="AT129" s="178" t="s">
        <v>197</v>
      </c>
      <c r="AU129" s="178" t="s">
        <v>78</v>
      </c>
      <c r="AY129" s="20" t="s">
        <v>195</v>
      </c>
      <c r="BE129" s="179">
        <f>IF(N129="základní",J129,0)</f>
        <v>2882.88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0" t="s">
        <v>76</v>
      </c>
      <c r="BK129" s="179">
        <f>ROUND(I129*H129,2)</f>
        <v>2882.88</v>
      </c>
      <c r="BL129" s="20" t="s">
        <v>295</v>
      </c>
      <c r="BM129" s="178" t="s">
        <v>6340</v>
      </c>
    </row>
    <row r="130" spans="1:65" s="2" customFormat="1" ht="16.5" customHeight="1">
      <c r="A130" s="33"/>
      <c r="B130" s="167"/>
      <c r="C130" s="168" t="s">
        <v>431</v>
      </c>
      <c r="D130" s="168" t="s">
        <v>197</v>
      </c>
      <c r="E130" s="169" t="s">
        <v>6341</v>
      </c>
      <c r="F130" s="170" t="s">
        <v>3341</v>
      </c>
      <c r="G130" s="171" t="s">
        <v>212</v>
      </c>
      <c r="H130" s="172">
        <v>2</v>
      </c>
      <c r="I130" s="173">
        <v>553.25</v>
      </c>
      <c r="J130" s="173">
        <f>ROUND(I130*H130,2)</f>
        <v>1106.5</v>
      </c>
      <c r="K130" s="170" t="s">
        <v>3</v>
      </c>
      <c r="L130" s="34"/>
      <c r="M130" s="174" t="s">
        <v>3</v>
      </c>
      <c r="N130" s="175" t="s">
        <v>40</v>
      </c>
      <c r="O130" s="176">
        <v>0</v>
      </c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8" t="s">
        <v>295</v>
      </c>
      <c r="AT130" s="178" t="s">
        <v>197</v>
      </c>
      <c r="AU130" s="178" t="s">
        <v>78</v>
      </c>
      <c r="AY130" s="20" t="s">
        <v>195</v>
      </c>
      <c r="BE130" s="179">
        <f>IF(N130="základní",J130,0)</f>
        <v>1106.5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76</v>
      </c>
      <c r="BK130" s="179">
        <f>ROUND(I130*H130,2)</f>
        <v>1106.5</v>
      </c>
      <c r="BL130" s="20" t="s">
        <v>295</v>
      </c>
      <c r="BM130" s="178" t="s">
        <v>6342</v>
      </c>
    </row>
    <row r="131" spans="1:65" s="2" customFormat="1" ht="16.5" customHeight="1">
      <c r="A131" s="33"/>
      <c r="B131" s="167"/>
      <c r="C131" s="168" t="s">
        <v>435</v>
      </c>
      <c r="D131" s="168" t="s">
        <v>197</v>
      </c>
      <c r="E131" s="169" t="s">
        <v>6343</v>
      </c>
      <c r="F131" s="170" t="s">
        <v>3344</v>
      </c>
      <c r="G131" s="171" t="s">
        <v>212</v>
      </c>
      <c r="H131" s="172">
        <v>2</v>
      </c>
      <c r="I131" s="173">
        <v>531.3</v>
      </c>
      <c r="J131" s="173">
        <f>ROUND(I131*H131,2)</f>
        <v>1062.6</v>
      </c>
      <c r="K131" s="170" t="s">
        <v>3</v>
      </c>
      <c r="L131" s="34"/>
      <c r="M131" s="174" t="s">
        <v>3</v>
      </c>
      <c r="N131" s="175" t="s">
        <v>40</v>
      </c>
      <c r="O131" s="176">
        <v>0</v>
      </c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295</v>
      </c>
      <c r="AT131" s="178" t="s">
        <v>197</v>
      </c>
      <c r="AU131" s="178" t="s">
        <v>78</v>
      </c>
      <c r="AY131" s="20" t="s">
        <v>195</v>
      </c>
      <c r="BE131" s="179">
        <f>IF(N131="základní",J131,0)</f>
        <v>1062.6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0" t="s">
        <v>76</v>
      </c>
      <c r="BK131" s="179">
        <f>ROUND(I131*H131,2)</f>
        <v>1062.6</v>
      </c>
      <c r="BL131" s="20" t="s">
        <v>295</v>
      </c>
      <c r="BM131" s="178" t="s">
        <v>6344</v>
      </c>
    </row>
    <row r="132" spans="1:65" s="2" customFormat="1" ht="16.5" customHeight="1">
      <c r="A132" s="33"/>
      <c r="B132" s="167"/>
      <c r="C132" s="168" t="s">
        <v>440</v>
      </c>
      <c r="D132" s="168" t="s">
        <v>197</v>
      </c>
      <c r="E132" s="169" t="s">
        <v>6345</v>
      </c>
      <c r="F132" s="170" t="s">
        <v>3347</v>
      </c>
      <c r="G132" s="171" t="s">
        <v>212</v>
      </c>
      <c r="H132" s="172">
        <v>10.5</v>
      </c>
      <c r="I132" s="173">
        <v>420.42</v>
      </c>
      <c r="J132" s="173">
        <f>ROUND(I132*H132,2)</f>
        <v>4414.41</v>
      </c>
      <c r="K132" s="170" t="s">
        <v>3</v>
      </c>
      <c r="L132" s="34"/>
      <c r="M132" s="174" t="s">
        <v>3</v>
      </c>
      <c r="N132" s="175" t="s">
        <v>40</v>
      </c>
      <c r="O132" s="176">
        <v>0</v>
      </c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295</v>
      </c>
      <c r="AT132" s="178" t="s">
        <v>197</v>
      </c>
      <c r="AU132" s="178" t="s">
        <v>78</v>
      </c>
      <c r="AY132" s="20" t="s">
        <v>195</v>
      </c>
      <c r="BE132" s="179">
        <f>IF(N132="základní",J132,0)</f>
        <v>4414.41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76</v>
      </c>
      <c r="BK132" s="179">
        <f>ROUND(I132*H132,2)</f>
        <v>4414.41</v>
      </c>
      <c r="BL132" s="20" t="s">
        <v>295</v>
      </c>
      <c r="BM132" s="178" t="s">
        <v>6346</v>
      </c>
    </row>
    <row r="133" spans="1:65" s="2" customFormat="1" ht="16.5" customHeight="1">
      <c r="A133" s="33"/>
      <c r="B133" s="167"/>
      <c r="C133" s="168" t="s">
        <v>451</v>
      </c>
      <c r="D133" s="168" t="s">
        <v>197</v>
      </c>
      <c r="E133" s="169" t="s">
        <v>6347</v>
      </c>
      <c r="F133" s="170" t="s">
        <v>6221</v>
      </c>
      <c r="G133" s="171" t="s">
        <v>212</v>
      </c>
      <c r="H133" s="172">
        <v>3.5</v>
      </c>
      <c r="I133" s="173">
        <v>337.26</v>
      </c>
      <c r="J133" s="173">
        <f>ROUND(I133*H133,2)</f>
        <v>1180.41</v>
      </c>
      <c r="K133" s="170" t="s">
        <v>3</v>
      </c>
      <c r="L133" s="34"/>
      <c r="M133" s="174" t="s">
        <v>3</v>
      </c>
      <c r="N133" s="175" t="s">
        <v>40</v>
      </c>
      <c r="O133" s="176">
        <v>0</v>
      </c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295</v>
      </c>
      <c r="AT133" s="178" t="s">
        <v>197</v>
      </c>
      <c r="AU133" s="178" t="s">
        <v>78</v>
      </c>
      <c r="AY133" s="20" t="s">
        <v>195</v>
      </c>
      <c r="BE133" s="179">
        <f>IF(N133="základní",J133,0)</f>
        <v>1180.41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76</v>
      </c>
      <c r="BK133" s="179">
        <f>ROUND(I133*H133,2)</f>
        <v>1180.41</v>
      </c>
      <c r="BL133" s="20" t="s">
        <v>295</v>
      </c>
      <c r="BM133" s="178" t="s">
        <v>6348</v>
      </c>
    </row>
    <row r="134" spans="1:65" s="2" customFormat="1" ht="16.5" customHeight="1">
      <c r="A134" s="33"/>
      <c r="B134" s="167"/>
      <c r="C134" s="168" t="s">
        <v>456</v>
      </c>
      <c r="D134" s="168" t="s">
        <v>197</v>
      </c>
      <c r="E134" s="169" t="s">
        <v>6349</v>
      </c>
      <c r="F134" s="170" t="s">
        <v>6227</v>
      </c>
      <c r="G134" s="171" t="s">
        <v>212</v>
      </c>
      <c r="H134" s="172">
        <v>14.5</v>
      </c>
      <c r="I134" s="173">
        <v>196.35</v>
      </c>
      <c r="J134" s="173">
        <f>ROUND(I134*H134,2)</f>
        <v>2847.08</v>
      </c>
      <c r="K134" s="170" t="s">
        <v>3</v>
      </c>
      <c r="L134" s="34"/>
      <c r="M134" s="174" t="s">
        <v>3</v>
      </c>
      <c r="N134" s="175" t="s">
        <v>40</v>
      </c>
      <c r="O134" s="176">
        <v>0</v>
      </c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295</v>
      </c>
      <c r="AT134" s="178" t="s">
        <v>197</v>
      </c>
      <c r="AU134" s="178" t="s">
        <v>78</v>
      </c>
      <c r="AY134" s="20" t="s">
        <v>195</v>
      </c>
      <c r="BE134" s="179">
        <f>IF(N134="základní",J134,0)</f>
        <v>2847.08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76</v>
      </c>
      <c r="BK134" s="179">
        <f>ROUND(I134*H134,2)</f>
        <v>2847.08</v>
      </c>
      <c r="BL134" s="20" t="s">
        <v>295</v>
      </c>
      <c r="BM134" s="178" t="s">
        <v>6350</v>
      </c>
    </row>
    <row r="135" spans="1:65" s="2" customFormat="1" ht="16.5" customHeight="1">
      <c r="A135" s="33"/>
      <c r="B135" s="167"/>
      <c r="C135" s="168" t="s">
        <v>461</v>
      </c>
      <c r="D135" s="168" t="s">
        <v>197</v>
      </c>
      <c r="E135" s="169" t="s">
        <v>6351</v>
      </c>
      <c r="F135" s="170" t="s">
        <v>3350</v>
      </c>
      <c r="G135" s="171" t="s">
        <v>1041</v>
      </c>
      <c r="H135" s="172">
        <v>1</v>
      </c>
      <c r="I135" s="173">
        <v>12936</v>
      </c>
      <c r="J135" s="173">
        <f>ROUND(I135*H135,2)</f>
        <v>12936</v>
      </c>
      <c r="K135" s="170" t="s">
        <v>3</v>
      </c>
      <c r="L135" s="34"/>
      <c r="M135" s="174" t="s">
        <v>3</v>
      </c>
      <c r="N135" s="175" t="s">
        <v>40</v>
      </c>
      <c r="O135" s="176">
        <v>0</v>
      </c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295</v>
      </c>
      <c r="AT135" s="178" t="s">
        <v>197</v>
      </c>
      <c r="AU135" s="178" t="s">
        <v>78</v>
      </c>
      <c r="AY135" s="20" t="s">
        <v>195</v>
      </c>
      <c r="BE135" s="179">
        <f>IF(N135="základní",J135,0)</f>
        <v>12936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76</v>
      </c>
      <c r="BK135" s="179">
        <f>ROUND(I135*H135,2)</f>
        <v>12936</v>
      </c>
      <c r="BL135" s="20" t="s">
        <v>295</v>
      </c>
      <c r="BM135" s="178" t="s">
        <v>6352</v>
      </c>
    </row>
    <row r="136" spans="1:65" s="2" customFormat="1" ht="16.5" customHeight="1">
      <c r="A136" s="33"/>
      <c r="B136" s="167"/>
      <c r="C136" s="168" t="s">
        <v>466</v>
      </c>
      <c r="D136" s="168" t="s">
        <v>197</v>
      </c>
      <c r="E136" s="169" t="s">
        <v>6353</v>
      </c>
      <c r="F136" s="170" t="s">
        <v>6232</v>
      </c>
      <c r="G136" s="171" t="s">
        <v>200</v>
      </c>
      <c r="H136" s="172">
        <v>45</v>
      </c>
      <c r="I136" s="173">
        <v>870</v>
      </c>
      <c r="J136" s="173">
        <f>ROUND(I136*H136,2)</f>
        <v>39150</v>
      </c>
      <c r="K136" s="170" t="s">
        <v>3</v>
      </c>
      <c r="L136" s="34"/>
      <c r="M136" s="174" t="s">
        <v>3</v>
      </c>
      <c r="N136" s="175" t="s">
        <v>40</v>
      </c>
      <c r="O136" s="176">
        <v>0</v>
      </c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295</v>
      </c>
      <c r="AT136" s="178" t="s">
        <v>197</v>
      </c>
      <c r="AU136" s="178" t="s">
        <v>78</v>
      </c>
      <c r="AY136" s="20" t="s">
        <v>195</v>
      </c>
      <c r="BE136" s="179">
        <f>IF(N136="základní",J136,0)</f>
        <v>39150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76</v>
      </c>
      <c r="BK136" s="179">
        <f>ROUND(I136*H136,2)</f>
        <v>39150</v>
      </c>
      <c r="BL136" s="20" t="s">
        <v>295</v>
      </c>
      <c r="BM136" s="178" t="s">
        <v>6354</v>
      </c>
    </row>
    <row r="137" spans="1:65" s="2" customFormat="1" ht="16.5" customHeight="1">
      <c r="A137" s="33"/>
      <c r="B137" s="167"/>
      <c r="C137" s="168" t="s">
        <v>470</v>
      </c>
      <c r="D137" s="168" t="s">
        <v>197</v>
      </c>
      <c r="E137" s="169" t="s">
        <v>6355</v>
      </c>
      <c r="F137" s="170" t="s">
        <v>3356</v>
      </c>
      <c r="G137" s="171" t="s">
        <v>1041</v>
      </c>
      <c r="H137" s="172">
        <v>1</v>
      </c>
      <c r="I137" s="173">
        <v>12000</v>
      </c>
      <c r="J137" s="173">
        <f>ROUND(I137*H137,2)</f>
        <v>12000</v>
      </c>
      <c r="K137" s="170" t="s">
        <v>3</v>
      </c>
      <c r="L137" s="34"/>
      <c r="M137" s="174" t="s">
        <v>3</v>
      </c>
      <c r="N137" s="175" t="s">
        <v>40</v>
      </c>
      <c r="O137" s="176">
        <v>0</v>
      </c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295</v>
      </c>
      <c r="AT137" s="178" t="s">
        <v>197</v>
      </c>
      <c r="AU137" s="178" t="s">
        <v>78</v>
      </c>
      <c r="AY137" s="20" t="s">
        <v>195</v>
      </c>
      <c r="BE137" s="179">
        <f>IF(N137="základní",J137,0)</f>
        <v>12000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76</v>
      </c>
      <c r="BK137" s="179">
        <f>ROUND(I137*H137,2)</f>
        <v>12000</v>
      </c>
      <c r="BL137" s="20" t="s">
        <v>295</v>
      </c>
      <c r="BM137" s="178" t="s">
        <v>6356</v>
      </c>
    </row>
    <row r="138" spans="1:65" s="2" customFormat="1" ht="24" customHeight="1">
      <c r="A138" s="33"/>
      <c r="B138" s="167"/>
      <c r="C138" s="168" t="s">
        <v>475</v>
      </c>
      <c r="D138" s="168" t="s">
        <v>197</v>
      </c>
      <c r="E138" s="169" t="s">
        <v>6357</v>
      </c>
      <c r="F138" s="170" t="s">
        <v>6237</v>
      </c>
      <c r="G138" s="171" t="s">
        <v>200</v>
      </c>
      <c r="H138" s="172">
        <v>21</v>
      </c>
      <c r="I138" s="173">
        <v>924</v>
      </c>
      <c r="J138" s="173">
        <f>ROUND(I138*H138,2)</f>
        <v>19404</v>
      </c>
      <c r="K138" s="170" t="s">
        <v>3</v>
      </c>
      <c r="L138" s="34"/>
      <c r="M138" s="174" t="s">
        <v>3</v>
      </c>
      <c r="N138" s="175" t="s">
        <v>40</v>
      </c>
      <c r="O138" s="176">
        <v>0</v>
      </c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295</v>
      </c>
      <c r="AT138" s="178" t="s">
        <v>197</v>
      </c>
      <c r="AU138" s="178" t="s">
        <v>78</v>
      </c>
      <c r="AY138" s="20" t="s">
        <v>195</v>
      </c>
      <c r="BE138" s="179">
        <f>IF(N138="základní",J138,0)</f>
        <v>19404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76</v>
      </c>
      <c r="BK138" s="179">
        <f>ROUND(I138*H138,2)</f>
        <v>19404</v>
      </c>
      <c r="BL138" s="20" t="s">
        <v>295</v>
      </c>
      <c r="BM138" s="178" t="s">
        <v>6358</v>
      </c>
    </row>
    <row r="139" spans="1:65" s="2" customFormat="1" ht="16.5" customHeight="1">
      <c r="A139" s="33"/>
      <c r="B139" s="167"/>
      <c r="C139" s="168" t="s">
        <v>480</v>
      </c>
      <c r="D139" s="168" t="s">
        <v>197</v>
      </c>
      <c r="E139" s="169" t="s">
        <v>6359</v>
      </c>
      <c r="F139" s="170" t="s">
        <v>6360</v>
      </c>
      <c r="G139" s="171" t="s">
        <v>200</v>
      </c>
      <c r="H139" s="172">
        <v>55</v>
      </c>
      <c r="I139" s="173">
        <v>520</v>
      </c>
      <c r="J139" s="173">
        <f>ROUND(I139*H139,2)</f>
        <v>28600</v>
      </c>
      <c r="K139" s="170" t="s">
        <v>3</v>
      </c>
      <c r="L139" s="34"/>
      <c r="M139" s="174" t="s">
        <v>3</v>
      </c>
      <c r="N139" s="175" t="s">
        <v>40</v>
      </c>
      <c r="O139" s="176">
        <v>0</v>
      </c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8" t="s">
        <v>295</v>
      </c>
      <c r="AT139" s="178" t="s">
        <v>197</v>
      </c>
      <c r="AU139" s="178" t="s">
        <v>78</v>
      </c>
      <c r="AY139" s="20" t="s">
        <v>195</v>
      </c>
      <c r="BE139" s="179">
        <f>IF(N139="základní",J139,0)</f>
        <v>28600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0" t="s">
        <v>76</v>
      </c>
      <c r="BK139" s="179">
        <f>ROUND(I139*H139,2)</f>
        <v>28600</v>
      </c>
      <c r="BL139" s="20" t="s">
        <v>295</v>
      </c>
      <c r="BM139" s="178" t="s">
        <v>6361</v>
      </c>
    </row>
    <row r="140" spans="1:65" s="2" customFormat="1" ht="16.5" customHeight="1">
      <c r="A140" s="33"/>
      <c r="B140" s="167"/>
      <c r="C140" s="168" t="s">
        <v>488</v>
      </c>
      <c r="D140" s="168" t="s">
        <v>197</v>
      </c>
      <c r="E140" s="169" t="s">
        <v>6362</v>
      </c>
      <c r="F140" s="170" t="s">
        <v>884</v>
      </c>
      <c r="G140" s="171" t="s">
        <v>1041</v>
      </c>
      <c r="H140" s="172">
        <v>1</v>
      </c>
      <c r="I140" s="173">
        <v>27500</v>
      </c>
      <c r="J140" s="173">
        <f>ROUND(I140*H140,2)</f>
        <v>27500</v>
      </c>
      <c r="K140" s="170" t="s">
        <v>3</v>
      </c>
      <c r="L140" s="34"/>
      <c r="M140" s="174" t="s">
        <v>3</v>
      </c>
      <c r="N140" s="175" t="s">
        <v>40</v>
      </c>
      <c r="O140" s="176">
        <v>0</v>
      </c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295</v>
      </c>
      <c r="AT140" s="178" t="s">
        <v>197</v>
      </c>
      <c r="AU140" s="178" t="s">
        <v>78</v>
      </c>
      <c r="AY140" s="20" t="s">
        <v>195</v>
      </c>
      <c r="BE140" s="179">
        <f>IF(N140="základní",J140,0)</f>
        <v>27500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76</v>
      </c>
      <c r="BK140" s="179">
        <f>ROUND(I140*H140,2)</f>
        <v>27500</v>
      </c>
      <c r="BL140" s="20" t="s">
        <v>295</v>
      </c>
      <c r="BM140" s="178" t="s">
        <v>6363</v>
      </c>
    </row>
    <row r="141" spans="1:65" s="2" customFormat="1" ht="16.5" customHeight="1">
      <c r="A141" s="33"/>
      <c r="B141" s="167"/>
      <c r="C141" s="168" t="s">
        <v>498</v>
      </c>
      <c r="D141" s="168" t="s">
        <v>197</v>
      </c>
      <c r="E141" s="169" t="s">
        <v>6364</v>
      </c>
      <c r="F141" s="170" t="s">
        <v>3367</v>
      </c>
      <c r="G141" s="171" t="s">
        <v>1041</v>
      </c>
      <c r="H141" s="172">
        <v>1</v>
      </c>
      <c r="I141" s="173">
        <v>16500</v>
      </c>
      <c r="J141" s="173">
        <f>ROUND(I141*H141,2)</f>
        <v>16500</v>
      </c>
      <c r="K141" s="170" t="s">
        <v>3</v>
      </c>
      <c r="L141" s="34"/>
      <c r="M141" s="174" t="s">
        <v>3</v>
      </c>
      <c r="N141" s="175" t="s">
        <v>40</v>
      </c>
      <c r="O141" s="176">
        <v>0</v>
      </c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295</v>
      </c>
      <c r="AT141" s="178" t="s">
        <v>197</v>
      </c>
      <c r="AU141" s="178" t="s">
        <v>78</v>
      </c>
      <c r="AY141" s="20" t="s">
        <v>195</v>
      </c>
      <c r="BE141" s="179">
        <f>IF(N141="základní",J141,0)</f>
        <v>16500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76</v>
      </c>
      <c r="BK141" s="179">
        <f>ROUND(I141*H141,2)</f>
        <v>16500</v>
      </c>
      <c r="BL141" s="20" t="s">
        <v>295</v>
      </c>
      <c r="BM141" s="178" t="s">
        <v>6365</v>
      </c>
    </row>
    <row r="142" spans="1:65" s="2" customFormat="1" ht="16.5" customHeight="1">
      <c r="A142" s="33"/>
      <c r="B142" s="167"/>
      <c r="C142" s="168" t="s">
        <v>502</v>
      </c>
      <c r="D142" s="168" t="s">
        <v>197</v>
      </c>
      <c r="E142" s="169" t="s">
        <v>6366</v>
      </c>
      <c r="F142" s="170" t="s">
        <v>3370</v>
      </c>
      <c r="G142" s="171" t="s">
        <v>1041</v>
      </c>
      <c r="H142" s="172">
        <v>1</v>
      </c>
      <c r="I142" s="173">
        <v>11600</v>
      </c>
      <c r="J142" s="173">
        <f>ROUND(I142*H142,2)</f>
        <v>11600</v>
      </c>
      <c r="K142" s="170" t="s">
        <v>3</v>
      </c>
      <c r="L142" s="34"/>
      <c r="M142" s="174" t="s">
        <v>3</v>
      </c>
      <c r="N142" s="175" t="s">
        <v>40</v>
      </c>
      <c r="O142" s="176">
        <v>0</v>
      </c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295</v>
      </c>
      <c r="AT142" s="178" t="s">
        <v>197</v>
      </c>
      <c r="AU142" s="178" t="s">
        <v>78</v>
      </c>
      <c r="AY142" s="20" t="s">
        <v>195</v>
      </c>
      <c r="BE142" s="179">
        <f>IF(N142="základní",J142,0)</f>
        <v>11600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0" t="s">
        <v>76</v>
      </c>
      <c r="BK142" s="179">
        <f>ROUND(I142*H142,2)</f>
        <v>11600</v>
      </c>
      <c r="BL142" s="20" t="s">
        <v>295</v>
      </c>
      <c r="BM142" s="178" t="s">
        <v>6367</v>
      </c>
    </row>
    <row r="143" spans="1:65" s="2" customFormat="1" ht="16.5" customHeight="1">
      <c r="A143" s="33"/>
      <c r="B143" s="167"/>
      <c r="C143" s="168" t="s">
        <v>510</v>
      </c>
      <c r="D143" s="168" t="s">
        <v>197</v>
      </c>
      <c r="E143" s="169" t="s">
        <v>6368</v>
      </c>
      <c r="F143" s="170" t="s">
        <v>6247</v>
      </c>
      <c r="G143" s="171" t="s">
        <v>1041</v>
      </c>
      <c r="H143" s="172">
        <v>1</v>
      </c>
      <c r="I143" s="173">
        <v>5800</v>
      </c>
      <c r="J143" s="173">
        <f>ROUND(I143*H143,2)</f>
        <v>5800</v>
      </c>
      <c r="K143" s="170" t="s">
        <v>3</v>
      </c>
      <c r="L143" s="34"/>
      <c r="M143" s="174" t="s">
        <v>3</v>
      </c>
      <c r="N143" s="175" t="s">
        <v>40</v>
      </c>
      <c r="O143" s="176">
        <v>0</v>
      </c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295</v>
      </c>
      <c r="AT143" s="178" t="s">
        <v>197</v>
      </c>
      <c r="AU143" s="178" t="s">
        <v>78</v>
      </c>
      <c r="AY143" s="20" t="s">
        <v>195</v>
      </c>
      <c r="BE143" s="179">
        <f>IF(N143="základní",J143,0)</f>
        <v>5800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0" t="s">
        <v>76</v>
      </c>
      <c r="BK143" s="179">
        <f>ROUND(I143*H143,2)</f>
        <v>5800</v>
      </c>
      <c r="BL143" s="20" t="s">
        <v>295</v>
      </c>
      <c r="BM143" s="178" t="s">
        <v>6369</v>
      </c>
    </row>
    <row r="144" spans="1:65" s="2" customFormat="1" ht="16.5" customHeight="1">
      <c r="A144" s="33"/>
      <c r="B144" s="167"/>
      <c r="C144" s="168" t="s">
        <v>515</v>
      </c>
      <c r="D144" s="168" t="s">
        <v>197</v>
      </c>
      <c r="E144" s="169" t="s">
        <v>6370</v>
      </c>
      <c r="F144" s="170" t="s">
        <v>3373</v>
      </c>
      <c r="G144" s="171" t="s">
        <v>1041</v>
      </c>
      <c r="H144" s="172">
        <v>1</v>
      </c>
      <c r="I144" s="173">
        <v>2800</v>
      </c>
      <c r="J144" s="173">
        <f>ROUND(I144*H144,2)</f>
        <v>2800</v>
      </c>
      <c r="K144" s="170" t="s">
        <v>3</v>
      </c>
      <c r="L144" s="34"/>
      <c r="M144" s="221" t="s">
        <v>3</v>
      </c>
      <c r="N144" s="222" t="s">
        <v>40</v>
      </c>
      <c r="O144" s="219">
        <v>0</v>
      </c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295</v>
      </c>
      <c r="AT144" s="178" t="s">
        <v>197</v>
      </c>
      <c r="AU144" s="178" t="s">
        <v>78</v>
      </c>
      <c r="AY144" s="20" t="s">
        <v>195</v>
      </c>
      <c r="BE144" s="179">
        <f>IF(N144="základní",J144,0)</f>
        <v>2800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76</v>
      </c>
      <c r="BK144" s="179">
        <f>ROUND(I144*H144,2)</f>
        <v>2800</v>
      </c>
      <c r="BL144" s="20" t="s">
        <v>295</v>
      </c>
      <c r="BM144" s="178" t="s">
        <v>6371</v>
      </c>
    </row>
    <row r="145" spans="1:31" s="2" customFormat="1" ht="6.95" customHeight="1">
      <c r="A145" s="33"/>
      <c r="B145" s="49"/>
      <c r="C145" s="50"/>
      <c r="D145" s="50"/>
      <c r="E145" s="50"/>
      <c r="F145" s="50"/>
      <c r="G145" s="50"/>
      <c r="H145" s="50"/>
      <c r="I145" s="50"/>
      <c r="J145" s="50"/>
      <c r="K145" s="50"/>
      <c r="L145" s="34"/>
      <c r="M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</sheetData>
  <autoFilter ref="C92:K14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7"/>
    </row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135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145</v>
      </c>
      <c r="L4" s="23"/>
      <c r="M4" s="118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15</v>
      </c>
      <c r="L6" s="23"/>
    </row>
    <row r="7" spans="2:12" s="1" customFormat="1" ht="16.5" customHeight="1">
      <c r="B7" s="23"/>
      <c r="E7" s="119" t="str">
        <f>'Rekapitulace stavby'!K6</f>
        <v>Snížení energetické náročnosti areálu SOU Hubálov</v>
      </c>
      <c r="F7" s="30"/>
      <c r="G7" s="30"/>
      <c r="H7" s="30"/>
      <c r="L7" s="23"/>
    </row>
    <row r="8" spans="2:12" ht="12">
      <c r="B8" s="23"/>
      <c r="D8" s="30" t="s">
        <v>146</v>
      </c>
      <c r="L8" s="23"/>
    </row>
    <row r="9" spans="2:12" s="1" customFormat="1" ht="16.5" customHeight="1">
      <c r="B9" s="23"/>
      <c r="E9" s="119" t="s">
        <v>3375</v>
      </c>
      <c r="F9" s="1"/>
      <c r="G9" s="1"/>
      <c r="H9" s="1"/>
      <c r="L9" s="23"/>
    </row>
    <row r="10" spans="2:12" s="1" customFormat="1" ht="12" customHeight="1">
      <c r="B10" s="23"/>
      <c r="D10" s="30" t="s">
        <v>148</v>
      </c>
      <c r="L10" s="23"/>
    </row>
    <row r="11" spans="1:31" s="2" customFormat="1" ht="16.5" customHeight="1">
      <c r="A11" s="33"/>
      <c r="B11" s="34"/>
      <c r="C11" s="33"/>
      <c r="D11" s="33"/>
      <c r="E11" s="125" t="s">
        <v>6085</v>
      </c>
      <c r="F11" s="33"/>
      <c r="G11" s="33"/>
      <c r="H11" s="33"/>
      <c r="I11" s="33"/>
      <c r="J11" s="33"/>
      <c r="K11" s="33"/>
      <c r="L11" s="1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30" t="s">
        <v>5618</v>
      </c>
      <c r="E12" s="33"/>
      <c r="F12" s="33"/>
      <c r="G12" s="33"/>
      <c r="H12" s="33"/>
      <c r="I12" s="33"/>
      <c r="J12" s="33"/>
      <c r="K12" s="33"/>
      <c r="L12" s="12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6.5" customHeight="1">
      <c r="A13" s="33"/>
      <c r="B13" s="34"/>
      <c r="C13" s="33"/>
      <c r="D13" s="33"/>
      <c r="E13" s="56" t="s">
        <v>6372</v>
      </c>
      <c r="F13" s="33"/>
      <c r="G13" s="33"/>
      <c r="H13" s="33"/>
      <c r="I13" s="33"/>
      <c r="J13" s="33"/>
      <c r="K13" s="33"/>
      <c r="L13" s="12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12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4"/>
      <c r="C15" s="33"/>
      <c r="D15" s="30" t="s">
        <v>17</v>
      </c>
      <c r="E15" s="33"/>
      <c r="F15" s="27" t="s">
        <v>3</v>
      </c>
      <c r="G15" s="33"/>
      <c r="H15" s="33"/>
      <c r="I15" s="30" t="s">
        <v>18</v>
      </c>
      <c r="J15" s="27" t="s">
        <v>3</v>
      </c>
      <c r="K15" s="33"/>
      <c r="L15" s="12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30" t="s">
        <v>19</v>
      </c>
      <c r="E16" s="33"/>
      <c r="F16" s="27" t="s">
        <v>20</v>
      </c>
      <c r="G16" s="33"/>
      <c r="H16" s="33"/>
      <c r="I16" s="30" t="s">
        <v>21</v>
      </c>
      <c r="J16" s="58" t="str">
        <f>'Rekapitulace stavby'!AN8</f>
        <v>2. 11. 2018</v>
      </c>
      <c r="K16" s="33"/>
      <c r="L16" s="12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8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12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30" t="s">
        <v>23</v>
      </c>
      <c r="E18" s="33"/>
      <c r="F18" s="33"/>
      <c r="G18" s="33"/>
      <c r="H18" s="33"/>
      <c r="I18" s="30" t="s">
        <v>24</v>
      </c>
      <c r="J18" s="27" t="s">
        <v>3</v>
      </c>
      <c r="K18" s="33"/>
      <c r="L18" s="12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7" t="s">
        <v>25</v>
      </c>
      <c r="F19" s="33"/>
      <c r="G19" s="33"/>
      <c r="H19" s="33"/>
      <c r="I19" s="30" t="s">
        <v>26</v>
      </c>
      <c r="J19" s="27" t="s">
        <v>3</v>
      </c>
      <c r="K19" s="33"/>
      <c r="L19" s="12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12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30" t="s">
        <v>27</v>
      </c>
      <c r="E21" s="33"/>
      <c r="F21" s="33"/>
      <c r="G21" s="33"/>
      <c r="H21" s="33"/>
      <c r="I21" s="30" t="s">
        <v>24</v>
      </c>
      <c r="J21" s="27" t="str">
        <f>'Rekapitulace stavby'!AN13</f>
        <v/>
      </c>
      <c r="K21" s="33"/>
      <c r="L21" s="12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7" t="str">
        <f>'Rekapitulace stavby'!E14</f>
        <v xml:space="preserve"> </v>
      </c>
      <c r="F22" s="27"/>
      <c r="G22" s="27"/>
      <c r="H22" s="27"/>
      <c r="I22" s="30" t="s">
        <v>26</v>
      </c>
      <c r="J22" s="27" t="str">
        <f>'Rekapitulace stavby'!AN14</f>
        <v/>
      </c>
      <c r="K22" s="33"/>
      <c r="L22" s="12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1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30" t="s">
        <v>29</v>
      </c>
      <c r="E24" s="33"/>
      <c r="F24" s="33"/>
      <c r="G24" s="33"/>
      <c r="H24" s="33"/>
      <c r="I24" s="30" t="s">
        <v>24</v>
      </c>
      <c r="J24" s="27" t="s">
        <v>3</v>
      </c>
      <c r="K24" s="33"/>
      <c r="L24" s="1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7" t="s">
        <v>30</v>
      </c>
      <c r="F25" s="33"/>
      <c r="G25" s="33"/>
      <c r="H25" s="33"/>
      <c r="I25" s="30" t="s">
        <v>26</v>
      </c>
      <c r="J25" s="27" t="s">
        <v>3</v>
      </c>
      <c r="K25" s="33"/>
      <c r="L25" s="1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12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30" t="s">
        <v>32</v>
      </c>
      <c r="E27" s="33"/>
      <c r="F27" s="33"/>
      <c r="G27" s="33"/>
      <c r="H27" s="33"/>
      <c r="I27" s="30" t="s">
        <v>24</v>
      </c>
      <c r="J27" s="27" t="s">
        <v>3</v>
      </c>
      <c r="K27" s="33"/>
      <c r="L27" s="12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7" t="s">
        <v>30</v>
      </c>
      <c r="F28" s="33"/>
      <c r="G28" s="33"/>
      <c r="H28" s="33"/>
      <c r="I28" s="30" t="s">
        <v>26</v>
      </c>
      <c r="J28" s="27" t="s">
        <v>3</v>
      </c>
      <c r="K28" s="33"/>
      <c r="L28" s="1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12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30" t="s">
        <v>33</v>
      </c>
      <c r="E30" s="33"/>
      <c r="F30" s="33"/>
      <c r="G30" s="33"/>
      <c r="H30" s="33"/>
      <c r="I30" s="33"/>
      <c r="J30" s="33"/>
      <c r="K30" s="33"/>
      <c r="L30" s="1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21"/>
      <c r="B31" s="122"/>
      <c r="C31" s="121"/>
      <c r="D31" s="121"/>
      <c r="E31" s="31" t="s">
        <v>3</v>
      </c>
      <c r="F31" s="31"/>
      <c r="G31" s="31"/>
      <c r="H31" s="31"/>
      <c r="I31" s="121"/>
      <c r="J31" s="121"/>
      <c r="K31" s="121"/>
      <c r="L31" s="123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12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8"/>
      <c r="E33" s="78"/>
      <c r="F33" s="78"/>
      <c r="G33" s="78"/>
      <c r="H33" s="78"/>
      <c r="I33" s="78"/>
      <c r="J33" s="78"/>
      <c r="K33" s="78"/>
      <c r="L33" s="12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4" customHeight="1">
      <c r="A34" s="33"/>
      <c r="B34" s="34"/>
      <c r="C34" s="33"/>
      <c r="D34" s="124" t="s">
        <v>35</v>
      </c>
      <c r="E34" s="33"/>
      <c r="F34" s="33"/>
      <c r="G34" s="33"/>
      <c r="H34" s="33"/>
      <c r="I34" s="33"/>
      <c r="J34" s="84">
        <f>ROUND(J93,2)</f>
        <v>1169842.2</v>
      </c>
      <c r="K34" s="33"/>
      <c r="L34" s="1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78"/>
      <c r="E35" s="78"/>
      <c r="F35" s="78"/>
      <c r="G35" s="78"/>
      <c r="H35" s="78"/>
      <c r="I35" s="78"/>
      <c r="J35" s="78"/>
      <c r="K35" s="78"/>
      <c r="L35" s="12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8" t="s">
        <v>37</v>
      </c>
      <c r="G36" s="33"/>
      <c r="H36" s="33"/>
      <c r="I36" s="38" t="s">
        <v>36</v>
      </c>
      <c r="J36" s="38" t="s">
        <v>38</v>
      </c>
      <c r="K36" s="33"/>
      <c r="L36" s="12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25" t="s">
        <v>39</v>
      </c>
      <c r="E37" s="30" t="s">
        <v>40</v>
      </c>
      <c r="F37" s="126">
        <f>ROUND((SUM(BE93:BE163)),2)</f>
        <v>1169842.2</v>
      </c>
      <c r="G37" s="33"/>
      <c r="H37" s="33"/>
      <c r="I37" s="127">
        <v>0.21</v>
      </c>
      <c r="J37" s="126">
        <f>ROUND(((SUM(BE93:BE163))*I37),2)</f>
        <v>245666.86</v>
      </c>
      <c r="K37" s="33"/>
      <c r="L37" s="12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0" t="s">
        <v>41</v>
      </c>
      <c r="F38" s="126">
        <f>ROUND((SUM(BF93:BF163)),2)</f>
        <v>0</v>
      </c>
      <c r="G38" s="33"/>
      <c r="H38" s="33"/>
      <c r="I38" s="127">
        <v>0.15</v>
      </c>
      <c r="J38" s="126">
        <f>ROUND(((SUM(BF93:BF163))*I38),2)</f>
        <v>0</v>
      </c>
      <c r="K38" s="33"/>
      <c r="L38" s="12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30" t="s">
        <v>42</v>
      </c>
      <c r="F39" s="126">
        <f>ROUND((SUM(BG93:BG163)),2)</f>
        <v>0</v>
      </c>
      <c r="G39" s="33"/>
      <c r="H39" s="33"/>
      <c r="I39" s="127">
        <v>0.21</v>
      </c>
      <c r="J39" s="126">
        <f>0</f>
        <v>0</v>
      </c>
      <c r="K39" s="33"/>
      <c r="L39" s="12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 hidden="1">
      <c r="A40" s="33"/>
      <c r="B40" s="34"/>
      <c r="C40" s="33"/>
      <c r="D40" s="33"/>
      <c r="E40" s="30" t="s">
        <v>43</v>
      </c>
      <c r="F40" s="126">
        <f>ROUND((SUM(BH93:BH163)),2)</f>
        <v>0</v>
      </c>
      <c r="G40" s="33"/>
      <c r="H40" s="33"/>
      <c r="I40" s="127">
        <v>0.15</v>
      </c>
      <c r="J40" s="126">
        <f>0</f>
        <v>0</v>
      </c>
      <c r="K40" s="33"/>
      <c r="L40" s="12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customHeight="1" hidden="1">
      <c r="A41" s="33"/>
      <c r="B41" s="34"/>
      <c r="C41" s="33"/>
      <c r="D41" s="33"/>
      <c r="E41" s="30" t="s">
        <v>44</v>
      </c>
      <c r="F41" s="126">
        <f>ROUND((SUM(BI93:BI163)),2)</f>
        <v>0</v>
      </c>
      <c r="G41" s="33"/>
      <c r="H41" s="33"/>
      <c r="I41" s="127">
        <v>0</v>
      </c>
      <c r="J41" s="126">
        <f>0</f>
        <v>0</v>
      </c>
      <c r="K41" s="33"/>
      <c r="L41" s="12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12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4" customHeight="1">
      <c r="A43" s="33"/>
      <c r="B43" s="34"/>
      <c r="C43" s="128"/>
      <c r="D43" s="129" t="s">
        <v>45</v>
      </c>
      <c r="E43" s="70"/>
      <c r="F43" s="70"/>
      <c r="G43" s="130" t="s">
        <v>46</v>
      </c>
      <c r="H43" s="131" t="s">
        <v>47</v>
      </c>
      <c r="I43" s="70"/>
      <c r="J43" s="132">
        <f>SUM(J34:J41)</f>
        <v>1415509.06</v>
      </c>
      <c r="K43" s="133"/>
      <c r="L43" s="12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12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8" spans="1:31" s="2" customFormat="1" ht="6.95" customHeight="1">
      <c r="A48" s="33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12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24.95" customHeight="1">
      <c r="A49" s="33"/>
      <c r="B49" s="34"/>
      <c r="C49" s="24" t="s">
        <v>150</v>
      </c>
      <c r="D49" s="33"/>
      <c r="E49" s="33"/>
      <c r="F49" s="33"/>
      <c r="G49" s="33"/>
      <c r="H49" s="33"/>
      <c r="I49" s="33"/>
      <c r="J49" s="33"/>
      <c r="K49" s="33"/>
      <c r="L49" s="12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6.95" customHeight="1">
      <c r="A50" s="33"/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12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2" customHeight="1">
      <c r="A51" s="33"/>
      <c r="B51" s="34"/>
      <c r="C51" s="30" t="s">
        <v>15</v>
      </c>
      <c r="D51" s="33"/>
      <c r="E51" s="33"/>
      <c r="F51" s="33"/>
      <c r="G51" s="33"/>
      <c r="H51" s="33"/>
      <c r="I51" s="33"/>
      <c r="J51" s="33"/>
      <c r="K51" s="33"/>
      <c r="L51" s="12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6.5" customHeight="1">
      <c r="A52" s="33"/>
      <c r="B52" s="34"/>
      <c r="C52" s="33"/>
      <c r="D52" s="33"/>
      <c r="E52" s="119" t="str">
        <f>E7</f>
        <v>Snížení energetické náročnosti areálu SOU Hubálov</v>
      </c>
      <c r="F52" s="30"/>
      <c r="G52" s="30"/>
      <c r="H52" s="30"/>
      <c r="I52" s="33"/>
      <c r="J52" s="33"/>
      <c r="K52" s="33"/>
      <c r="L52" s="12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2:12" s="1" customFormat="1" ht="12" customHeight="1">
      <c r="B53" s="23"/>
      <c r="C53" s="30" t="s">
        <v>146</v>
      </c>
      <c r="L53" s="23"/>
    </row>
    <row r="54" spans="2:12" s="1" customFormat="1" ht="16.5" customHeight="1">
      <c r="B54" s="23"/>
      <c r="E54" s="119" t="s">
        <v>3375</v>
      </c>
      <c r="F54" s="1"/>
      <c r="G54" s="1"/>
      <c r="H54" s="1"/>
      <c r="L54" s="23"/>
    </row>
    <row r="55" spans="2:12" s="1" customFormat="1" ht="12" customHeight="1">
      <c r="B55" s="23"/>
      <c r="C55" s="30" t="s">
        <v>148</v>
      </c>
      <c r="L55" s="23"/>
    </row>
    <row r="56" spans="1:31" s="2" customFormat="1" ht="16.5" customHeight="1">
      <c r="A56" s="33"/>
      <c r="B56" s="34"/>
      <c r="C56" s="33"/>
      <c r="D56" s="33"/>
      <c r="E56" s="125" t="s">
        <v>6085</v>
      </c>
      <c r="F56" s="33"/>
      <c r="G56" s="33"/>
      <c r="H56" s="33"/>
      <c r="I56" s="33"/>
      <c r="J56" s="33"/>
      <c r="K56" s="33"/>
      <c r="L56" s="12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12" customHeight="1">
      <c r="A57" s="33"/>
      <c r="B57" s="34"/>
      <c r="C57" s="30" t="s">
        <v>5618</v>
      </c>
      <c r="D57" s="33"/>
      <c r="E57" s="33"/>
      <c r="F57" s="33"/>
      <c r="G57" s="33"/>
      <c r="H57" s="33"/>
      <c r="I57" s="33"/>
      <c r="J57" s="33"/>
      <c r="K57" s="33"/>
      <c r="L57" s="12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6.5" customHeight="1">
      <c r="A58" s="33"/>
      <c r="B58" s="34"/>
      <c r="C58" s="33"/>
      <c r="D58" s="33"/>
      <c r="E58" s="56" t="str">
        <f>E13</f>
        <v>SO 02.VZT.003 - Zař. č. 3 - Větrání dílen</v>
      </c>
      <c r="F58" s="33"/>
      <c r="G58" s="33"/>
      <c r="H58" s="33"/>
      <c r="I58" s="33"/>
      <c r="J58" s="33"/>
      <c r="K58" s="33"/>
      <c r="L58" s="1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6.95" customHeight="1">
      <c r="A59" s="33"/>
      <c r="B59" s="34"/>
      <c r="C59" s="33"/>
      <c r="D59" s="33"/>
      <c r="E59" s="33"/>
      <c r="F59" s="33"/>
      <c r="G59" s="33"/>
      <c r="H59" s="33"/>
      <c r="I59" s="33"/>
      <c r="J59" s="33"/>
      <c r="K59" s="33"/>
      <c r="L59" s="12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2" customHeight="1">
      <c r="A60" s="33"/>
      <c r="B60" s="34"/>
      <c r="C60" s="30" t="s">
        <v>19</v>
      </c>
      <c r="D60" s="33"/>
      <c r="E60" s="33"/>
      <c r="F60" s="27" t="str">
        <f>F16</f>
        <v>Hubálov st. 80, k.ú. Loukovec</v>
      </c>
      <c r="G60" s="33"/>
      <c r="H60" s="33"/>
      <c r="I60" s="30" t="s">
        <v>21</v>
      </c>
      <c r="J60" s="58" t="str">
        <f>IF(J16="","",J16)</f>
        <v>2. 11. 2018</v>
      </c>
      <c r="K60" s="33"/>
      <c r="L60" s="12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6.95" customHeight="1">
      <c r="A61" s="33"/>
      <c r="B61" s="34"/>
      <c r="C61" s="33"/>
      <c r="D61" s="33"/>
      <c r="E61" s="33"/>
      <c r="F61" s="33"/>
      <c r="G61" s="33"/>
      <c r="H61" s="33"/>
      <c r="I61" s="33"/>
      <c r="J61" s="33"/>
      <c r="K61" s="33"/>
      <c r="L61" s="12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5.15" customHeight="1">
      <c r="A62" s="33"/>
      <c r="B62" s="34"/>
      <c r="C62" s="30" t="s">
        <v>23</v>
      </c>
      <c r="D62" s="33"/>
      <c r="E62" s="33"/>
      <c r="F62" s="27" t="str">
        <f>E19</f>
        <v>SOU Hubálov</v>
      </c>
      <c r="G62" s="33"/>
      <c r="H62" s="33"/>
      <c r="I62" s="30" t="s">
        <v>29</v>
      </c>
      <c r="J62" s="31" t="str">
        <f>E25</f>
        <v>ANITAS s.r.o.</v>
      </c>
      <c r="K62" s="33"/>
      <c r="L62" s="12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15.15" customHeight="1">
      <c r="A63" s="33"/>
      <c r="B63" s="34"/>
      <c r="C63" s="30" t="s">
        <v>27</v>
      </c>
      <c r="D63" s="33"/>
      <c r="E63" s="33"/>
      <c r="F63" s="27" t="str">
        <f>IF(E22="","",E22)</f>
        <v xml:space="preserve"> </v>
      </c>
      <c r="G63" s="33"/>
      <c r="H63" s="33"/>
      <c r="I63" s="30" t="s">
        <v>32</v>
      </c>
      <c r="J63" s="31" t="str">
        <f>E28</f>
        <v>ANITAS s.r.o.</v>
      </c>
      <c r="K63" s="33"/>
      <c r="L63" s="12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10.3" customHeight="1">
      <c r="A64" s="33"/>
      <c r="B64" s="34"/>
      <c r="C64" s="33"/>
      <c r="D64" s="33"/>
      <c r="E64" s="33"/>
      <c r="F64" s="33"/>
      <c r="G64" s="33"/>
      <c r="H64" s="33"/>
      <c r="I64" s="33"/>
      <c r="J64" s="33"/>
      <c r="K64" s="33"/>
      <c r="L64" s="12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29.25" customHeight="1">
      <c r="A65" s="33"/>
      <c r="B65" s="34"/>
      <c r="C65" s="134" t="s">
        <v>151</v>
      </c>
      <c r="D65" s="128"/>
      <c r="E65" s="128"/>
      <c r="F65" s="128"/>
      <c r="G65" s="128"/>
      <c r="H65" s="128"/>
      <c r="I65" s="128"/>
      <c r="J65" s="135" t="s">
        <v>152</v>
      </c>
      <c r="K65" s="128"/>
      <c r="L65" s="12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10.3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12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47" s="2" customFormat="1" ht="22.8" customHeight="1">
      <c r="A67" s="33"/>
      <c r="B67" s="34"/>
      <c r="C67" s="136" t="s">
        <v>67</v>
      </c>
      <c r="D67" s="33"/>
      <c r="E67" s="33"/>
      <c r="F67" s="33"/>
      <c r="G67" s="33"/>
      <c r="H67" s="33"/>
      <c r="I67" s="33"/>
      <c r="J67" s="84">
        <f>J93</f>
        <v>1169842.1999999997</v>
      </c>
      <c r="K67" s="33"/>
      <c r="L67" s="12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U67" s="20" t="s">
        <v>153</v>
      </c>
    </row>
    <row r="68" spans="1:31" s="9" customFormat="1" ht="24.95" customHeight="1">
      <c r="A68" s="9"/>
      <c r="B68" s="137"/>
      <c r="C68" s="9"/>
      <c r="D68" s="138" t="s">
        <v>163</v>
      </c>
      <c r="E68" s="139"/>
      <c r="F68" s="139"/>
      <c r="G68" s="139"/>
      <c r="H68" s="139"/>
      <c r="I68" s="139"/>
      <c r="J68" s="140">
        <f>J94</f>
        <v>1169842.1999999997</v>
      </c>
      <c r="K68" s="9"/>
      <c r="L68" s="137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41"/>
      <c r="C69" s="10"/>
      <c r="D69" s="142" t="s">
        <v>1861</v>
      </c>
      <c r="E69" s="143"/>
      <c r="F69" s="143"/>
      <c r="G69" s="143"/>
      <c r="H69" s="143"/>
      <c r="I69" s="143"/>
      <c r="J69" s="144">
        <f>J95</f>
        <v>1169842.1999999997</v>
      </c>
      <c r="K69" s="10"/>
      <c r="L69" s="14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12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2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5" customHeight="1">
      <c r="A75" s="33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2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5" customHeight="1">
      <c r="A76" s="33"/>
      <c r="B76" s="34"/>
      <c r="C76" s="24" t="s">
        <v>180</v>
      </c>
      <c r="D76" s="33"/>
      <c r="E76" s="33"/>
      <c r="F76" s="33"/>
      <c r="G76" s="33"/>
      <c r="H76" s="33"/>
      <c r="I76" s="33"/>
      <c r="J76" s="33"/>
      <c r="K76" s="33"/>
      <c r="L76" s="12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12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30" t="s">
        <v>15</v>
      </c>
      <c r="D78" s="33"/>
      <c r="E78" s="33"/>
      <c r="F78" s="33"/>
      <c r="G78" s="33"/>
      <c r="H78" s="33"/>
      <c r="I78" s="33"/>
      <c r="J78" s="33"/>
      <c r="K78" s="33"/>
      <c r="L78" s="12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119" t="str">
        <f>E7</f>
        <v>Snížení energetické náročnosti areálu SOU Hubálov</v>
      </c>
      <c r="F79" s="30"/>
      <c r="G79" s="30"/>
      <c r="H79" s="30"/>
      <c r="I79" s="33"/>
      <c r="J79" s="33"/>
      <c r="K79" s="33"/>
      <c r="L79" s="12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2:12" s="1" customFormat="1" ht="12" customHeight="1">
      <c r="B80" s="23"/>
      <c r="C80" s="30" t="s">
        <v>146</v>
      </c>
      <c r="L80" s="23"/>
    </row>
    <row r="81" spans="2:12" s="1" customFormat="1" ht="16.5" customHeight="1">
      <c r="B81" s="23"/>
      <c r="E81" s="119" t="s">
        <v>3375</v>
      </c>
      <c r="F81" s="1"/>
      <c r="G81" s="1"/>
      <c r="H81" s="1"/>
      <c r="L81" s="23"/>
    </row>
    <row r="82" spans="2:12" s="1" customFormat="1" ht="12" customHeight="1">
      <c r="B82" s="23"/>
      <c r="C82" s="30" t="s">
        <v>148</v>
      </c>
      <c r="L82" s="23"/>
    </row>
    <row r="83" spans="1:31" s="2" customFormat="1" ht="16.5" customHeight="1">
      <c r="A83" s="33"/>
      <c r="B83" s="34"/>
      <c r="C83" s="33"/>
      <c r="D83" s="33"/>
      <c r="E83" s="125" t="s">
        <v>6085</v>
      </c>
      <c r="F83" s="33"/>
      <c r="G83" s="33"/>
      <c r="H83" s="33"/>
      <c r="I83" s="33"/>
      <c r="J83" s="33"/>
      <c r="K83" s="33"/>
      <c r="L83" s="12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30" t="s">
        <v>5618</v>
      </c>
      <c r="D84" s="33"/>
      <c r="E84" s="33"/>
      <c r="F84" s="33"/>
      <c r="G84" s="33"/>
      <c r="H84" s="33"/>
      <c r="I84" s="33"/>
      <c r="J84" s="33"/>
      <c r="K84" s="33"/>
      <c r="L84" s="12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56" t="str">
        <f>E13</f>
        <v>SO 02.VZT.003 - Zař. č. 3 - Větrání dílen</v>
      </c>
      <c r="F85" s="33"/>
      <c r="G85" s="33"/>
      <c r="H85" s="33"/>
      <c r="I85" s="33"/>
      <c r="J85" s="33"/>
      <c r="K85" s="33"/>
      <c r="L85" s="12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12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30" t="s">
        <v>19</v>
      </c>
      <c r="D87" s="33"/>
      <c r="E87" s="33"/>
      <c r="F87" s="27" t="str">
        <f>F16</f>
        <v>Hubálov st. 80, k.ú. Loukovec</v>
      </c>
      <c r="G87" s="33"/>
      <c r="H87" s="33"/>
      <c r="I87" s="30" t="s">
        <v>21</v>
      </c>
      <c r="J87" s="58" t="str">
        <f>IF(J16="","",J16)</f>
        <v>2. 11. 2018</v>
      </c>
      <c r="K87" s="33"/>
      <c r="L87" s="12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12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15" customHeight="1">
      <c r="A89" s="33"/>
      <c r="B89" s="34"/>
      <c r="C89" s="30" t="s">
        <v>23</v>
      </c>
      <c r="D89" s="33"/>
      <c r="E89" s="33"/>
      <c r="F89" s="27" t="str">
        <f>E19</f>
        <v>SOU Hubálov</v>
      </c>
      <c r="G89" s="33"/>
      <c r="H89" s="33"/>
      <c r="I89" s="30" t="s">
        <v>29</v>
      </c>
      <c r="J89" s="31" t="str">
        <f>E25</f>
        <v>ANITAS s.r.o.</v>
      </c>
      <c r="K89" s="33"/>
      <c r="L89" s="12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15" customHeight="1">
      <c r="A90" s="33"/>
      <c r="B90" s="34"/>
      <c r="C90" s="30" t="s">
        <v>27</v>
      </c>
      <c r="D90" s="33"/>
      <c r="E90" s="33"/>
      <c r="F90" s="27" t="str">
        <f>IF(E22="","",E22)</f>
        <v xml:space="preserve"> </v>
      </c>
      <c r="G90" s="33"/>
      <c r="H90" s="33"/>
      <c r="I90" s="30" t="s">
        <v>32</v>
      </c>
      <c r="J90" s="31" t="str">
        <f>E28</f>
        <v>ANITAS s.r.o.</v>
      </c>
      <c r="K90" s="33"/>
      <c r="L90" s="12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12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45"/>
      <c r="B92" s="146"/>
      <c r="C92" s="147" t="s">
        <v>181</v>
      </c>
      <c r="D92" s="148" t="s">
        <v>54</v>
      </c>
      <c r="E92" s="148" t="s">
        <v>50</v>
      </c>
      <c r="F92" s="148" t="s">
        <v>51</v>
      </c>
      <c r="G92" s="148" t="s">
        <v>182</v>
      </c>
      <c r="H92" s="148" t="s">
        <v>183</v>
      </c>
      <c r="I92" s="148" t="s">
        <v>184</v>
      </c>
      <c r="J92" s="148" t="s">
        <v>152</v>
      </c>
      <c r="K92" s="149" t="s">
        <v>185</v>
      </c>
      <c r="L92" s="150"/>
      <c r="M92" s="74" t="s">
        <v>3</v>
      </c>
      <c r="N92" s="75" t="s">
        <v>39</v>
      </c>
      <c r="O92" s="75" t="s">
        <v>186</v>
      </c>
      <c r="P92" s="75" t="s">
        <v>187</v>
      </c>
      <c r="Q92" s="75" t="s">
        <v>188</v>
      </c>
      <c r="R92" s="75" t="s">
        <v>189</v>
      </c>
      <c r="S92" s="75" t="s">
        <v>190</v>
      </c>
      <c r="T92" s="76" t="s">
        <v>191</v>
      </c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</row>
    <row r="93" spans="1:63" s="2" customFormat="1" ht="22.8" customHeight="1">
      <c r="A93" s="33"/>
      <c r="B93" s="34"/>
      <c r="C93" s="81" t="s">
        <v>192</v>
      </c>
      <c r="D93" s="33"/>
      <c r="E93" s="33"/>
      <c r="F93" s="33"/>
      <c r="G93" s="33"/>
      <c r="H93" s="33"/>
      <c r="I93" s="33"/>
      <c r="J93" s="151">
        <f>BK93</f>
        <v>1169842.1999999997</v>
      </c>
      <c r="K93" s="33"/>
      <c r="L93" s="34"/>
      <c r="M93" s="77"/>
      <c r="N93" s="62"/>
      <c r="O93" s="78"/>
      <c r="P93" s="152">
        <f>P94</f>
        <v>0</v>
      </c>
      <c r="Q93" s="78"/>
      <c r="R93" s="152">
        <f>R94</f>
        <v>0</v>
      </c>
      <c r="S93" s="78"/>
      <c r="T93" s="153">
        <f>T94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20" t="s">
        <v>68</v>
      </c>
      <c r="AU93" s="20" t="s">
        <v>153</v>
      </c>
      <c r="BK93" s="154">
        <f>BK94</f>
        <v>1169842.1999999997</v>
      </c>
    </row>
    <row r="94" spans="1:63" s="12" customFormat="1" ht="25.9" customHeight="1">
      <c r="A94" s="12"/>
      <c r="B94" s="155"/>
      <c r="C94" s="12"/>
      <c r="D94" s="156" t="s">
        <v>68</v>
      </c>
      <c r="E94" s="157" t="s">
        <v>889</v>
      </c>
      <c r="F94" s="157" t="s">
        <v>890</v>
      </c>
      <c r="G94" s="12"/>
      <c r="H94" s="12"/>
      <c r="I94" s="12"/>
      <c r="J94" s="158">
        <f>BK94</f>
        <v>1169842.1999999997</v>
      </c>
      <c r="K94" s="12"/>
      <c r="L94" s="155"/>
      <c r="M94" s="159"/>
      <c r="N94" s="160"/>
      <c r="O94" s="160"/>
      <c r="P94" s="161">
        <f>P95</f>
        <v>0</v>
      </c>
      <c r="Q94" s="160"/>
      <c r="R94" s="161">
        <f>R95</f>
        <v>0</v>
      </c>
      <c r="S94" s="160"/>
      <c r="T94" s="162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56" t="s">
        <v>78</v>
      </c>
      <c r="AT94" s="163" t="s">
        <v>68</v>
      </c>
      <c r="AU94" s="163" t="s">
        <v>69</v>
      </c>
      <c r="AY94" s="156" t="s">
        <v>195</v>
      </c>
      <c r="BK94" s="164">
        <f>BK95</f>
        <v>1169842.1999999997</v>
      </c>
    </row>
    <row r="95" spans="1:63" s="12" customFormat="1" ht="22.8" customHeight="1">
      <c r="A95" s="12"/>
      <c r="B95" s="155"/>
      <c r="C95" s="12"/>
      <c r="D95" s="156" t="s">
        <v>68</v>
      </c>
      <c r="E95" s="165" t="s">
        <v>1984</v>
      </c>
      <c r="F95" s="165" t="s">
        <v>1985</v>
      </c>
      <c r="G95" s="12"/>
      <c r="H95" s="12"/>
      <c r="I95" s="12"/>
      <c r="J95" s="166">
        <f>BK95</f>
        <v>1169842.1999999997</v>
      </c>
      <c r="K95" s="12"/>
      <c r="L95" s="155"/>
      <c r="M95" s="159"/>
      <c r="N95" s="160"/>
      <c r="O95" s="160"/>
      <c r="P95" s="161">
        <f>SUM(P96:P163)</f>
        <v>0</v>
      </c>
      <c r="Q95" s="160"/>
      <c r="R95" s="161">
        <f>SUM(R96:R163)</f>
        <v>0</v>
      </c>
      <c r="S95" s="160"/>
      <c r="T95" s="162">
        <f>SUM(T96:T163)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56" t="s">
        <v>78</v>
      </c>
      <c r="AT95" s="163" t="s">
        <v>68</v>
      </c>
      <c r="AU95" s="163" t="s">
        <v>76</v>
      </c>
      <c r="AY95" s="156" t="s">
        <v>195</v>
      </c>
      <c r="BK95" s="164">
        <f>SUM(BK96:BK163)</f>
        <v>1169842.1999999997</v>
      </c>
    </row>
    <row r="96" spans="1:65" s="2" customFormat="1" ht="72" customHeight="1">
      <c r="A96" s="33"/>
      <c r="B96" s="167"/>
      <c r="C96" s="168" t="s">
        <v>76</v>
      </c>
      <c r="D96" s="168" t="s">
        <v>197</v>
      </c>
      <c r="E96" s="169" t="s">
        <v>6373</v>
      </c>
      <c r="F96" s="170" t="s">
        <v>6374</v>
      </c>
      <c r="G96" s="171" t="s">
        <v>1148</v>
      </c>
      <c r="H96" s="172">
        <v>1</v>
      </c>
      <c r="I96" s="173">
        <v>490600</v>
      </c>
      <c r="J96" s="173">
        <f>ROUND(I96*H96,2)</f>
        <v>490600</v>
      </c>
      <c r="K96" s="170" t="s">
        <v>3</v>
      </c>
      <c r="L96" s="34"/>
      <c r="M96" s="174" t="s">
        <v>3</v>
      </c>
      <c r="N96" s="175" t="s">
        <v>40</v>
      </c>
      <c r="O96" s="176">
        <v>0</v>
      </c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8" t="s">
        <v>295</v>
      </c>
      <c r="AT96" s="178" t="s">
        <v>197</v>
      </c>
      <c r="AU96" s="178" t="s">
        <v>78</v>
      </c>
      <c r="AY96" s="20" t="s">
        <v>195</v>
      </c>
      <c r="BE96" s="179">
        <f>IF(N96="základní",J96,0)</f>
        <v>490600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76</v>
      </c>
      <c r="BK96" s="179">
        <f>ROUND(I96*H96,2)</f>
        <v>490600</v>
      </c>
      <c r="BL96" s="20" t="s">
        <v>295</v>
      </c>
      <c r="BM96" s="178" t="s">
        <v>6375</v>
      </c>
    </row>
    <row r="97" spans="1:65" s="2" customFormat="1" ht="48" customHeight="1">
      <c r="A97" s="33"/>
      <c r="B97" s="167"/>
      <c r="C97" s="168" t="s">
        <v>78</v>
      </c>
      <c r="D97" s="168" t="s">
        <v>197</v>
      </c>
      <c r="E97" s="169" t="s">
        <v>6376</v>
      </c>
      <c r="F97" s="170" t="s">
        <v>6377</v>
      </c>
      <c r="G97" s="171" t="s">
        <v>1148</v>
      </c>
      <c r="H97" s="172">
        <v>1</v>
      </c>
      <c r="I97" s="173">
        <v>98450</v>
      </c>
      <c r="J97" s="173">
        <f>ROUND(I97*H97,2)</f>
        <v>98450</v>
      </c>
      <c r="K97" s="170" t="s">
        <v>3</v>
      </c>
      <c r="L97" s="34"/>
      <c r="M97" s="174" t="s">
        <v>3</v>
      </c>
      <c r="N97" s="175" t="s">
        <v>40</v>
      </c>
      <c r="O97" s="176">
        <v>0</v>
      </c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78" t="s">
        <v>295</v>
      </c>
      <c r="AT97" s="178" t="s">
        <v>197</v>
      </c>
      <c r="AU97" s="178" t="s">
        <v>78</v>
      </c>
      <c r="AY97" s="20" t="s">
        <v>195</v>
      </c>
      <c r="BE97" s="179">
        <f>IF(N97="základní",J97,0)</f>
        <v>98450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76</v>
      </c>
      <c r="BK97" s="179">
        <f>ROUND(I97*H97,2)</f>
        <v>98450</v>
      </c>
      <c r="BL97" s="20" t="s">
        <v>295</v>
      </c>
      <c r="BM97" s="178" t="s">
        <v>6378</v>
      </c>
    </row>
    <row r="98" spans="1:65" s="2" customFormat="1" ht="16.5" customHeight="1">
      <c r="A98" s="33"/>
      <c r="B98" s="167"/>
      <c r="C98" s="168" t="s">
        <v>119</v>
      </c>
      <c r="D98" s="168" t="s">
        <v>197</v>
      </c>
      <c r="E98" s="169" t="s">
        <v>6379</v>
      </c>
      <c r="F98" s="170" t="s">
        <v>6380</v>
      </c>
      <c r="G98" s="171" t="s">
        <v>1148</v>
      </c>
      <c r="H98" s="172">
        <v>1</v>
      </c>
      <c r="I98" s="173">
        <v>17325</v>
      </c>
      <c r="J98" s="173">
        <f>ROUND(I98*H98,2)</f>
        <v>17325</v>
      </c>
      <c r="K98" s="170" t="s">
        <v>3</v>
      </c>
      <c r="L98" s="34"/>
      <c r="M98" s="174" t="s">
        <v>3</v>
      </c>
      <c r="N98" s="175" t="s">
        <v>40</v>
      </c>
      <c r="O98" s="176">
        <v>0</v>
      </c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78" t="s">
        <v>295</v>
      </c>
      <c r="AT98" s="178" t="s">
        <v>197</v>
      </c>
      <c r="AU98" s="178" t="s">
        <v>78</v>
      </c>
      <c r="AY98" s="20" t="s">
        <v>195</v>
      </c>
      <c r="BE98" s="179">
        <f>IF(N98="základní",J98,0)</f>
        <v>17325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76</v>
      </c>
      <c r="BK98" s="179">
        <f>ROUND(I98*H98,2)</f>
        <v>17325</v>
      </c>
      <c r="BL98" s="20" t="s">
        <v>295</v>
      </c>
      <c r="BM98" s="178" t="s">
        <v>6381</v>
      </c>
    </row>
    <row r="99" spans="1:65" s="2" customFormat="1" ht="16.5" customHeight="1">
      <c r="A99" s="33"/>
      <c r="B99" s="167"/>
      <c r="C99" s="168" t="s">
        <v>202</v>
      </c>
      <c r="D99" s="168" t="s">
        <v>197</v>
      </c>
      <c r="E99" s="169" t="s">
        <v>6382</v>
      </c>
      <c r="F99" s="170" t="s">
        <v>6383</v>
      </c>
      <c r="G99" s="171" t="s">
        <v>1148</v>
      </c>
      <c r="H99" s="172">
        <v>1</v>
      </c>
      <c r="I99" s="173">
        <v>5775</v>
      </c>
      <c r="J99" s="173">
        <f>ROUND(I99*H99,2)</f>
        <v>5775</v>
      </c>
      <c r="K99" s="170" t="s">
        <v>3</v>
      </c>
      <c r="L99" s="34"/>
      <c r="M99" s="174" t="s">
        <v>3</v>
      </c>
      <c r="N99" s="175" t="s">
        <v>40</v>
      </c>
      <c r="O99" s="176">
        <v>0</v>
      </c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8" t="s">
        <v>295</v>
      </c>
      <c r="AT99" s="178" t="s">
        <v>197</v>
      </c>
      <c r="AU99" s="178" t="s">
        <v>78</v>
      </c>
      <c r="AY99" s="20" t="s">
        <v>195</v>
      </c>
      <c r="BE99" s="179">
        <f>IF(N99="základní",J99,0)</f>
        <v>5775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76</v>
      </c>
      <c r="BK99" s="179">
        <f>ROUND(I99*H99,2)</f>
        <v>5775</v>
      </c>
      <c r="BL99" s="20" t="s">
        <v>295</v>
      </c>
      <c r="BM99" s="178" t="s">
        <v>6384</v>
      </c>
    </row>
    <row r="100" spans="1:65" s="2" customFormat="1" ht="24" customHeight="1">
      <c r="A100" s="33"/>
      <c r="B100" s="167"/>
      <c r="C100" s="168" t="s">
        <v>225</v>
      </c>
      <c r="D100" s="168" t="s">
        <v>197</v>
      </c>
      <c r="E100" s="169" t="s">
        <v>6385</v>
      </c>
      <c r="F100" s="170" t="s">
        <v>6386</v>
      </c>
      <c r="G100" s="171" t="s">
        <v>1148</v>
      </c>
      <c r="H100" s="172">
        <v>1</v>
      </c>
      <c r="I100" s="173">
        <v>10626</v>
      </c>
      <c r="J100" s="173">
        <f>ROUND(I100*H100,2)</f>
        <v>10626</v>
      </c>
      <c r="K100" s="170" t="s">
        <v>3</v>
      </c>
      <c r="L100" s="34"/>
      <c r="M100" s="174" t="s">
        <v>3</v>
      </c>
      <c r="N100" s="175" t="s">
        <v>40</v>
      </c>
      <c r="O100" s="176">
        <v>0</v>
      </c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78" t="s">
        <v>295</v>
      </c>
      <c r="AT100" s="178" t="s">
        <v>197</v>
      </c>
      <c r="AU100" s="178" t="s">
        <v>78</v>
      </c>
      <c r="AY100" s="20" t="s">
        <v>195</v>
      </c>
      <c r="BE100" s="179">
        <f>IF(N100="základní",J100,0)</f>
        <v>10626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76</v>
      </c>
      <c r="BK100" s="179">
        <f>ROUND(I100*H100,2)</f>
        <v>10626</v>
      </c>
      <c r="BL100" s="20" t="s">
        <v>295</v>
      </c>
      <c r="BM100" s="178" t="s">
        <v>6387</v>
      </c>
    </row>
    <row r="101" spans="1:65" s="2" customFormat="1" ht="24" customHeight="1">
      <c r="A101" s="33"/>
      <c r="B101" s="167"/>
      <c r="C101" s="168" t="s">
        <v>235</v>
      </c>
      <c r="D101" s="168" t="s">
        <v>197</v>
      </c>
      <c r="E101" s="169" t="s">
        <v>6388</v>
      </c>
      <c r="F101" s="170" t="s">
        <v>6389</v>
      </c>
      <c r="G101" s="171" t="s">
        <v>1148</v>
      </c>
      <c r="H101" s="172">
        <v>1</v>
      </c>
      <c r="I101" s="173">
        <v>11250</v>
      </c>
      <c r="J101" s="173">
        <f>ROUND(I101*H101,2)</f>
        <v>11250</v>
      </c>
      <c r="K101" s="170" t="s">
        <v>3</v>
      </c>
      <c r="L101" s="34"/>
      <c r="M101" s="174" t="s">
        <v>3</v>
      </c>
      <c r="N101" s="175" t="s">
        <v>40</v>
      </c>
      <c r="O101" s="176">
        <v>0</v>
      </c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78" t="s">
        <v>295</v>
      </c>
      <c r="AT101" s="178" t="s">
        <v>197</v>
      </c>
      <c r="AU101" s="178" t="s">
        <v>78</v>
      </c>
      <c r="AY101" s="20" t="s">
        <v>195</v>
      </c>
      <c r="BE101" s="179">
        <f>IF(N101="základní",J101,0)</f>
        <v>11250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0" t="s">
        <v>76</v>
      </c>
      <c r="BK101" s="179">
        <f>ROUND(I101*H101,2)</f>
        <v>11250</v>
      </c>
      <c r="BL101" s="20" t="s">
        <v>295</v>
      </c>
      <c r="BM101" s="178" t="s">
        <v>6390</v>
      </c>
    </row>
    <row r="102" spans="1:65" s="2" customFormat="1" ht="24" customHeight="1">
      <c r="A102" s="33"/>
      <c r="B102" s="167"/>
      <c r="C102" s="168" t="s">
        <v>240</v>
      </c>
      <c r="D102" s="168" t="s">
        <v>197</v>
      </c>
      <c r="E102" s="169" t="s">
        <v>6391</v>
      </c>
      <c r="F102" s="170" t="s">
        <v>6392</v>
      </c>
      <c r="G102" s="171" t="s">
        <v>1148</v>
      </c>
      <c r="H102" s="172">
        <v>1</v>
      </c>
      <c r="I102" s="173">
        <v>13400</v>
      </c>
      <c r="J102" s="173">
        <f>ROUND(I102*H102,2)</f>
        <v>13400</v>
      </c>
      <c r="K102" s="170" t="s">
        <v>3</v>
      </c>
      <c r="L102" s="34"/>
      <c r="M102" s="174" t="s">
        <v>3</v>
      </c>
      <c r="N102" s="175" t="s">
        <v>40</v>
      </c>
      <c r="O102" s="176">
        <v>0</v>
      </c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8" t="s">
        <v>295</v>
      </c>
      <c r="AT102" s="178" t="s">
        <v>197</v>
      </c>
      <c r="AU102" s="178" t="s">
        <v>78</v>
      </c>
      <c r="AY102" s="20" t="s">
        <v>195</v>
      </c>
      <c r="BE102" s="179">
        <f>IF(N102="základní",J102,0)</f>
        <v>13400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76</v>
      </c>
      <c r="BK102" s="179">
        <f>ROUND(I102*H102,2)</f>
        <v>13400</v>
      </c>
      <c r="BL102" s="20" t="s">
        <v>295</v>
      </c>
      <c r="BM102" s="178" t="s">
        <v>6393</v>
      </c>
    </row>
    <row r="103" spans="1:65" s="2" customFormat="1" ht="24" customHeight="1">
      <c r="A103" s="33"/>
      <c r="B103" s="167"/>
      <c r="C103" s="168" t="s">
        <v>246</v>
      </c>
      <c r="D103" s="168" t="s">
        <v>197</v>
      </c>
      <c r="E103" s="169" t="s">
        <v>6394</v>
      </c>
      <c r="F103" s="170" t="s">
        <v>6395</v>
      </c>
      <c r="G103" s="171" t="s">
        <v>1148</v>
      </c>
      <c r="H103" s="172">
        <v>1</v>
      </c>
      <c r="I103" s="173">
        <v>10900</v>
      </c>
      <c r="J103" s="173">
        <f>ROUND(I103*H103,2)</f>
        <v>10900</v>
      </c>
      <c r="K103" s="170" t="s">
        <v>3</v>
      </c>
      <c r="L103" s="34"/>
      <c r="M103" s="174" t="s">
        <v>3</v>
      </c>
      <c r="N103" s="175" t="s">
        <v>40</v>
      </c>
      <c r="O103" s="176">
        <v>0</v>
      </c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78" t="s">
        <v>295</v>
      </c>
      <c r="AT103" s="178" t="s">
        <v>197</v>
      </c>
      <c r="AU103" s="178" t="s">
        <v>78</v>
      </c>
      <c r="AY103" s="20" t="s">
        <v>195</v>
      </c>
      <c r="BE103" s="179">
        <f>IF(N103="základní",J103,0)</f>
        <v>10900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76</v>
      </c>
      <c r="BK103" s="179">
        <f>ROUND(I103*H103,2)</f>
        <v>10900</v>
      </c>
      <c r="BL103" s="20" t="s">
        <v>295</v>
      </c>
      <c r="BM103" s="178" t="s">
        <v>6396</v>
      </c>
    </row>
    <row r="104" spans="1:65" s="2" customFormat="1" ht="16.5" customHeight="1">
      <c r="A104" s="33"/>
      <c r="B104" s="167"/>
      <c r="C104" s="168" t="s">
        <v>252</v>
      </c>
      <c r="D104" s="168" t="s">
        <v>197</v>
      </c>
      <c r="E104" s="169" t="s">
        <v>6397</v>
      </c>
      <c r="F104" s="170" t="s">
        <v>6398</v>
      </c>
      <c r="G104" s="171" t="s">
        <v>1148</v>
      </c>
      <c r="H104" s="172">
        <v>2</v>
      </c>
      <c r="I104" s="173">
        <v>4970</v>
      </c>
      <c r="J104" s="173">
        <f>ROUND(I104*H104,2)</f>
        <v>9940</v>
      </c>
      <c r="K104" s="170" t="s">
        <v>3</v>
      </c>
      <c r="L104" s="34"/>
      <c r="M104" s="174" t="s">
        <v>3</v>
      </c>
      <c r="N104" s="175" t="s">
        <v>40</v>
      </c>
      <c r="O104" s="176">
        <v>0</v>
      </c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78" t="s">
        <v>295</v>
      </c>
      <c r="AT104" s="178" t="s">
        <v>197</v>
      </c>
      <c r="AU104" s="178" t="s">
        <v>78</v>
      </c>
      <c r="AY104" s="20" t="s">
        <v>195</v>
      </c>
      <c r="BE104" s="179">
        <f>IF(N104="základní",J104,0)</f>
        <v>9940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76</v>
      </c>
      <c r="BK104" s="179">
        <f>ROUND(I104*H104,2)</f>
        <v>9940</v>
      </c>
      <c r="BL104" s="20" t="s">
        <v>295</v>
      </c>
      <c r="BM104" s="178" t="s">
        <v>6399</v>
      </c>
    </row>
    <row r="105" spans="1:65" s="2" customFormat="1" ht="16.5" customHeight="1">
      <c r="A105" s="33"/>
      <c r="B105" s="167"/>
      <c r="C105" s="168" t="s">
        <v>258</v>
      </c>
      <c r="D105" s="168" t="s">
        <v>197</v>
      </c>
      <c r="E105" s="169" t="s">
        <v>6400</v>
      </c>
      <c r="F105" s="170" t="s">
        <v>6401</v>
      </c>
      <c r="G105" s="171" t="s">
        <v>1148</v>
      </c>
      <c r="H105" s="172">
        <v>2</v>
      </c>
      <c r="I105" s="173">
        <v>6600</v>
      </c>
      <c r="J105" s="173">
        <f>ROUND(I105*H105,2)</f>
        <v>13200</v>
      </c>
      <c r="K105" s="170" t="s">
        <v>3</v>
      </c>
      <c r="L105" s="34"/>
      <c r="M105" s="174" t="s">
        <v>3</v>
      </c>
      <c r="N105" s="175" t="s">
        <v>40</v>
      </c>
      <c r="O105" s="176">
        <v>0</v>
      </c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78" t="s">
        <v>295</v>
      </c>
      <c r="AT105" s="178" t="s">
        <v>197</v>
      </c>
      <c r="AU105" s="178" t="s">
        <v>78</v>
      </c>
      <c r="AY105" s="20" t="s">
        <v>195</v>
      </c>
      <c r="BE105" s="179">
        <f>IF(N105="základní",J105,0)</f>
        <v>13200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76</v>
      </c>
      <c r="BK105" s="179">
        <f>ROUND(I105*H105,2)</f>
        <v>13200</v>
      </c>
      <c r="BL105" s="20" t="s">
        <v>295</v>
      </c>
      <c r="BM105" s="178" t="s">
        <v>6402</v>
      </c>
    </row>
    <row r="106" spans="1:65" s="2" customFormat="1" ht="24" customHeight="1">
      <c r="A106" s="33"/>
      <c r="B106" s="167"/>
      <c r="C106" s="168" t="s">
        <v>262</v>
      </c>
      <c r="D106" s="168" t="s">
        <v>197</v>
      </c>
      <c r="E106" s="169" t="s">
        <v>6403</v>
      </c>
      <c r="F106" s="170" t="s">
        <v>6404</v>
      </c>
      <c r="G106" s="171" t="s">
        <v>1148</v>
      </c>
      <c r="H106" s="172">
        <v>2</v>
      </c>
      <c r="I106" s="173">
        <v>10800</v>
      </c>
      <c r="J106" s="173">
        <f>ROUND(I106*H106,2)</f>
        <v>21600</v>
      </c>
      <c r="K106" s="170" t="s">
        <v>3</v>
      </c>
      <c r="L106" s="34"/>
      <c r="M106" s="174" t="s">
        <v>3</v>
      </c>
      <c r="N106" s="175" t="s">
        <v>40</v>
      </c>
      <c r="O106" s="176">
        <v>0</v>
      </c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8" t="s">
        <v>295</v>
      </c>
      <c r="AT106" s="178" t="s">
        <v>197</v>
      </c>
      <c r="AU106" s="178" t="s">
        <v>78</v>
      </c>
      <c r="AY106" s="20" t="s">
        <v>195</v>
      </c>
      <c r="BE106" s="179">
        <f>IF(N106="základní",J106,0)</f>
        <v>21600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76</v>
      </c>
      <c r="BK106" s="179">
        <f>ROUND(I106*H106,2)</f>
        <v>21600</v>
      </c>
      <c r="BL106" s="20" t="s">
        <v>295</v>
      </c>
      <c r="BM106" s="178" t="s">
        <v>6405</v>
      </c>
    </row>
    <row r="107" spans="1:65" s="2" customFormat="1" ht="24" customHeight="1">
      <c r="A107" s="33"/>
      <c r="B107" s="167"/>
      <c r="C107" s="168" t="s">
        <v>269</v>
      </c>
      <c r="D107" s="168" t="s">
        <v>197</v>
      </c>
      <c r="E107" s="169" t="s">
        <v>6406</v>
      </c>
      <c r="F107" s="170" t="s">
        <v>6407</v>
      </c>
      <c r="G107" s="171" t="s">
        <v>1148</v>
      </c>
      <c r="H107" s="172">
        <v>2</v>
      </c>
      <c r="I107" s="173">
        <v>10750</v>
      </c>
      <c r="J107" s="173">
        <f>ROUND(I107*H107,2)</f>
        <v>21500</v>
      </c>
      <c r="K107" s="170" t="s">
        <v>3</v>
      </c>
      <c r="L107" s="34"/>
      <c r="M107" s="174" t="s">
        <v>3</v>
      </c>
      <c r="N107" s="175" t="s">
        <v>40</v>
      </c>
      <c r="O107" s="176">
        <v>0</v>
      </c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8" t="s">
        <v>295</v>
      </c>
      <c r="AT107" s="178" t="s">
        <v>197</v>
      </c>
      <c r="AU107" s="178" t="s">
        <v>78</v>
      </c>
      <c r="AY107" s="20" t="s">
        <v>195</v>
      </c>
      <c r="BE107" s="179">
        <f>IF(N107="základní",J107,0)</f>
        <v>21500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76</v>
      </c>
      <c r="BK107" s="179">
        <f>ROUND(I107*H107,2)</f>
        <v>21500</v>
      </c>
      <c r="BL107" s="20" t="s">
        <v>295</v>
      </c>
      <c r="BM107" s="178" t="s">
        <v>6408</v>
      </c>
    </row>
    <row r="108" spans="1:65" s="2" customFormat="1" ht="16.5" customHeight="1">
      <c r="A108" s="33"/>
      <c r="B108" s="167"/>
      <c r="C108" s="168" t="s">
        <v>273</v>
      </c>
      <c r="D108" s="168" t="s">
        <v>197</v>
      </c>
      <c r="E108" s="169" t="s">
        <v>6409</v>
      </c>
      <c r="F108" s="170" t="s">
        <v>6410</v>
      </c>
      <c r="G108" s="171" t="s">
        <v>1148</v>
      </c>
      <c r="H108" s="172">
        <v>1</v>
      </c>
      <c r="I108" s="173">
        <v>900.9</v>
      </c>
      <c r="J108" s="173">
        <f>ROUND(I108*H108,2)</f>
        <v>900.9</v>
      </c>
      <c r="K108" s="170" t="s">
        <v>3</v>
      </c>
      <c r="L108" s="34"/>
      <c r="M108" s="174" t="s">
        <v>3</v>
      </c>
      <c r="N108" s="175" t="s">
        <v>40</v>
      </c>
      <c r="O108" s="176">
        <v>0</v>
      </c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78" t="s">
        <v>295</v>
      </c>
      <c r="AT108" s="178" t="s">
        <v>197</v>
      </c>
      <c r="AU108" s="178" t="s">
        <v>78</v>
      </c>
      <c r="AY108" s="20" t="s">
        <v>195</v>
      </c>
      <c r="BE108" s="179">
        <f>IF(N108="základní",J108,0)</f>
        <v>900.9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76</v>
      </c>
      <c r="BK108" s="179">
        <f>ROUND(I108*H108,2)</f>
        <v>900.9</v>
      </c>
      <c r="BL108" s="20" t="s">
        <v>295</v>
      </c>
      <c r="BM108" s="178" t="s">
        <v>6411</v>
      </c>
    </row>
    <row r="109" spans="1:65" s="2" customFormat="1" ht="16.5" customHeight="1">
      <c r="A109" s="33"/>
      <c r="B109" s="167"/>
      <c r="C109" s="168" t="s">
        <v>279</v>
      </c>
      <c r="D109" s="168" t="s">
        <v>197</v>
      </c>
      <c r="E109" s="169" t="s">
        <v>6412</v>
      </c>
      <c r="F109" s="170" t="s">
        <v>6413</v>
      </c>
      <c r="G109" s="171" t="s">
        <v>1148</v>
      </c>
      <c r="H109" s="172">
        <v>1</v>
      </c>
      <c r="I109" s="173">
        <v>802.73</v>
      </c>
      <c r="J109" s="173">
        <f>ROUND(I109*H109,2)</f>
        <v>802.73</v>
      </c>
      <c r="K109" s="170" t="s">
        <v>3</v>
      </c>
      <c r="L109" s="34"/>
      <c r="M109" s="174" t="s">
        <v>3</v>
      </c>
      <c r="N109" s="175" t="s">
        <v>40</v>
      </c>
      <c r="O109" s="176">
        <v>0</v>
      </c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78" t="s">
        <v>295</v>
      </c>
      <c r="AT109" s="178" t="s">
        <v>197</v>
      </c>
      <c r="AU109" s="178" t="s">
        <v>78</v>
      </c>
      <c r="AY109" s="20" t="s">
        <v>195</v>
      </c>
      <c r="BE109" s="179">
        <f>IF(N109="základní",J109,0)</f>
        <v>802.73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76</v>
      </c>
      <c r="BK109" s="179">
        <f>ROUND(I109*H109,2)</f>
        <v>802.73</v>
      </c>
      <c r="BL109" s="20" t="s">
        <v>295</v>
      </c>
      <c r="BM109" s="178" t="s">
        <v>6414</v>
      </c>
    </row>
    <row r="110" spans="1:65" s="2" customFormat="1" ht="16.5" customHeight="1">
      <c r="A110" s="33"/>
      <c r="B110" s="167"/>
      <c r="C110" s="168" t="s">
        <v>9</v>
      </c>
      <c r="D110" s="168" t="s">
        <v>197</v>
      </c>
      <c r="E110" s="169" t="s">
        <v>6415</v>
      </c>
      <c r="F110" s="170" t="s">
        <v>6416</v>
      </c>
      <c r="G110" s="171" t="s">
        <v>1148</v>
      </c>
      <c r="H110" s="172">
        <v>8</v>
      </c>
      <c r="I110" s="173">
        <v>779.63</v>
      </c>
      <c r="J110" s="173">
        <f>ROUND(I110*H110,2)</f>
        <v>6237.04</v>
      </c>
      <c r="K110" s="170" t="s">
        <v>3</v>
      </c>
      <c r="L110" s="34"/>
      <c r="M110" s="174" t="s">
        <v>3</v>
      </c>
      <c r="N110" s="175" t="s">
        <v>40</v>
      </c>
      <c r="O110" s="176">
        <v>0</v>
      </c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78" t="s">
        <v>295</v>
      </c>
      <c r="AT110" s="178" t="s">
        <v>197</v>
      </c>
      <c r="AU110" s="178" t="s">
        <v>78</v>
      </c>
      <c r="AY110" s="20" t="s">
        <v>195</v>
      </c>
      <c r="BE110" s="179">
        <f>IF(N110="základní",J110,0)</f>
        <v>6237.04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76</v>
      </c>
      <c r="BK110" s="179">
        <f>ROUND(I110*H110,2)</f>
        <v>6237.04</v>
      </c>
      <c r="BL110" s="20" t="s">
        <v>295</v>
      </c>
      <c r="BM110" s="178" t="s">
        <v>6417</v>
      </c>
    </row>
    <row r="111" spans="1:65" s="2" customFormat="1" ht="36" customHeight="1">
      <c r="A111" s="33"/>
      <c r="B111" s="167"/>
      <c r="C111" s="168" t="s">
        <v>295</v>
      </c>
      <c r="D111" s="168" t="s">
        <v>197</v>
      </c>
      <c r="E111" s="169" t="s">
        <v>6418</v>
      </c>
      <c r="F111" s="170" t="s">
        <v>6419</v>
      </c>
      <c r="G111" s="171" t="s">
        <v>1148</v>
      </c>
      <c r="H111" s="172">
        <v>1</v>
      </c>
      <c r="I111" s="173">
        <v>14957.25</v>
      </c>
      <c r="J111" s="173">
        <f>ROUND(I111*H111,2)</f>
        <v>14957.25</v>
      </c>
      <c r="K111" s="170" t="s">
        <v>3</v>
      </c>
      <c r="L111" s="34"/>
      <c r="M111" s="174" t="s">
        <v>3</v>
      </c>
      <c r="N111" s="175" t="s">
        <v>40</v>
      </c>
      <c r="O111" s="176">
        <v>0</v>
      </c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78" t="s">
        <v>295</v>
      </c>
      <c r="AT111" s="178" t="s">
        <v>197</v>
      </c>
      <c r="AU111" s="178" t="s">
        <v>78</v>
      </c>
      <c r="AY111" s="20" t="s">
        <v>195</v>
      </c>
      <c r="BE111" s="179">
        <f>IF(N111="základní",J111,0)</f>
        <v>14957.25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76</v>
      </c>
      <c r="BK111" s="179">
        <f>ROUND(I111*H111,2)</f>
        <v>14957.25</v>
      </c>
      <c r="BL111" s="20" t="s">
        <v>295</v>
      </c>
      <c r="BM111" s="178" t="s">
        <v>6420</v>
      </c>
    </row>
    <row r="112" spans="1:65" s="2" customFormat="1" ht="36" customHeight="1">
      <c r="A112" s="33"/>
      <c r="B112" s="167"/>
      <c r="C112" s="168" t="s">
        <v>301</v>
      </c>
      <c r="D112" s="168" t="s">
        <v>197</v>
      </c>
      <c r="E112" s="169" t="s">
        <v>6421</v>
      </c>
      <c r="F112" s="170" t="s">
        <v>6422</v>
      </c>
      <c r="G112" s="171" t="s">
        <v>1148</v>
      </c>
      <c r="H112" s="172">
        <v>1</v>
      </c>
      <c r="I112" s="173">
        <v>7461.3</v>
      </c>
      <c r="J112" s="173">
        <f>ROUND(I112*H112,2)</f>
        <v>7461.3</v>
      </c>
      <c r="K112" s="170" t="s">
        <v>3</v>
      </c>
      <c r="L112" s="34"/>
      <c r="M112" s="174" t="s">
        <v>3</v>
      </c>
      <c r="N112" s="175" t="s">
        <v>40</v>
      </c>
      <c r="O112" s="176">
        <v>0</v>
      </c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8" t="s">
        <v>295</v>
      </c>
      <c r="AT112" s="178" t="s">
        <v>197</v>
      </c>
      <c r="AU112" s="178" t="s">
        <v>78</v>
      </c>
      <c r="AY112" s="20" t="s">
        <v>195</v>
      </c>
      <c r="BE112" s="179">
        <f>IF(N112="základní",J112,0)</f>
        <v>7461.3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76</v>
      </c>
      <c r="BK112" s="179">
        <f>ROUND(I112*H112,2)</f>
        <v>7461.3</v>
      </c>
      <c r="BL112" s="20" t="s">
        <v>295</v>
      </c>
      <c r="BM112" s="178" t="s">
        <v>6423</v>
      </c>
    </row>
    <row r="113" spans="1:65" s="2" customFormat="1" ht="36" customHeight="1">
      <c r="A113" s="33"/>
      <c r="B113" s="167"/>
      <c r="C113" s="168" t="s">
        <v>305</v>
      </c>
      <c r="D113" s="168" t="s">
        <v>197</v>
      </c>
      <c r="E113" s="169" t="s">
        <v>6424</v>
      </c>
      <c r="F113" s="170" t="s">
        <v>6425</v>
      </c>
      <c r="G113" s="171" t="s">
        <v>1148</v>
      </c>
      <c r="H113" s="172">
        <v>4</v>
      </c>
      <c r="I113" s="173">
        <v>6860.7</v>
      </c>
      <c r="J113" s="173">
        <f>ROUND(I113*H113,2)</f>
        <v>27442.8</v>
      </c>
      <c r="K113" s="170" t="s">
        <v>3</v>
      </c>
      <c r="L113" s="34"/>
      <c r="M113" s="174" t="s">
        <v>3</v>
      </c>
      <c r="N113" s="175" t="s">
        <v>40</v>
      </c>
      <c r="O113" s="176">
        <v>0</v>
      </c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8" t="s">
        <v>295</v>
      </c>
      <c r="AT113" s="178" t="s">
        <v>197</v>
      </c>
      <c r="AU113" s="178" t="s">
        <v>78</v>
      </c>
      <c r="AY113" s="20" t="s">
        <v>195</v>
      </c>
      <c r="BE113" s="179">
        <f>IF(N113="základní",J113,0)</f>
        <v>27442.8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76</v>
      </c>
      <c r="BK113" s="179">
        <f>ROUND(I113*H113,2)</f>
        <v>27442.8</v>
      </c>
      <c r="BL113" s="20" t="s">
        <v>295</v>
      </c>
      <c r="BM113" s="178" t="s">
        <v>6426</v>
      </c>
    </row>
    <row r="114" spans="1:65" s="2" customFormat="1" ht="36" customHeight="1">
      <c r="A114" s="33"/>
      <c r="B114" s="167"/>
      <c r="C114" s="168" t="s">
        <v>311</v>
      </c>
      <c r="D114" s="168" t="s">
        <v>197</v>
      </c>
      <c r="E114" s="169" t="s">
        <v>6427</v>
      </c>
      <c r="F114" s="170" t="s">
        <v>6428</v>
      </c>
      <c r="G114" s="171" t="s">
        <v>1148</v>
      </c>
      <c r="H114" s="172">
        <v>4</v>
      </c>
      <c r="I114" s="173">
        <v>6710.55</v>
      </c>
      <c r="J114" s="173">
        <f>ROUND(I114*H114,2)</f>
        <v>26842.2</v>
      </c>
      <c r="K114" s="170" t="s">
        <v>3</v>
      </c>
      <c r="L114" s="34"/>
      <c r="M114" s="174" t="s">
        <v>3</v>
      </c>
      <c r="N114" s="175" t="s">
        <v>40</v>
      </c>
      <c r="O114" s="176">
        <v>0</v>
      </c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78" t="s">
        <v>295</v>
      </c>
      <c r="AT114" s="178" t="s">
        <v>197</v>
      </c>
      <c r="AU114" s="178" t="s">
        <v>78</v>
      </c>
      <c r="AY114" s="20" t="s">
        <v>195</v>
      </c>
      <c r="BE114" s="179">
        <f>IF(N114="základní",J114,0)</f>
        <v>26842.2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76</v>
      </c>
      <c r="BK114" s="179">
        <f>ROUND(I114*H114,2)</f>
        <v>26842.2</v>
      </c>
      <c r="BL114" s="20" t="s">
        <v>295</v>
      </c>
      <c r="BM114" s="178" t="s">
        <v>6429</v>
      </c>
    </row>
    <row r="115" spans="1:65" s="2" customFormat="1" ht="16.5" customHeight="1">
      <c r="A115" s="33"/>
      <c r="B115" s="167"/>
      <c r="C115" s="168" t="s">
        <v>317</v>
      </c>
      <c r="D115" s="168" t="s">
        <v>197</v>
      </c>
      <c r="E115" s="169" t="s">
        <v>6430</v>
      </c>
      <c r="F115" s="170" t="s">
        <v>6431</v>
      </c>
      <c r="G115" s="171" t="s">
        <v>1148</v>
      </c>
      <c r="H115" s="172">
        <v>4</v>
      </c>
      <c r="I115" s="173">
        <v>820.05</v>
      </c>
      <c r="J115" s="173">
        <f>ROUND(I115*H115,2)</f>
        <v>3280.2</v>
      </c>
      <c r="K115" s="170" t="s">
        <v>3</v>
      </c>
      <c r="L115" s="34"/>
      <c r="M115" s="174" t="s">
        <v>3</v>
      </c>
      <c r="N115" s="175" t="s">
        <v>40</v>
      </c>
      <c r="O115" s="176">
        <v>0</v>
      </c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78" t="s">
        <v>295</v>
      </c>
      <c r="AT115" s="178" t="s">
        <v>197</v>
      </c>
      <c r="AU115" s="178" t="s">
        <v>78</v>
      </c>
      <c r="AY115" s="20" t="s">
        <v>195</v>
      </c>
      <c r="BE115" s="179">
        <f>IF(N115="základní",J115,0)</f>
        <v>3280.2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76</v>
      </c>
      <c r="BK115" s="179">
        <f>ROUND(I115*H115,2)</f>
        <v>3280.2</v>
      </c>
      <c r="BL115" s="20" t="s">
        <v>295</v>
      </c>
      <c r="BM115" s="178" t="s">
        <v>6432</v>
      </c>
    </row>
    <row r="116" spans="1:65" s="2" customFormat="1" ht="16.5" customHeight="1">
      <c r="A116" s="33"/>
      <c r="B116" s="167"/>
      <c r="C116" s="168" t="s">
        <v>8</v>
      </c>
      <c r="D116" s="168" t="s">
        <v>197</v>
      </c>
      <c r="E116" s="169" t="s">
        <v>6433</v>
      </c>
      <c r="F116" s="170" t="s">
        <v>6434</v>
      </c>
      <c r="G116" s="171" t="s">
        <v>1148</v>
      </c>
      <c r="H116" s="172">
        <v>2</v>
      </c>
      <c r="I116" s="173">
        <v>947.1</v>
      </c>
      <c r="J116" s="173">
        <f>ROUND(I116*H116,2)</f>
        <v>1894.2</v>
      </c>
      <c r="K116" s="170" t="s">
        <v>3</v>
      </c>
      <c r="L116" s="34"/>
      <c r="M116" s="174" t="s">
        <v>3</v>
      </c>
      <c r="N116" s="175" t="s">
        <v>40</v>
      </c>
      <c r="O116" s="176">
        <v>0</v>
      </c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78" t="s">
        <v>295</v>
      </c>
      <c r="AT116" s="178" t="s">
        <v>197</v>
      </c>
      <c r="AU116" s="178" t="s">
        <v>78</v>
      </c>
      <c r="AY116" s="20" t="s">
        <v>195</v>
      </c>
      <c r="BE116" s="179">
        <f>IF(N116="základní",J116,0)</f>
        <v>1894.2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76</v>
      </c>
      <c r="BK116" s="179">
        <f>ROUND(I116*H116,2)</f>
        <v>1894.2</v>
      </c>
      <c r="BL116" s="20" t="s">
        <v>295</v>
      </c>
      <c r="BM116" s="178" t="s">
        <v>6435</v>
      </c>
    </row>
    <row r="117" spans="1:65" s="2" customFormat="1" ht="16.5" customHeight="1">
      <c r="A117" s="33"/>
      <c r="B117" s="167"/>
      <c r="C117" s="168" t="s">
        <v>326</v>
      </c>
      <c r="D117" s="168" t="s">
        <v>197</v>
      </c>
      <c r="E117" s="169" t="s">
        <v>6436</v>
      </c>
      <c r="F117" s="170" t="s">
        <v>6437</v>
      </c>
      <c r="G117" s="171" t="s">
        <v>1148</v>
      </c>
      <c r="H117" s="172">
        <v>2</v>
      </c>
      <c r="I117" s="173">
        <v>2125.2</v>
      </c>
      <c r="J117" s="173">
        <f>ROUND(I117*H117,2)</f>
        <v>4250.4</v>
      </c>
      <c r="K117" s="170" t="s">
        <v>3</v>
      </c>
      <c r="L117" s="34"/>
      <c r="M117" s="174" t="s">
        <v>3</v>
      </c>
      <c r="N117" s="175" t="s">
        <v>40</v>
      </c>
      <c r="O117" s="176">
        <v>0</v>
      </c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78" t="s">
        <v>295</v>
      </c>
      <c r="AT117" s="178" t="s">
        <v>197</v>
      </c>
      <c r="AU117" s="178" t="s">
        <v>78</v>
      </c>
      <c r="AY117" s="20" t="s">
        <v>195</v>
      </c>
      <c r="BE117" s="179">
        <f>IF(N117="základní",J117,0)</f>
        <v>4250.4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76</v>
      </c>
      <c r="BK117" s="179">
        <f>ROUND(I117*H117,2)</f>
        <v>4250.4</v>
      </c>
      <c r="BL117" s="20" t="s">
        <v>295</v>
      </c>
      <c r="BM117" s="178" t="s">
        <v>6438</v>
      </c>
    </row>
    <row r="118" spans="1:65" s="2" customFormat="1" ht="16.5" customHeight="1">
      <c r="A118" s="33"/>
      <c r="B118" s="167"/>
      <c r="C118" s="168" t="s">
        <v>331</v>
      </c>
      <c r="D118" s="168" t="s">
        <v>197</v>
      </c>
      <c r="E118" s="169" t="s">
        <v>6439</v>
      </c>
      <c r="F118" s="170" t="s">
        <v>6145</v>
      </c>
      <c r="G118" s="171" t="s">
        <v>1148</v>
      </c>
      <c r="H118" s="172">
        <v>1</v>
      </c>
      <c r="I118" s="173">
        <v>724.19</v>
      </c>
      <c r="J118" s="173">
        <f>ROUND(I118*H118,2)</f>
        <v>724.19</v>
      </c>
      <c r="K118" s="170" t="s">
        <v>3</v>
      </c>
      <c r="L118" s="34"/>
      <c r="M118" s="174" t="s">
        <v>3</v>
      </c>
      <c r="N118" s="175" t="s">
        <v>40</v>
      </c>
      <c r="O118" s="176">
        <v>0</v>
      </c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78" t="s">
        <v>295</v>
      </c>
      <c r="AT118" s="178" t="s">
        <v>197</v>
      </c>
      <c r="AU118" s="178" t="s">
        <v>78</v>
      </c>
      <c r="AY118" s="20" t="s">
        <v>195</v>
      </c>
      <c r="BE118" s="179">
        <f>IF(N118="základní",J118,0)</f>
        <v>724.19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0" t="s">
        <v>76</v>
      </c>
      <c r="BK118" s="179">
        <f>ROUND(I118*H118,2)</f>
        <v>724.19</v>
      </c>
      <c r="BL118" s="20" t="s">
        <v>295</v>
      </c>
      <c r="BM118" s="178" t="s">
        <v>6440</v>
      </c>
    </row>
    <row r="119" spans="1:65" s="2" customFormat="1" ht="16.5" customHeight="1">
      <c r="A119" s="33"/>
      <c r="B119" s="167"/>
      <c r="C119" s="168" t="s">
        <v>338</v>
      </c>
      <c r="D119" s="168" t="s">
        <v>197</v>
      </c>
      <c r="E119" s="169" t="s">
        <v>6441</v>
      </c>
      <c r="F119" s="170" t="s">
        <v>6442</v>
      </c>
      <c r="G119" s="171" t="s">
        <v>1148</v>
      </c>
      <c r="H119" s="172">
        <v>1</v>
      </c>
      <c r="I119" s="173">
        <v>971.36</v>
      </c>
      <c r="J119" s="173">
        <f>ROUND(I119*H119,2)</f>
        <v>971.36</v>
      </c>
      <c r="K119" s="170" t="s">
        <v>3</v>
      </c>
      <c r="L119" s="34"/>
      <c r="M119" s="174" t="s">
        <v>3</v>
      </c>
      <c r="N119" s="175" t="s">
        <v>40</v>
      </c>
      <c r="O119" s="176">
        <v>0</v>
      </c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78" t="s">
        <v>295</v>
      </c>
      <c r="AT119" s="178" t="s">
        <v>197</v>
      </c>
      <c r="AU119" s="178" t="s">
        <v>78</v>
      </c>
      <c r="AY119" s="20" t="s">
        <v>195</v>
      </c>
      <c r="BE119" s="179">
        <f>IF(N119="základní",J119,0)</f>
        <v>971.36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76</v>
      </c>
      <c r="BK119" s="179">
        <f>ROUND(I119*H119,2)</f>
        <v>971.36</v>
      </c>
      <c r="BL119" s="20" t="s">
        <v>295</v>
      </c>
      <c r="BM119" s="178" t="s">
        <v>6443</v>
      </c>
    </row>
    <row r="120" spans="1:65" s="2" customFormat="1" ht="16.5" customHeight="1">
      <c r="A120" s="33"/>
      <c r="B120" s="167"/>
      <c r="C120" s="168" t="s">
        <v>344</v>
      </c>
      <c r="D120" s="168" t="s">
        <v>197</v>
      </c>
      <c r="E120" s="169" t="s">
        <v>6444</v>
      </c>
      <c r="F120" s="170" t="s">
        <v>6445</v>
      </c>
      <c r="G120" s="171" t="s">
        <v>1148</v>
      </c>
      <c r="H120" s="172">
        <v>2</v>
      </c>
      <c r="I120" s="173">
        <v>768.08</v>
      </c>
      <c r="J120" s="173">
        <f>ROUND(I120*H120,2)</f>
        <v>1536.16</v>
      </c>
      <c r="K120" s="170" t="s">
        <v>3</v>
      </c>
      <c r="L120" s="34"/>
      <c r="M120" s="174" t="s">
        <v>3</v>
      </c>
      <c r="N120" s="175" t="s">
        <v>40</v>
      </c>
      <c r="O120" s="176">
        <v>0</v>
      </c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8" t="s">
        <v>295</v>
      </c>
      <c r="AT120" s="178" t="s">
        <v>197</v>
      </c>
      <c r="AU120" s="178" t="s">
        <v>78</v>
      </c>
      <c r="AY120" s="20" t="s">
        <v>195</v>
      </c>
      <c r="BE120" s="179">
        <f>IF(N120="základní",J120,0)</f>
        <v>1536.16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76</v>
      </c>
      <c r="BK120" s="179">
        <f>ROUND(I120*H120,2)</f>
        <v>1536.16</v>
      </c>
      <c r="BL120" s="20" t="s">
        <v>295</v>
      </c>
      <c r="BM120" s="178" t="s">
        <v>6446</v>
      </c>
    </row>
    <row r="121" spans="1:65" s="2" customFormat="1" ht="16.5" customHeight="1">
      <c r="A121" s="33"/>
      <c r="B121" s="167"/>
      <c r="C121" s="168" t="s">
        <v>362</v>
      </c>
      <c r="D121" s="168" t="s">
        <v>197</v>
      </c>
      <c r="E121" s="169" t="s">
        <v>6447</v>
      </c>
      <c r="F121" s="170" t="s">
        <v>6448</v>
      </c>
      <c r="G121" s="171" t="s">
        <v>1148</v>
      </c>
      <c r="H121" s="172">
        <v>1</v>
      </c>
      <c r="I121" s="173">
        <v>690.69</v>
      </c>
      <c r="J121" s="173">
        <f>ROUND(I121*H121,2)</f>
        <v>690.69</v>
      </c>
      <c r="K121" s="170" t="s">
        <v>3</v>
      </c>
      <c r="L121" s="34"/>
      <c r="M121" s="174" t="s">
        <v>3</v>
      </c>
      <c r="N121" s="175" t="s">
        <v>40</v>
      </c>
      <c r="O121" s="176">
        <v>0</v>
      </c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8" t="s">
        <v>295</v>
      </c>
      <c r="AT121" s="178" t="s">
        <v>197</v>
      </c>
      <c r="AU121" s="178" t="s">
        <v>78</v>
      </c>
      <c r="AY121" s="20" t="s">
        <v>195</v>
      </c>
      <c r="BE121" s="179">
        <f>IF(N121="základní",J121,0)</f>
        <v>690.69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76</v>
      </c>
      <c r="BK121" s="179">
        <f>ROUND(I121*H121,2)</f>
        <v>690.69</v>
      </c>
      <c r="BL121" s="20" t="s">
        <v>295</v>
      </c>
      <c r="BM121" s="178" t="s">
        <v>6449</v>
      </c>
    </row>
    <row r="122" spans="1:65" s="2" customFormat="1" ht="16.5" customHeight="1">
      <c r="A122" s="33"/>
      <c r="B122" s="167"/>
      <c r="C122" s="168" t="s">
        <v>369</v>
      </c>
      <c r="D122" s="168" t="s">
        <v>197</v>
      </c>
      <c r="E122" s="169" t="s">
        <v>6450</v>
      </c>
      <c r="F122" s="170" t="s">
        <v>6451</v>
      </c>
      <c r="G122" s="171" t="s">
        <v>1148</v>
      </c>
      <c r="H122" s="172">
        <v>3</v>
      </c>
      <c r="I122" s="173">
        <v>654.89</v>
      </c>
      <c r="J122" s="173">
        <f>ROUND(I122*H122,2)</f>
        <v>1964.67</v>
      </c>
      <c r="K122" s="170" t="s">
        <v>3</v>
      </c>
      <c r="L122" s="34"/>
      <c r="M122" s="174" t="s">
        <v>3</v>
      </c>
      <c r="N122" s="175" t="s">
        <v>40</v>
      </c>
      <c r="O122" s="176">
        <v>0</v>
      </c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8" t="s">
        <v>295</v>
      </c>
      <c r="AT122" s="178" t="s">
        <v>197</v>
      </c>
      <c r="AU122" s="178" t="s">
        <v>78</v>
      </c>
      <c r="AY122" s="20" t="s">
        <v>195</v>
      </c>
      <c r="BE122" s="179">
        <f>IF(N122="základní",J122,0)</f>
        <v>1964.67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76</v>
      </c>
      <c r="BK122" s="179">
        <f>ROUND(I122*H122,2)</f>
        <v>1964.67</v>
      </c>
      <c r="BL122" s="20" t="s">
        <v>295</v>
      </c>
      <c r="BM122" s="178" t="s">
        <v>6452</v>
      </c>
    </row>
    <row r="123" spans="1:65" s="2" customFormat="1" ht="16.5" customHeight="1">
      <c r="A123" s="33"/>
      <c r="B123" s="167"/>
      <c r="C123" s="168" t="s">
        <v>376</v>
      </c>
      <c r="D123" s="168" t="s">
        <v>197</v>
      </c>
      <c r="E123" s="169" t="s">
        <v>6453</v>
      </c>
      <c r="F123" s="170" t="s">
        <v>6454</v>
      </c>
      <c r="G123" s="171" t="s">
        <v>1148</v>
      </c>
      <c r="H123" s="172">
        <v>1</v>
      </c>
      <c r="I123" s="173">
        <v>436.59</v>
      </c>
      <c r="J123" s="173">
        <f>ROUND(I123*H123,2)</f>
        <v>436.59</v>
      </c>
      <c r="K123" s="170" t="s">
        <v>3</v>
      </c>
      <c r="L123" s="34"/>
      <c r="M123" s="174" t="s">
        <v>3</v>
      </c>
      <c r="N123" s="175" t="s">
        <v>40</v>
      </c>
      <c r="O123" s="176">
        <v>0</v>
      </c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8" t="s">
        <v>295</v>
      </c>
      <c r="AT123" s="178" t="s">
        <v>197</v>
      </c>
      <c r="AU123" s="178" t="s">
        <v>78</v>
      </c>
      <c r="AY123" s="20" t="s">
        <v>195</v>
      </c>
      <c r="BE123" s="179">
        <f>IF(N123="základní",J123,0)</f>
        <v>436.59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76</v>
      </c>
      <c r="BK123" s="179">
        <f>ROUND(I123*H123,2)</f>
        <v>436.59</v>
      </c>
      <c r="BL123" s="20" t="s">
        <v>295</v>
      </c>
      <c r="BM123" s="178" t="s">
        <v>6455</v>
      </c>
    </row>
    <row r="124" spans="1:65" s="2" customFormat="1" ht="16.5" customHeight="1">
      <c r="A124" s="33"/>
      <c r="B124" s="167"/>
      <c r="C124" s="168" t="s">
        <v>383</v>
      </c>
      <c r="D124" s="168" t="s">
        <v>197</v>
      </c>
      <c r="E124" s="169" t="s">
        <v>6456</v>
      </c>
      <c r="F124" s="170" t="s">
        <v>6457</v>
      </c>
      <c r="G124" s="171" t="s">
        <v>1148</v>
      </c>
      <c r="H124" s="172">
        <v>1</v>
      </c>
      <c r="I124" s="173">
        <v>279.51</v>
      </c>
      <c r="J124" s="173">
        <f>ROUND(I124*H124,2)</f>
        <v>279.51</v>
      </c>
      <c r="K124" s="170" t="s">
        <v>3</v>
      </c>
      <c r="L124" s="34"/>
      <c r="M124" s="174" t="s">
        <v>3</v>
      </c>
      <c r="N124" s="175" t="s">
        <v>40</v>
      </c>
      <c r="O124" s="176">
        <v>0</v>
      </c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8" t="s">
        <v>295</v>
      </c>
      <c r="AT124" s="178" t="s">
        <v>197</v>
      </c>
      <c r="AU124" s="178" t="s">
        <v>78</v>
      </c>
      <c r="AY124" s="20" t="s">
        <v>195</v>
      </c>
      <c r="BE124" s="179">
        <f>IF(N124="základní",J124,0)</f>
        <v>279.51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76</v>
      </c>
      <c r="BK124" s="179">
        <f>ROUND(I124*H124,2)</f>
        <v>279.51</v>
      </c>
      <c r="BL124" s="20" t="s">
        <v>295</v>
      </c>
      <c r="BM124" s="178" t="s">
        <v>6458</v>
      </c>
    </row>
    <row r="125" spans="1:65" s="2" customFormat="1" ht="16.5" customHeight="1">
      <c r="A125" s="33"/>
      <c r="B125" s="167"/>
      <c r="C125" s="168" t="s">
        <v>400</v>
      </c>
      <c r="D125" s="168" t="s">
        <v>197</v>
      </c>
      <c r="E125" s="169" t="s">
        <v>6459</v>
      </c>
      <c r="F125" s="170" t="s">
        <v>6460</v>
      </c>
      <c r="G125" s="171" t="s">
        <v>1148</v>
      </c>
      <c r="H125" s="172">
        <v>1</v>
      </c>
      <c r="I125" s="173">
        <v>465.47</v>
      </c>
      <c r="J125" s="173">
        <f>ROUND(I125*H125,2)</f>
        <v>465.47</v>
      </c>
      <c r="K125" s="170" t="s">
        <v>3</v>
      </c>
      <c r="L125" s="34"/>
      <c r="M125" s="174" t="s">
        <v>3</v>
      </c>
      <c r="N125" s="175" t="s">
        <v>40</v>
      </c>
      <c r="O125" s="176">
        <v>0</v>
      </c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295</v>
      </c>
      <c r="AT125" s="178" t="s">
        <v>197</v>
      </c>
      <c r="AU125" s="178" t="s">
        <v>78</v>
      </c>
      <c r="AY125" s="20" t="s">
        <v>195</v>
      </c>
      <c r="BE125" s="179">
        <f>IF(N125="základní",J125,0)</f>
        <v>465.47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76</v>
      </c>
      <c r="BK125" s="179">
        <f>ROUND(I125*H125,2)</f>
        <v>465.47</v>
      </c>
      <c r="BL125" s="20" t="s">
        <v>295</v>
      </c>
      <c r="BM125" s="178" t="s">
        <v>6461</v>
      </c>
    </row>
    <row r="126" spans="1:65" s="2" customFormat="1" ht="16.5" customHeight="1">
      <c r="A126" s="33"/>
      <c r="B126" s="167"/>
      <c r="C126" s="168" t="s">
        <v>405</v>
      </c>
      <c r="D126" s="168" t="s">
        <v>197</v>
      </c>
      <c r="E126" s="169" t="s">
        <v>6462</v>
      </c>
      <c r="F126" s="170" t="s">
        <v>6463</v>
      </c>
      <c r="G126" s="171" t="s">
        <v>1148</v>
      </c>
      <c r="H126" s="172">
        <v>5</v>
      </c>
      <c r="I126" s="173">
        <v>644.49</v>
      </c>
      <c r="J126" s="173">
        <f>ROUND(I126*H126,2)</f>
        <v>3222.45</v>
      </c>
      <c r="K126" s="170" t="s">
        <v>3</v>
      </c>
      <c r="L126" s="34"/>
      <c r="M126" s="174" t="s">
        <v>3</v>
      </c>
      <c r="N126" s="175" t="s">
        <v>40</v>
      </c>
      <c r="O126" s="176">
        <v>0</v>
      </c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8" t="s">
        <v>295</v>
      </c>
      <c r="AT126" s="178" t="s">
        <v>197</v>
      </c>
      <c r="AU126" s="178" t="s">
        <v>78</v>
      </c>
      <c r="AY126" s="20" t="s">
        <v>195</v>
      </c>
      <c r="BE126" s="179">
        <f>IF(N126="základní",J126,0)</f>
        <v>3222.45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76</v>
      </c>
      <c r="BK126" s="179">
        <f>ROUND(I126*H126,2)</f>
        <v>3222.45</v>
      </c>
      <c r="BL126" s="20" t="s">
        <v>295</v>
      </c>
      <c r="BM126" s="178" t="s">
        <v>6464</v>
      </c>
    </row>
    <row r="127" spans="1:65" s="2" customFormat="1" ht="16.5" customHeight="1">
      <c r="A127" s="33"/>
      <c r="B127" s="167"/>
      <c r="C127" s="168" t="s">
        <v>417</v>
      </c>
      <c r="D127" s="168" t="s">
        <v>197</v>
      </c>
      <c r="E127" s="169" t="s">
        <v>6465</v>
      </c>
      <c r="F127" s="170" t="s">
        <v>6466</v>
      </c>
      <c r="G127" s="171" t="s">
        <v>1148</v>
      </c>
      <c r="H127" s="172">
        <v>1</v>
      </c>
      <c r="I127" s="173">
        <v>287.6</v>
      </c>
      <c r="J127" s="173">
        <f>ROUND(I127*H127,2)</f>
        <v>287.6</v>
      </c>
      <c r="K127" s="170" t="s">
        <v>3</v>
      </c>
      <c r="L127" s="34"/>
      <c r="M127" s="174" t="s">
        <v>3</v>
      </c>
      <c r="N127" s="175" t="s">
        <v>40</v>
      </c>
      <c r="O127" s="176">
        <v>0</v>
      </c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295</v>
      </c>
      <c r="AT127" s="178" t="s">
        <v>197</v>
      </c>
      <c r="AU127" s="178" t="s">
        <v>78</v>
      </c>
      <c r="AY127" s="20" t="s">
        <v>195</v>
      </c>
      <c r="BE127" s="179">
        <f>IF(N127="základní",J127,0)</f>
        <v>287.6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76</v>
      </c>
      <c r="BK127" s="179">
        <f>ROUND(I127*H127,2)</f>
        <v>287.6</v>
      </c>
      <c r="BL127" s="20" t="s">
        <v>295</v>
      </c>
      <c r="BM127" s="178" t="s">
        <v>6467</v>
      </c>
    </row>
    <row r="128" spans="1:65" s="2" customFormat="1" ht="16.5" customHeight="1">
      <c r="A128" s="33"/>
      <c r="B128" s="167"/>
      <c r="C128" s="168" t="s">
        <v>422</v>
      </c>
      <c r="D128" s="168" t="s">
        <v>197</v>
      </c>
      <c r="E128" s="169" t="s">
        <v>6468</v>
      </c>
      <c r="F128" s="170" t="s">
        <v>6469</v>
      </c>
      <c r="G128" s="171" t="s">
        <v>1148</v>
      </c>
      <c r="H128" s="172">
        <v>6</v>
      </c>
      <c r="I128" s="173">
        <v>423.89</v>
      </c>
      <c r="J128" s="173">
        <f>ROUND(I128*H128,2)</f>
        <v>2543.34</v>
      </c>
      <c r="K128" s="170" t="s">
        <v>3</v>
      </c>
      <c r="L128" s="34"/>
      <c r="M128" s="174" t="s">
        <v>3</v>
      </c>
      <c r="N128" s="175" t="s">
        <v>40</v>
      </c>
      <c r="O128" s="176">
        <v>0</v>
      </c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8" t="s">
        <v>295</v>
      </c>
      <c r="AT128" s="178" t="s">
        <v>197</v>
      </c>
      <c r="AU128" s="178" t="s">
        <v>78</v>
      </c>
      <c r="AY128" s="20" t="s">
        <v>195</v>
      </c>
      <c r="BE128" s="179">
        <f>IF(N128="základní",J128,0)</f>
        <v>2543.34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76</v>
      </c>
      <c r="BK128" s="179">
        <f>ROUND(I128*H128,2)</f>
        <v>2543.34</v>
      </c>
      <c r="BL128" s="20" t="s">
        <v>295</v>
      </c>
      <c r="BM128" s="178" t="s">
        <v>6470</v>
      </c>
    </row>
    <row r="129" spans="1:65" s="2" customFormat="1" ht="16.5" customHeight="1">
      <c r="A129" s="33"/>
      <c r="B129" s="167"/>
      <c r="C129" s="168" t="s">
        <v>427</v>
      </c>
      <c r="D129" s="168" t="s">
        <v>197</v>
      </c>
      <c r="E129" s="169" t="s">
        <v>6471</v>
      </c>
      <c r="F129" s="170" t="s">
        <v>6472</v>
      </c>
      <c r="G129" s="171" t="s">
        <v>1148</v>
      </c>
      <c r="H129" s="172">
        <v>2</v>
      </c>
      <c r="I129" s="173">
        <v>376.53</v>
      </c>
      <c r="J129" s="173">
        <f>ROUND(I129*H129,2)</f>
        <v>753.06</v>
      </c>
      <c r="K129" s="170" t="s">
        <v>3</v>
      </c>
      <c r="L129" s="34"/>
      <c r="M129" s="174" t="s">
        <v>3</v>
      </c>
      <c r="N129" s="175" t="s">
        <v>40</v>
      </c>
      <c r="O129" s="176">
        <v>0</v>
      </c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295</v>
      </c>
      <c r="AT129" s="178" t="s">
        <v>197</v>
      </c>
      <c r="AU129" s="178" t="s">
        <v>78</v>
      </c>
      <c r="AY129" s="20" t="s">
        <v>195</v>
      </c>
      <c r="BE129" s="179">
        <f>IF(N129="základní",J129,0)</f>
        <v>753.06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0" t="s">
        <v>76</v>
      </c>
      <c r="BK129" s="179">
        <f>ROUND(I129*H129,2)</f>
        <v>753.06</v>
      </c>
      <c r="BL129" s="20" t="s">
        <v>295</v>
      </c>
      <c r="BM129" s="178" t="s">
        <v>6473</v>
      </c>
    </row>
    <row r="130" spans="1:65" s="2" customFormat="1" ht="16.5" customHeight="1">
      <c r="A130" s="33"/>
      <c r="B130" s="167"/>
      <c r="C130" s="168" t="s">
        <v>431</v>
      </c>
      <c r="D130" s="168" t="s">
        <v>197</v>
      </c>
      <c r="E130" s="169" t="s">
        <v>6474</v>
      </c>
      <c r="F130" s="170" t="s">
        <v>6475</v>
      </c>
      <c r="G130" s="171" t="s">
        <v>1148</v>
      </c>
      <c r="H130" s="172">
        <v>2</v>
      </c>
      <c r="I130" s="173">
        <v>385.77</v>
      </c>
      <c r="J130" s="173">
        <f>ROUND(I130*H130,2)</f>
        <v>771.54</v>
      </c>
      <c r="K130" s="170" t="s">
        <v>3</v>
      </c>
      <c r="L130" s="34"/>
      <c r="M130" s="174" t="s">
        <v>3</v>
      </c>
      <c r="N130" s="175" t="s">
        <v>40</v>
      </c>
      <c r="O130" s="176">
        <v>0</v>
      </c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8" t="s">
        <v>295</v>
      </c>
      <c r="AT130" s="178" t="s">
        <v>197</v>
      </c>
      <c r="AU130" s="178" t="s">
        <v>78</v>
      </c>
      <c r="AY130" s="20" t="s">
        <v>195</v>
      </c>
      <c r="BE130" s="179">
        <f>IF(N130="základní",J130,0)</f>
        <v>771.54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76</v>
      </c>
      <c r="BK130" s="179">
        <f>ROUND(I130*H130,2)</f>
        <v>771.54</v>
      </c>
      <c r="BL130" s="20" t="s">
        <v>295</v>
      </c>
      <c r="BM130" s="178" t="s">
        <v>6476</v>
      </c>
    </row>
    <row r="131" spans="1:65" s="2" customFormat="1" ht="16.5" customHeight="1">
      <c r="A131" s="33"/>
      <c r="B131" s="167"/>
      <c r="C131" s="168" t="s">
        <v>435</v>
      </c>
      <c r="D131" s="168" t="s">
        <v>197</v>
      </c>
      <c r="E131" s="169" t="s">
        <v>6477</v>
      </c>
      <c r="F131" s="170" t="s">
        <v>6478</v>
      </c>
      <c r="G131" s="171" t="s">
        <v>1148</v>
      </c>
      <c r="H131" s="172">
        <v>2</v>
      </c>
      <c r="I131" s="173">
        <v>244.86</v>
      </c>
      <c r="J131" s="173">
        <f>ROUND(I131*H131,2)</f>
        <v>489.72</v>
      </c>
      <c r="K131" s="170" t="s">
        <v>3</v>
      </c>
      <c r="L131" s="34"/>
      <c r="M131" s="174" t="s">
        <v>3</v>
      </c>
      <c r="N131" s="175" t="s">
        <v>40</v>
      </c>
      <c r="O131" s="176">
        <v>0</v>
      </c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295</v>
      </c>
      <c r="AT131" s="178" t="s">
        <v>197</v>
      </c>
      <c r="AU131" s="178" t="s">
        <v>78</v>
      </c>
      <c r="AY131" s="20" t="s">
        <v>195</v>
      </c>
      <c r="BE131" s="179">
        <f>IF(N131="základní",J131,0)</f>
        <v>489.72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0" t="s">
        <v>76</v>
      </c>
      <c r="BK131" s="179">
        <f>ROUND(I131*H131,2)</f>
        <v>489.72</v>
      </c>
      <c r="BL131" s="20" t="s">
        <v>295</v>
      </c>
      <c r="BM131" s="178" t="s">
        <v>6479</v>
      </c>
    </row>
    <row r="132" spans="1:65" s="2" customFormat="1" ht="16.5" customHeight="1">
      <c r="A132" s="33"/>
      <c r="B132" s="167"/>
      <c r="C132" s="168" t="s">
        <v>440</v>
      </c>
      <c r="D132" s="168" t="s">
        <v>197</v>
      </c>
      <c r="E132" s="169" t="s">
        <v>6480</v>
      </c>
      <c r="F132" s="170" t="s">
        <v>6481</v>
      </c>
      <c r="G132" s="171" t="s">
        <v>1148</v>
      </c>
      <c r="H132" s="172">
        <v>1</v>
      </c>
      <c r="I132" s="173">
        <v>563.64</v>
      </c>
      <c r="J132" s="173">
        <f>ROUND(I132*H132,2)</f>
        <v>563.64</v>
      </c>
      <c r="K132" s="170" t="s">
        <v>3</v>
      </c>
      <c r="L132" s="34"/>
      <c r="M132" s="174" t="s">
        <v>3</v>
      </c>
      <c r="N132" s="175" t="s">
        <v>40</v>
      </c>
      <c r="O132" s="176">
        <v>0</v>
      </c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295</v>
      </c>
      <c r="AT132" s="178" t="s">
        <v>197</v>
      </c>
      <c r="AU132" s="178" t="s">
        <v>78</v>
      </c>
      <c r="AY132" s="20" t="s">
        <v>195</v>
      </c>
      <c r="BE132" s="179">
        <f>IF(N132="základní",J132,0)</f>
        <v>563.64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76</v>
      </c>
      <c r="BK132" s="179">
        <f>ROUND(I132*H132,2)</f>
        <v>563.64</v>
      </c>
      <c r="BL132" s="20" t="s">
        <v>295</v>
      </c>
      <c r="BM132" s="178" t="s">
        <v>6482</v>
      </c>
    </row>
    <row r="133" spans="1:65" s="2" customFormat="1" ht="16.5" customHeight="1">
      <c r="A133" s="33"/>
      <c r="B133" s="167"/>
      <c r="C133" s="168" t="s">
        <v>451</v>
      </c>
      <c r="D133" s="168" t="s">
        <v>197</v>
      </c>
      <c r="E133" s="169" t="s">
        <v>6483</v>
      </c>
      <c r="F133" s="170" t="s">
        <v>6484</v>
      </c>
      <c r="G133" s="171" t="s">
        <v>1148</v>
      </c>
      <c r="H133" s="172">
        <v>1</v>
      </c>
      <c r="I133" s="173">
        <v>483.95</v>
      </c>
      <c r="J133" s="173">
        <f>ROUND(I133*H133,2)</f>
        <v>483.95</v>
      </c>
      <c r="K133" s="170" t="s">
        <v>3</v>
      </c>
      <c r="L133" s="34"/>
      <c r="M133" s="174" t="s">
        <v>3</v>
      </c>
      <c r="N133" s="175" t="s">
        <v>40</v>
      </c>
      <c r="O133" s="176">
        <v>0</v>
      </c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295</v>
      </c>
      <c r="AT133" s="178" t="s">
        <v>197</v>
      </c>
      <c r="AU133" s="178" t="s">
        <v>78</v>
      </c>
      <c r="AY133" s="20" t="s">
        <v>195</v>
      </c>
      <c r="BE133" s="179">
        <f>IF(N133="základní",J133,0)</f>
        <v>483.95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76</v>
      </c>
      <c r="BK133" s="179">
        <f>ROUND(I133*H133,2)</f>
        <v>483.95</v>
      </c>
      <c r="BL133" s="20" t="s">
        <v>295</v>
      </c>
      <c r="BM133" s="178" t="s">
        <v>6485</v>
      </c>
    </row>
    <row r="134" spans="1:65" s="2" customFormat="1" ht="16.5" customHeight="1">
      <c r="A134" s="33"/>
      <c r="B134" s="167"/>
      <c r="C134" s="168" t="s">
        <v>456</v>
      </c>
      <c r="D134" s="168" t="s">
        <v>197</v>
      </c>
      <c r="E134" s="169" t="s">
        <v>6486</v>
      </c>
      <c r="F134" s="170" t="s">
        <v>3320</v>
      </c>
      <c r="G134" s="171" t="s">
        <v>1148</v>
      </c>
      <c r="H134" s="172">
        <v>3</v>
      </c>
      <c r="I134" s="173">
        <v>488.57</v>
      </c>
      <c r="J134" s="173">
        <f>ROUND(I134*H134,2)</f>
        <v>1465.71</v>
      </c>
      <c r="K134" s="170" t="s">
        <v>3</v>
      </c>
      <c r="L134" s="34"/>
      <c r="M134" s="174" t="s">
        <v>3</v>
      </c>
      <c r="N134" s="175" t="s">
        <v>40</v>
      </c>
      <c r="O134" s="176">
        <v>0</v>
      </c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295</v>
      </c>
      <c r="AT134" s="178" t="s">
        <v>197</v>
      </c>
      <c r="AU134" s="178" t="s">
        <v>78</v>
      </c>
      <c r="AY134" s="20" t="s">
        <v>195</v>
      </c>
      <c r="BE134" s="179">
        <f>IF(N134="základní",J134,0)</f>
        <v>1465.71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76</v>
      </c>
      <c r="BK134" s="179">
        <f>ROUND(I134*H134,2)</f>
        <v>1465.71</v>
      </c>
      <c r="BL134" s="20" t="s">
        <v>295</v>
      </c>
      <c r="BM134" s="178" t="s">
        <v>6487</v>
      </c>
    </row>
    <row r="135" spans="1:65" s="2" customFormat="1" ht="16.5" customHeight="1">
      <c r="A135" s="33"/>
      <c r="B135" s="167"/>
      <c r="C135" s="168" t="s">
        <v>461</v>
      </c>
      <c r="D135" s="168" t="s">
        <v>197</v>
      </c>
      <c r="E135" s="169" t="s">
        <v>6488</v>
      </c>
      <c r="F135" s="170" t="s">
        <v>6489</v>
      </c>
      <c r="G135" s="171" t="s">
        <v>1148</v>
      </c>
      <c r="H135" s="172">
        <v>1</v>
      </c>
      <c r="I135" s="173">
        <v>413.49</v>
      </c>
      <c r="J135" s="173">
        <f>ROUND(I135*H135,2)</f>
        <v>413.49</v>
      </c>
      <c r="K135" s="170" t="s">
        <v>3</v>
      </c>
      <c r="L135" s="34"/>
      <c r="M135" s="174" t="s">
        <v>3</v>
      </c>
      <c r="N135" s="175" t="s">
        <v>40</v>
      </c>
      <c r="O135" s="176">
        <v>0</v>
      </c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295</v>
      </c>
      <c r="AT135" s="178" t="s">
        <v>197</v>
      </c>
      <c r="AU135" s="178" t="s">
        <v>78</v>
      </c>
      <c r="AY135" s="20" t="s">
        <v>195</v>
      </c>
      <c r="BE135" s="179">
        <f>IF(N135="základní",J135,0)</f>
        <v>413.49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76</v>
      </c>
      <c r="BK135" s="179">
        <f>ROUND(I135*H135,2)</f>
        <v>413.49</v>
      </c>
      <c r="BL135" s="20" t="s">
        <v>295</v>
      </c>
      <c r="BM135" s="178" t="s">
        <v>6490</v>
      </c>
    </row>
    <row r="136" spans="1:65" s="2" customFormat="1" ht="16.5" customHeight="1">
      <c r="A136" s="33"/>
      <c r="B136" s="167"/>
      <c r="C136" s="168" t="s">
        <v>466</v>
      </c>
      <c r="D136" s="168" t="s">
        <v>197</v>
      </c>
      <c r="E136" s="169" t="s">
        <v>6491</v>
      </c>
      <c r="F136" s="170" t="s">
        <v>3323</v>
      </c>
      <c r="G136" s="171" t="s">
        <v>1148</v>
      </c>
      <c r="H136" s="172">
        <v>1</v>
      </c>
      <c r="I136" s="173">
        <v>413.49</v>
      </c>
      <c r="J136" s="173">
        <f>ROUND(I136*H136,2)</f>
        <v>413.49</v>
      </c>
      <c r="K136" s="170" t="s">
        <v>3</v>
      </c>
      <c r="L136" s="34"/>
      <c r="M136" s="174" t="s">
        <v>3</v>
      </c>
      <c r="N136" s="175" t="s">
        <v>40</v>
      </c>
      <c r="O136" s="176">
        <v>0</v>
      </c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295</v>
      </c>
      <c r="AT136" s="178" t="s">
        <v>197</v>
      </c>
      <c r="AU136" s="178" t="s">
        <v>78</v>
      </c>
      <c r="AY136" s="20" t="s">
        <v>195</v>
      </c>
      <c r="BE136" s="179">
        <f>IF(N136="základní",J136,0)</f>
        <v>413.49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76</v>
      </c>
      <c r="BK136" s="179">
        <f>ROUND(I136*H136,2)</f>
        <v>413.49</v>
      </c>
      <c r="BL136" s="20" t="s">
        <v>295</v>
      </c>
      <c r="BM136" s="178" t="s">
        <v>6492</v>
      </c>
    </row>
    <row r="137" spans="1:65" s="2" customFormat="1" ht="16.5" customHeight="1">
      <c r="A137" s="33"/>
      <c r="B137" s="167"/>
      <c r="C137" s="168" t="s">
        <v>470</v>
      </c>
      <c r="D137" s="168" t="s">
        <v>197</v>
      </c>
      <c r="E137" s="169" t="s">
        <v>6493</v>
      </c>
      <c r="F137" s="170" t="s">
        <v>6494</v>
      </c>
      <c r="G137" s="171" t="s">
        <v>1148</v>
      </c>
      <c r="H137" s="172">
        <v>1</v>
      </c>
      <c r="I137" s="173">
        <v>340.73</v>
      </c>
      <c r="J137" s="173">
        <f>ROUND(I137*H137,2)</f>
        <v>340.73</v>
      </c>
      <c r="K137" s="170" t="s">
        <v>3</v>
      </c>
      <c r="L137" s="34"/>
      <c r="M137" s="174" t="s">
        <v>3</v>
      </c>
      <c r="N137" s="175" t="s">
        <v>40</v>
      </c>
      <c r="O137" s="176">
        <v>0</v>
      </c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295</v>
      </c>
      <c r="AT137" s="178" t="s">
        <v>197</v>
      </c>
      <c r="AU137" s="178" t="s">
        <v>78</v>
      </c>
      <c r="AY137" s="20" t="s">
        <v>195</v>
      </c>
      <c r="BE137" s="179">
        <f>IF(N137="základní",J137,0)</f>
        <v>340.73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76</v>
      </c>
      <c r="BK137" s="179">
        <f>ROUND(I137*H137,2)</f>
        <v>340.73</v>
      </c>
      <c r="BL137" s="20" t="s">
        <v>295</v>
      </c>
      <c r="BM137" s="178" t="s">
        <v>6495</v>
      </c>
    </row>
    <row r="138" spans="1:65" s="2" customFormat="1" ht="16.5" customHeight="1">
      <c r="A138" s="33"/>
      <c r="B138" s="167"/>
      <c r="C138" s="168" t="s">
        <v>475</v>
      </c>
      <c r="D138" s="168" t="s">
        <v>197</v>
      </c>
      <c r="E138" s="169" t="s">
        <v>6496</v>
      </c>
      <c r="F138" s="170" t="s">
        <v>6497</v>
      </c>
      <c r="G138" s="171" t="s">
        <v>1148</v>
      </c>
      <c r="H138" s="172">
        <v>2</v>
      </c>
      <c r="I138" s="173">
        <v>296.84</v>
      </c>
      <c r="J138" s="173">
        <f>ROUND(I138*H138,2)</f>
        <v>593.68</v>
      </c>
      <c r="K138" s="170" t="s">
        <v>3</v>
      </c>
      <c r="L138" s="34"/>
      <c r="M138" s="174" t="s">
        <v>3</v>
      </c>
      <c r="N138" s="175" t="s">
        <v>40</v>
      </c>
      <c r="O138" s="176">
        <v>0</v>
      </c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295</v>
      </c>
      <c r="AT138" s="178" t="s">
        <v>197</v>
      </c>
      <c r="AU138" s="178" t="s">
        <v>78</v>
      </c>
      <c r="AY138" s="20" t="s">
        <v>195</v>
      </c>
      <c r="BE138" s="179">
        <f>IF(N138="základní",J138,0)</f>
        <v>593.68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76</v>
      </c>
      <c r="BK138" s="179">
        <f>ROUND(I138*H138,2)</f>
        <v>593.68</v>
      </c>
      <c r="BL138" s="20" t="s">
        <v>295</v>
      </c>
      <c r="BM138" s="178" t="s">
        <v>6498</v>
      </c>
    </row>
    <row r="139" spans="1:65" s="2" customFormat="1" ht="16.5" customHeight="1">
      <c r="A139" s="33"/>
      <c r="B139" s="167"/>
      <c r="C139" s="168" t="s">
        <v>480</v>
      </c>
      <c r="D139" s="168" t="s">
        <v>197</v>
      </c>
      <c r="E139" s="169" t="s">
        <v>6499</v>
      </c>
      <c r="F139" s="170" t="s">
        <v>6500</v>
      </c>
      <c r="G139" s="171" t="s">
        <v>1148</v>
      </c>
      <c r="H139" s="172">
        <v>1</v>
      </c>
      <c r="I139" s="173">
        <v>512.82</v>
      </c>
      <c r="J139" s="173">
        <f>ROUND(I139*H139,2)</f>
        <v>512.82</v>
      </c>
      <c r="K139" s="170" t="s">
        <v>3</v>
      </c>
      <c r="L139" s="34"/>
      <c r="M139" s="174" t="s">
        <v>3</v>
      </c>
      <c r="N139" s="175" t="s">
        <v>40</v>
      </c>
      <c r="O139" s="176">
        <v>0</v>
      </c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8" t="s">
        <v>295</v>
      </c>
      <c r="AT139" s="178" t="s">
        <v>197</v>
      </c>
      <c r="AU139" s="178" t="s">
        <v>78</v>
      </c>
      <c r="AY139" s="20" t="s">
        <v>195</v>
      </c>
      <c r="BE139" s="179">
        <f>IF(N139="základní",J139,0)</f>
        <v>512.82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0" t="s">
        <v>76</v>
      </c>
      <c r="BK139" s="179">
        <f>ROUND(I139*H139,2)</f>
        <v>512.82</v>
      </c>
      <c r="BL139" s="20" t="s">
        <v>295</v>
      </c>
      <c r="BM139" s="178" t="s">
        <v>6501</v>
      </c>
    </row>
    <row r="140" spans="1:65" s="2" customFormat="1" ht="16.5" customHeight="1">
      <c r="A140" s="33"/>
      <c r="B140" s="167"/>
      <c r="C140" s="168" t="s">
        <v>488</v>
      </c>
      <c r="D140" s="168" t="s">
        <v>197</v>
      </c>
      <c r="E140" s="169" t="s">
        <v>6502</v>
      </c>
      <c r="F140" s="170" t="s">
        <v>6503</v>
      </c>
      <c r="G140" s="171" t="s">
        <v>1148</v>
      </c>
      <c r="H140" s="172">
        <v>1</v>
      </c>
      <c r="I140" s="173">
        <v>498.96</v>
      </c>
      <c r="J140" s="173">
        <f>ROUND(I140*H140,2)</f>
        <v>498.96</v>
      </c>
      <c r="K140" s="170" t="s">
        <v>3</v>
      </c>
      <c r="L140" s="34"/>
      <c r="M140" s="174" t="s">
        <v>3</v>
      </c>
      <c r="N140" s="175" t="s">
        <v>40</v>
      </c>
      <c r="O140" s="176">
        <v>0</v>
      </c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295</v>
      </c>
      <c r="AT140" s="178" t="s">
        <v>197</v>
      </c>
      <c r="AU140" s="178" t="s">
        <v>78</v>
      </c>
      <c r="AY140" s="20" t="s">
        <v>195</v>
      </c>
      <c r="BE140" s="179">
        <f>IF(N140="základní",J140,0)</f>
        <v>498.96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76</v>
      </c>
      <c r="BK140" s="179">
        <f>ROUND(I140*H140,2)</f>
        <v>498.96</v>
      </c>
      <c r="BL140" s="20" t="s">
        <v>295</v>
      </c>
      <c r="BM140" s="178" t="s">
        <v>6504</v>
      </c>
    </row>
    <row r="141" spans="1:65" s="2" customFormat="1" ht="16.5" customHeight="1">
      <c r="A141" s="33"/>
      <c r="B141" s="167"/>
      <c r="C141" s="168" t="s">
        <v>498</v>
      </c>
      <c r="D141" s="168" t="s">
        <v>197</v>
      </c>
      <c r="E141" s="169" t="s">
        <v>6505</v>
      </c>
      <c r="F141" s="170" t="s">
        <v>6506</v>
      </c>
      <c r="G141" s="171" t="s">
        <v>1148</v>
      </c>
      <c r="H141" s="172">
        <v>1</v>
      </c>
      <c r="I141" s="173">
        <v>887.04</v>
      </c>
      <c r="J141" s="173">
        <f>ROUND(I141*H141,2)</f>
        <v>887.04</v>
      </c>
      <c r="K141" s="170" t="s">
        <v>3</v>
      </c>
      <c r="L141" s="34"/>
      <c r="M141" s="174" t="s">
        <v>3</v>
      </c>
      <c r="N141" s="175" t="s">
        <v>40</v>
      </c>
      <c r="O141" s="176">
        <v>0</v>
      </c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295</v>
      </c>
      <c r="AT141" s="178" t="s">
        <v>197</v>
      </c>
      <c r="AU141" s="178" t="s">
        <v>78</v>
      </c>
      <c r="AY141" s="20" t="s">
        <v>195</v>
      </c>
      <c r="BE141" s="179">
        <f>IF(N141="základní",J141,0)</f>
        <v>887.04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76</v>
      </c>
      <c r="BK141" s="179">
        <f>ROUND(I141*H141,2)</f>
        <v>887.04</v>
      </c>
      <c r="BL141" s="20" t="s">
        <v>295</v>
      </c>
      <c r="BM141" s="178" t="s">
        <v>6507</v>
      </c>
    </row>
    <row r="142" spans="1:65" s="2" customFormat="1" ht="16.5" customHeight="1">
      <c r="A142" s="33"/>
      <c r="B142" s="167"/>
      <c r="C142" s="168" t="s">
        <v>502</v>
      </c>
      <c r="D142" s="168" t="s">
        <v>197</v>
      </c>
      <c r="E142" s="169" t="s">
        <v>6508</v>
      </c>
      <c r="F142" s="170" t="s">
        <v>6509</v>
      </c>
      <c r="G142" s="171" t="s">
        <v>1148</v>
      </c>
      <c r="H142" s="172">
        <v>1</v>
      </c>
      <c r="I142" s="173">
        <v>721.88</v>
      </c>
      <c r="J142" s="173">
        <f>ROUND(I142*H142,2)</f>
        <v>721.88</v>
      </c>
      <c r="K142" s="170" t="s">
        <v>3</v>
      </c>
      <c r="L142" s="34"/>
      <c r="M142" s="174" t="s">
        <v>3</v>
      </c>
      <c r="N142" s="175" t="s">
        <v>40</v>
      </c>
      <c r="O142" s="176">
        <v>0</v>
      </c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295</v>
      </c>
      <c r="AT142" s="178" t="s">
        <v>197</v>
      </c>
      <c r="AU142" s="178" t="s">
        <v>78</v>
      </c>
      <c r="AY142" s="20" t="s">
        <v>195</v>
      </c>
      <c r="BE142" s="179">
        <f>IF(N142="základní",J142,0)</f>
        <v>721.88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0" t="s">
        <v>76</v>
      </c>
      <c r="BK142" s="179">
        <f>ROUND(I142*H142,2)</f>
        <v>721.88</v>
      </c>
      <c r="BL142" s="20" t="s">
        <v>295</v>
      </c>
      <c r="BM142" s="178" t="s">
        <v>6510</v>
      </c>
    </row>
    <row r="143" spans="1:65" s="2" customFormat="1" ht="16.5" customHeight="1">
      <c r="A143" s="33"/>
      <c r="B143" s="167"/>
      <c r="C143" s="168" t="s">
        <v>510</v>
      </c>
      <c r="D143" s="168" t="s">
        <v>197</v>
      </c>
      <c r="E143" s="169" t="s">
        <v>6511</v>
      </c>
      <c r="F143" s="170" t="s">
        <v>6512</v>
      </c>
      <c r="G143" s="171" t="s">
        <v>1148</v>
      </c>
      <c r="H143" s="172">
        <v>1</v>
      </c>
      <c r="I143" s="173">
        <v>843.15</v>
      </c>
      <c r="J143" s="173">
        <f>ROUND(I143*H143,2)</f>
        <v>843.15</v>
      </c>
      <c r="K143" s="170" t="s">
        <v>3</v>
      </c>
      <c r="L143" s="34"/>
      <c r="M143" s="174" t="s">
        <v>3</v>
      </c>
      <c r="N143" s="175" t="s">
        <v>40</v>
      </c>
      <c r="O143" s="176">
        <v>0</v>
      </c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295</v>
      </c>
      <c r="AT143" s="178" t="s">
        <v>197</v>
      </c>
      <c r="AU143" s="178" t="s">
        <v>78</v>
      </c>
      <c r="AY143" s="20" t="s">
        <v>195</v>
      </c>
      <c r="BE143" s="179">
        <f>IF(N143="základní",J143,0)</f>
        <v>843.15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0" t="s">
        <v>76</v>
      </c>
      <c r="BK143" s="179">
        <f>ROUND(I143*H143,2)</f>
        <v>843.15</v>
      </c>
      <c r="BL143" s="20" t="s">
        <v>295</v>
      </c>
      <c r="BM143" s="178" t="s">
        <v>6513</v>
      </c>
    </row>
    <row r="144" spans="1:65" s="2" customFormat="1" ht="16.5" customHeight="1">
      <c r="A144" s="33"/>
      <c r="B144" s="167"/>
      <c r="C144" s="168" t="s">
        <v>515</v>
      </c>
      <c r="D144" s="168" t="s">
        <v>197</v>
      </c>
      <c r="E144" s="169" t="s">
        <v>6514</v>
      </c>
      <c r="F144" s="170" t="s">
        <v>6515</v>
      </c>
      <c r="G144" s="171" t="s">
        <v>1148</v>
      </c>
      <c r="H144" s="172">
        <v>1</v>
      </c>
      <c r="I144" s="173">
        <v>681.45</v>
      </c>
      <c r="J144" s="173">
        <f>ROUND(I144*H144,2)</f>
        <v>681.45</v>
      </c>
      <c r="K144" s="170" t="s">
        <v>3</v>
      </c>
      <c r="L144" s="34"/>
      <c r="M144" s="174" t="s">
        <v>3</v>
      </c>
      <c r="N144" s="175" t="s">
        <v>40</v>
      </c>
      <c r="O144" s="176">
        <v>0</v>
      </c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295</v>
      </c>
      <c r="AT144" s="178" t="s">
        <v>197</v>
      </c>
      <c r="AU144" s="178" t="s">
        <v>78</v>
      </c>
      <c r="AY144" s="20" t="s">
        <v>195</v>
      </c>
      <c r="BE144" s="179">
        <f>IF(N144="základní",J144,0)</f>
        <v>681.45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76</v>
      </c>
      <c r="BK144" s="179">
        <f>ROUND(I144*H144,2)</f>
        <v>681.45</v>
      </c>
      <c r="BL144" s="20" t="s">
        <v>295</v>
      </c>
      <c r="BM144" s="178" t="s">
        <v>6516</v>
      </c>
    </row>
    <row r="145" spans="1:65" s="2" customFormat="1" ht="16.5" customHeight="1">
      <c r="A145" s="33"/>
      <c r="B145" s="167"/>
      <c r="C145" s="168" t="s">
        <v>206</v>
      </c>
      <c r="D145" s="168" t="s">
        <v>197</v>
      </c>
      <c r="E145" s="169" t="s">
        <v>6517</v>
      </c>
      <c r="F145" s="170" t="s">
        <v>6518</v>
      </c>
      <c r="G145" s="171" t="s">
        <v>1148</v>
      </c>
      <c r="H145" s="172">
        <v>1</v>
      </c>
      <c r="I145" s="173">
        <v>689.54</v>
      </c>
      <c r="J145" s="173">
        <f>ROUND(I145*H145,2)</f>
        <v>689.54</v>
      </c>
      <c r="K145" s="170" t="s">
        <v>3</v>
      </c>
      <c r="L145" s="34"/>
      <c r="M145" s="174" t="s">
        <v>3</v>
      </c>
      <c r="N145" s="175" t="s">
        <v>40</v>
      </c>
      <c r="O145" s="176">
        <v>0</v>
      </c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295</v>
      </c>
      <c r="AT145" s="178" t="s">
        <v>197</v>
      </c>
      <c r="AU145" s="178" t="s">
        <v>78</v>
      </c>
      <c r="AY145" s="20" t="s">
        <v>195</v>
      </c>
      <c r="BE145" s="179">
        <f>IF(N145="základní",J145,0)</f>
        <v>689.54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0" t="s">
        <v>76</v>
      </c>
      <c r="BK145" s="179">
        <f>ROUND(I145*H145,2)</f>
        <v>689.54</v>
      </c>
      <c r="BL145" s="20" t="s">
        <v>295</v>
      </c>
      <c r="BM145" s="178" t="s">
        <v>6519</v>
      </c>
    </row>
    <row r="146" spans="1:65" s="2" customFormat="1" ht="16.5" customHeight="1">
      <c r="A146" s="33"/>
      <c r="B146" s="167"/>
      <c r="C146" s="168" t="s">
        <v>534</v>
      </c>
      <c r="D146" s="168" t="s">
        <v>197</v>
      </c>
      <c r="E146" s="169" t="s">
        <v>6520</v>
      </c>
      <c r="F146" s="170" t="s">
        <v>3335</v>
      </c>
      <c r="G146" s="171" t="s">
        <v>1148</v>
      </c>
      <c r="H146" s="172">
        <v>1</v>
      </c>
      <c r="I146" s="173">
        <v>792.33</v>
      </c>
      <c r="J146" s="173">
        <f>ROUND(I146*H146,2)</f>
        <v>792.33</v>
      </c>
      <c r="K146" s="170" t="s">
        <v>3</v>
      </c>
      <c r="L146" s="34"/>
      <c r="M146" s="174" t="s">
        <v>3</v>
      </c>
      <c r="N146" s="175" t="s">
        <v>40</v>
      </c>
      <c r="O146" s="176">
        <v>0</v>
      </c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8" t="s">
        <v>295</v>
      </c>
      <c r="AT146" s="178" t="s">
        <v>197</v>
      </c>
      <c r="AU146" s="178" t="s">
        <v>78</v>
      </c>
      <c r="AY146" s="20" t="s">
        <v>195</v>
      </c>
      <c r="BE146" s="179">
        <f>IF(N146="základní",J146,0)</f>
        <v>792.33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76</v>
      </c>
      <c r="BK146" s="179">
        <f>ROUND(I146*H146,2)</f>
        <v>792.33</v>
      </c>
      <c r="BL146" s="20" t="s">
        <v>295</v>
      </c>
      <c r="BM146" s="178" t="s">
        <v>6521</v>
      </c>
    </row>
    <row r="147" spans="1:65" s="2" customFormat="1" ht="16.5" customHeight="1">
      <c r="A147" s="33"/>
      <c r="B147" s="167"/>
      <c r="C147" s="168" t="s">
        <v>542</v>
      </c>
      <c r="D147" s="168" t="s">
        <v>197</v>
      </c>
      <c r="E147" s="169" t="s">
        <v>6522</v>
      </c>
      <c r="F147" s="170" t="s">
        <v>6523</v>
      </c>
      <c r="G147" s="171" t="s">
        <v>1148</v>
      </c>
      <c r="H147" s="172">
        <v>1</v>
      </c>
      <c r="I147" s="173">
        <v>672.21</v>
      </c>
      <c r="J147" s="173">
        <f>ROUND(I147*H147,2)</f>
        <v>672.21</v>
      </c>
      <c r="K147" s="170" t="s">
        <v>3</v>
      </c>
      <c r="L147" s="34"/>
      <c r="M147" s="174" t="s">
        <v>3</v>
      </c>
      <c r="N147" s="175" t="s">
        <v>40</v>
      </c>
      <c r="O147" s="176">
        <v>0</v>
      </c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8" t="s">
        <v>295</v>
      </c>
      <c r="AT147" s="178" t="s">
        <v>197</v>
      </c>
      <c r="AU147" s="178" t="s">
        <v>78</v>
      </c>
      <c r="AY147" s="20" t="s">
        <v>195</v>
      </c>
      <c r="BE147" s="179">
        <f>IF(N147="základní",J147,0)</f>
        <v>672.21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0" t="s">
        <v>76</v>
      </c>
      <c r="BK147" s="179">
        <f>ROUND(I147*H147,2)</f>
        <v>672.21</v>
      </c>
      <c r="BL147" s="20" t="s">
        <v>295</v>
      </c>
      <c r="BM147" s="178" t="s">
        <v>6524</v>
      </c>
    </row>
    <row r="148" spans="1:65" s="2" customFormat="1" ht="16.5" customHeight="1">
      <c r="A148" s="33"/>
      <c r="B148" s="167"/>
      <c r="C148" s="168" t="s">
        <v>546</v>
      </c>
      <c r="D148" s="168" t="s">
        <v>197</v>
      </c>
      <c r="E148" s="169" t="s">
        <v>6525</v>
      </c>
      <c r="F148" s="170" t="s">
        <v>6526</v>
      </c>
      <c r="G148" s="171" t="s">
        <v>1148</v>
      </c>
      <c r="H148" s="172">
        <v>1</v>
      </c>
      <c r="I148" s="173">
        <v>517.44</v>
      </c>
      <c r="J148" s="173">
        <f>ROUND(I148*H148,2)</f>
        <v>517.44</v>
      </c>
      <c r="K148" s="170" t="s">
        <v>3</v>
      </c>
      <c r="L148" s="34"/>
      <c r="M148" s="174" t="s">
        <v>3</v>
      </c>
      <c r="N148" s="175" t="s">
        <v>40</v>
      </c>
      <c r="O148" s="176">
        <v>0</v>
      </c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295</v>
      </c>
      <c r="AT148" s="178" t="s">
        <v>197</v>
      </c>
      <c r="AU148" s="178" t="s">
        <v>78</v>
      </c>
      <c r="AY148" s="20" t="s">
        <v>195</v>
      </c>
      <c r="BE148" s="179">
        <f>IF(N148="základní",J148,0)</f>
        <v>517.44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0" t="s">
        <v>76</v>
      </c>
      <c r="BK148" s="179">
        <f>ROUND(I148*H148,2)</f>
        <v>517.44</v>
      </c>
      <c r="BL148" s="20" t="s">
        <v>295</v>
      </c>
      <c r="BM148" s="178" t="s">
        <v>6527</v>
      </c>
    </row>
    <row r="149" spans="1:65" s="2" customFormat="1" ht="16.5" customHeight="1">
      <c r="A149" s="33"/>
      <c r="B149" s="167"/>
      <c r="C149" s="168" t="s">
        <v>551</v>
      </c>
      <c r="D149" s="168" t="s">
        <v>197</v>
      </c>
      <c r="E149" s="169" t="s">
        <v>6528</v>
      </c>
      <c r="F149" s="170" t="s">
        <v>3341</v>
      </c>
      <c r="G149" s="171" t="s">
        <v>212</v>
      </c>
      <c r="H149" s="172">
        <v>9</v>
      </c>
      <c r="I149" s="173">
        <v>553.25</v>
      </c>
      <c r="J149" s="173">
        <f>ROUND(I149*H149,2)</f>
        <v>4979.25</v>
      </c>
      <c r="K149" s="170" t="s">
        <v>3</v>
      </c>
      <c r="L149" s="34"/>
      <c r="M149" s="174" t="s">
        <v>3</v>
      </c>
      <c r="N149" s="175" t="s">
        <v>40</v>
      </c>
      <c r="O149" s="176">
        <v>0</v>
      </c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295</v>
      </c>
      <c r="AT149" s="178" t="s">
        <v>197</v>
      </c>
      <c r="AU149" s="178" t="s">
        <v>78</v>
      </c>
      <c r="AY149" s="20" t="s">
        <v>195</v>
      </c>
      <c r="BE149" s="179">
        <f>IF(N149="základní",J149,0)</f>
        <v>4979.25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76</v>
      </c>
      <c r="BK149" s="179">
        <f>ROUND(I149*H149,2)</f>
        <v>4979.25</v>
      </c>
      <c r="BL149" s="20" t="s">
        <v>295</v>
      </c>
      <c r="BM149" s="178" t="s">
        <v>6529</v>
      </c>
    </row>
    <row r="150" spans="1:65" s="2" customFormat="1" ht="16.5" customHeight="1">
      <c r="A150" s="33"/>
      <c r="B150" s="167"/>
      <c r="C150" s="168" t="s">
        <v>555</v>
      </c>
      <c r="D150" s="168" t="s">
        <v>197</v>
      </c>
      <c r="E150" s="169" t="s">
        <v>6530</v>
      </c>
      <c r="F150" s="170" t="s">
        <v>3344</v>
      </c>
      <c r="G150" s="171" t="s">
        <v>212</v>
      </c>
      <c r="H150" s="172">
        <v>8</v>
      </c>
      <c r="I150" s="173">
        <v>531.3</v>
      </c>
      <c r="J150" s="173">
        <f>ROUND(I150*H150,2)</f>
        <v>4250.4</v>
      </c>
      <c r="K150" s="170" t="s">
        <v>3</v>
      </c>
      <c r="L150" s="34"/>
      <c r="M150" s="174" t="s">
        <v>3</v>
      </c>
      <c r="N150" s="175" t="s">
        <v>40</v>
      </c>
      <c r="O150" s="176">
        <v>0</v>
      </c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8" t="s">
        <v>295</v>
      </c>
      <c r="AT150" s="178" t="s">
        <v>197</v>
      </c>
      <c r="AU150" s="178" t="s">
        <v>78</v>
      </c>
      <c r="AY150" s="20" t="s">
        <v>195</v>
      </c>
      <c r="BE150" s="179">
        <f>IF(N150="základní",J150,0)</f>
        <v>4250.4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20" t="s">
        <v>76</v>
      </c>
      <c r="BK150" s="179">
        <f>ROUND(I150*H150,2)</f>
        <v>4250.4</v>
      </c>
      <c r="BL150" s="20" t="s">
        <v>295</v>
      </c>
      <c r="BM150" s="178" t="s">
        <v>6531</v>
      </c>
    </row>
    <row r="151" spans="1:65" s="2" customFormat="1" ht="16.5" customHeight="1">
      <c r="A151" s="33"/>
      <c r="B151" s="167"/>
      <c r="C151" s="168" t="s">
        <v>559</v>
      </c>
      <c r="D151" s="168" t="s">
        <v>197</v>
      </c>
      <c r="E151" s="169" t="s">
        <v>6532</v>
      </c>
      <c r="F151" s="170" t="s">
        <v>3347</v>
      </c>
      <c r="G151" s="171" t="s">
        <v>212</v>
      </c>
      <c r="H151" s="172">
        <v>14.5</v>
      </c>
      <c r="I151" s="173">
        <v>420.42</v>
      </c>
      <c r="J151" s="173">
        <f>ROUND(I151*H151,2)</f>
        <v>6096.09</v>
      </c>
      <c r="K151" s="170" t="s">
        <v>3</v>
      </c>
      <c r="L151" s="34"/>
      <c r="M151" s="174" t="s">
        <v>3</v>
      </c>
      <c r="N151" s="175" t="s">
        <v>40</v>
      </c>
      <c r="O151" s="176">
        <v>0</v>
      </c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8" t="s">
        <v>295</v>
      </c>
      <c r="AT151" s="178" t="s">
        <v>197</v>
      </c>
      <c r="AU151" s="178" t="s">
        <v>78</v>
      </c>
      <c r="AY151" s="20" t="s">
        <v>195</v>
      </c>
      <c r="BE151" s="179">
        <f>IF(N151="základní",J151,0)</f>
        <v>6096.09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0" t="s">
        <v>76</v>
      </c>
      <c r="BK151" s="179">
        <f>ROUND(I151*H151,2)</f>
        <v>6096.09</v>
      </c>
      <c r="BL151" s="20" t="s">
        <v>295</v>
      </c>
      <c r="BM151" s="178" t="s">
        <v>6533</v>
      </c>
    </row>
    <row r="152" spans="1:65" s="2" customFormat="1" ht="16.5" customHeight="1">
      <c r="A152" s="33"/>
      <c r="B152" s="167"/>
      <c r="C152" s="168" t="s">
        <v>564</v>
      </c>
      <c r="D152" s="168" t="s">
        <v>197</v>
      </c>
      <c r="E152" s="169" t="s">
        <v>6534</v>
      </c>
      <c r="F152" s="170" t="s">
        <v>6221</v>
      </c>
      <c r="G152" s="171" t="s">
        <v>212</v>
      </c>
      <c r="H152" s="172">
        <v>2.5</v>
      </c>
      <c r="I152" s="173">
        <v>337.26</v>
      </c>
      <c r="J152" s="173">
        <f>ROUND(I152*H152,2)</f>
        <v>843.15</v>
      </c>
      <c r="K152" s="170" t="s">
        <v>3</v>
      </c>
      <c r="L152" s="34"/>
      <c r="M152" s="174" t="s">
        <v>3</v>
      </c>
      <c r="N152" s="175" t="s">
        <v>40</v>
      </c>
      <c r="O152" s="176">
        <v>0</v>
      </c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8" t="s">
        <v>295</v>
      </c>
      <c r="AT152" s="178" t="s">
        <v>197</v>
      </c>
      <c r="AU152" s="178" t="s">
        <v>78</v>
      </c>
      <c r="AY152" s="20" t="s">
        <v>195</v>
      </c>
      <c r="BE152" s="179">
        <f>IF(N152="základní",J152,0)</f>
        <v>843.15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20" t="s">
        <v>76</v>
      </c>
      <c r="BK152" s="179">
        <f>ROUND(I152*H152,2)</f>
        <v>843.15</v>
      </c>
      <c r="BL152" s="20" t="s">
        <v>295</v>
      </c>
      <c r="BM152" s="178" t="s">
        <v>6535</v>
      </c>
    </row>
    <row r="153" spans="1:65" s="2" customFormat="1" ht="16.5" customHeight="1">
      <c r="A153" s="33"/>
      <c r="B153" s="167"/>
      <c r="C153" s="168" t="s">
        <v>569</v>
      </c>
      <c r="D153" s="168" t="s">
        <v>197</v>
      </c>
      <c r="E153" s="169" t="s">
        <v>6536</v>
      </c>
      <c r="F153" s="170" t="s">
        <v>6537</v>
      </c>
      <c r="G153" s="171" t="s">
        <v>212</v>
      </c>
      <c r="H153" s="172">
        <v>15</v>
      </c>
      <c r="I153" s="173">
        <v>301.46</v>
      </c>
      <c r="J153" s="173">
        <f>ROUND(I153*H153,2)</f>
        <v>4521.9</v>
      </c>
      <c r="K153" s="170" t="s">
        <v>3</v>
      </c>
      <c r="L153" s="34"/>
      <c r="M153" s="174" t="s">
        <v>3</v>
      </c>
      <c r="N153" s="175" t="s">
        <v>40</v>
      </c>
      <c r="O153" s="176">
        <v>0</v>
      </c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8" t="s">
        <v>295</v>
      </c>
      <c r="AT153" s="178" t="s">
        <v>197</v>
      </c>
      <c r="AU153" s="178" t="s">
        <v>78</v>
      </c>
      <c r="AY153" s="20" t="s">
        <v>195</v>
      </c>
      <c r="BE153" s="179">
        <f>IF(N153="základní",J153,0)</f>
        <v>4521.9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20" t="s">
        <v>76</v>
      </c>
      <c r="BK153" s="179">
        <f>ROUND(I153*H153,2)</f>
        <v>4521.9</v>
      </c>
      <c r="BL153" s="20" t="s">
        <v>295</v>
      </c>
      <c r="BM153" s="178" t="s">
        <v>6538</v>
      </c>
    </row>
    <row r="154" spans="1:65" s="2" customFormat="1" ht="16.5" customHeight="1">
      <c r="A154" s="33"/>
      <c r="B154" s="167"/>
      <c r="C154" s="168" t="s">
        <v>573</v>
      </c>
      <c r="D154" s="168" t="s">
        <v>197</v>
      </c>
      <c r="E154" s="169" t="s">
        <v>6539</v>
      </c>
      <c r="F154" s="170" t="s">
        <v>6224</v>
      </c>
      <c r="G154" s="171" t="s">
        <v>212</v>
      </c>
      <c r="H154" s="172">
        <v>36.5</v>
      </c>
      <c r="I154" s="173">
        <v>242.55</v>
      </c>
      <c r="J154" s="173">
        <f>ROUND(I154*H154,2)</f>
        <v>8853.08</v>
      </c>
      <c r="K154" s="170" t="s">
        <v>3</v>
      </c>
      <c r="L154" s="34"/>
      <c r="M154" s="174" t="s">
        <v>3</v>
      </c>
      <c r="N154" s="175" t="s">
        <v>40</v>
      </c>
      <c r="O154" s="176">
        <v>0</v>
      </c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8" t="s">
        <v>295</v>
      </c>
      <c r="AT154" s="178" t="s">
        <v>197</v>
      </c>
      <c r="AU154" s="178" t="s">
        <v>78</v>
      </c>
      <c r="AY154" s="20" t="s">
        <v>195</v>
      </c>
      <c r="BE154" s="179">
        <f>IF(N154="základní",J154,0)</f>
        <v>8853.08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20" t="s">
        <v>76</v>
      </c>
      <c r="BK154" s="179">
        <f>ROUND(I154*H154,2)</f>
        <v>8853.08</v>
      </c>
      <c r="BL154" s="20" t="s">
        <v>295</v>
      </c>
      <c r="BM154" s="178" t="s">
        <v>6540</v>
      </c>
    </row>
    <row r="155" spans="1:65" s="2" customFormat="1" ht="16.5" customHeight="1">
      <c r="A155" s="33"/>
      <c r="B155" s="167"/>
      <c r="C155" s="168" t="s">
        <v>578</v>
      </c>
      <c r="D155" s="168" t="s">
        <v>197</v>
      </c>
      <c r="E155" s="169" t="s">
        <v>6541</v>
      </c>
      <c r="F155" s="170" t="s">
        <v>3350</v>
      </c>
      <c r="G155" s="171" t="s">
        <v>1041</v>
      </c>
      <c r="H155" s="172">
        <v>1</v>
      </c>
      <c r="I155" s="173">
        <v>17775.45</v>
      </c>
      <c r="J155" s="173">
        <f>ROUND(I155*H155,2)</f>
        <v>17775.45</v>
      </c>
      <c r="K155" s="170" t="s">
        <v>3</v>
      </c>
      <c r="L155" s="34"/>
      <c r="M155" s="174" t="s">
        <v>3</v>
      </c>
      <c r="N155" s="175" t="s">
        <v>40</v>
      </c>
      <c r="O155" s="176">
        <v>0</v>
      </c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8" t="s">
        <v>295</v>
      </c>
      <c r="AT155" s="178" t="s">
        <v>197</v>
      </c>
      <c r="AU155" s="178" t="s">
        <v>78</v>
      </c>
      <c r="AY155" s="20" t="s">
        <v>195</v>
      </c>
      <c r="BE155" s="179">
        <f>IF(N155="základní",J155,0)</f>
        <v>17775.45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20" t="s">
        <v>76</v>
      </c>
      <c r="BK155" s="179">
        <f>ROUND(I155*H155,2)</f>
        <v>17775.45</v>
      </c>
      <c r="BL155" s="20" t="s">
        <v>295</v>
      </c>
      <c r="BM155" s="178" t="s">
        <v>6542</v>
      </c>
    </row>
    <row r="156" spans="1:65" s="2" customFormat="1" ht="16.5" customHeight="1">
      <c r="A156" s="33"/>
      <c r="B156" s="167"/>
      <c r="C156" s="168" t="s">
        <v>583</v>
      </c>
      <c r="D156" s="168" t="s">
        <v>197</v>
      </c>
      <c r="E156" s="169" t="s">
        <v>6543</v>
      </c>
      <c r="F156" s="170" t="s">
        <v>3353</v>
      </c>
      <c r="G156" s="171" t="s">
        <v>200</v>
      </c>
      <c r="H156" s="172">
        <v>120</v>
      </c>
      <c r="I156" s="173">
        <v>870</v>
      </c>
      <c r="J156" s="173">
        <f>ROUND(I156*H156,2)</f>
        <v>104400</v>
      </c>
      <c r="K156" s="170" t="s">
        <v>3</v>
      </c>
      <c r="L156" s="34"/>
      <c r="M156" s="174" t="s">
        <v>3</v>
      </c>
      <c r="N156" s="175" t="s">
        <v>40</v>
      </c>
      <c r="O156" s="176">
        <v>0</v>
      </c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8" t="s">
        <v>295</v>
      </c>
      <c r="AT156" s="178" t="s">
        <v>197</v>
      </c>
      <c r="AU156" s="178" t="s">
        <v>78</v>
      </c>
      <c r="AY156" s="20" t="s">
        <v>195</v>
      </c>
      <c r="BE156" s="179">
        <f>IF(N156="základní",J156,0)</f>
        <v>104400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0" t="s">
        <v>76</v>
      </c>
      <c r="BK156" s="179">
        <f>ROUND(I156*H156,2)</f>
        <v>104400</v>
      </c>
      <c r="BL156" s="20" t="s">
        <v>295</v>
      </c>
      <c r="BM156" s="178" t="s">
        <v>6544</v>
      </c>
    </row>
    <row r="157" spans="1:65" s="2" customFormat="1" ht="16.5" customHeight="1">
      <c r="A157" s="33"/>
      <c r="B157" s="167"/>
      <c r="C157" s="168" t="s">
        <v>590</v>
      </c>
      <c r="D157" s="168" t="s">
        <v>197</v>
      </c>
      <c r="E157" s="169" t="s">
        <v>6545</v>
      </c>
      <c r="F157" s="170" t="s">
        <v>3356</v>
      </c>
      <c r="G157" s="171" t="s">
        <v>1041</v>
      </c>
      <c r="H157" s="172">
        <v>1</v>
      </c>
      <c r="I157" s="173">
        <v>25410</v>
      </c>
      <c r="J157" s="173">
        <f>ROUND(I157*H157,2)</f>
        <v>25410</v>
      </c>
      <c r="K157" s="170" t="s">
        <v>3</v>
      </c>
      <c r="L157" s="34"/>
      <c r="M157" s="174" t="s">
        <v>3</v>
      </c>
      <c r="N157" s="175" t="s">
        <v>40</v>
      </c>
      <c r="O157" s="176">
        <v>0</v>
      </c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8" t="s">
        <v>295</v>
      </c>
      <c r="AT157" s="178" t="s">
        <v>197</v>
      </c>
      <c r="AU157" s="178" t="s">
        <v>78</v>
      </c>
      <c r="AY157" s="20" t="s">
        <v>195</v>
      </c>
      <c r="BE157" s="179">
        <f>IF(N157="základní",J157,0)</f>
        <v>25410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76</v>
      </c>
      <c r="BK157" s="179">
        <f>ROUND(I157*H157,2)</f>
        <v>25410</v>
      </c>
      <c r="BL157" s="20" t="s">
        <v>295</v>
      </c>
      <c r="BM157" s="178" t="s">
        <v>6546</v>
      </c>
    </row>
    <row r="158" spans="1:65" s="2" customFormat="1" ht="16.5" customHeight="1">
      <c r="A158" s="33"/>
      <c r="B158" s="167"/>
      <c r="C158" s="168" t="s">
        <v>595</v>
      </c>
      <c r="D158" s="168" t="s">
        <v>197</v>
      </c>
      <c r="E158" s="169" t="s">
        <v>6547</v>
      </c>
      <c r="F158" s="170" t="s">
        <v>3362</v>
      </c>
      <c r="G158" s="171" t="s">
        <v>200</v>
      </c>
      <c r="H158" s="172">
        <v>85</v>
      </c>
      <c r="I158" s="173">
        <v>520</v>
      </c>
      <c r="J158" s="173">
        <f>ROUND(I158*H158,2)</f>
        <v>44200</v>
      </c>
      <c r="K158" s="170" t="s">
        <v>3</v>
      </c>
      <c r="L158" s="34"/>
      <c r="M158" s="174" t="s">
        <v>3</v>
      </c>
      <c r="N158" s="175" t="s">
        <v>40</v>
      </c>
      <c r="O158" s="176">
        <v>0</v>
      </c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8" t="s">
        <v>295</v>
      </c>
      <c r="AT158" s="178" t="s">
        <v>197</v>
      </c>
      <c r="AU158" s="178" t="s">
        <v>78</v>
      </c>
      <c r="AY158" s="20" t="s">
        <v>195</v>
      </c>
      <c r="BE158" s="179">
        <f>IF(N158="základní",J158,0)</f>
        <v>44200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20" t="s">
        <v>76</v>
      </c>
      <c r="BK158" s="179">
        <f>ROUND(I158*H158,2)</f>
        <v>44200</v>
      </c>
      <c r="BL158" s="20" t="s">
        <v>295</v>
      </c>
      <c r="BM158" s="178" t="s">
        <v>6548</v>
      </c>
    </row>
    <row r="159" spans="1:65" s="2" customFormat="1" ht="16.5" customHeight="1">
      <c r="A159" s="33"/>
      <c r="B159" s="167"/>
      <c r="C159" s="168" t="s">
        <v>600</v>
      </c>
      <c r="D159" s="168" t="s">
        <v>197</v>
      </c>
      <c r="E159" s="169" t="s">
        <v>6549</v>
      </c>
      <c r="F159" s="170" t="s">
        <v>884</v>
      </c>
      <c r="G159" s="171" t="s">
        <v>1041</v>
      </c>
      <c r="H159" s="172">
        <v>1</v>
      </c>
      <c r="I159" s="173">
        <v>40500</v>
      </c>
      <c r="J159" s="173">
        <f>ROUND(I159*H159,2)</f>
        <v>40500</v>
      </c>
      <c r="K159" s="170" t="s">
        <v>3</v>
      </c>
      <c r="L159" s="34"/>
      <c r="M159" s="174" t="s">
        <v>3</v>
      </c>
      <c r="N159" s="175" t="s">
        <v>40</v>
      </c>
      <c r="O159" s="176">
        <v>0</v>
      </c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8" t="s">
        <v>295</v>
      </c>
      <c r="AT159" s="178" t="s">
        <v>197</v>
      </c>
      <c r="AU159" s="178" t="s">
        <v>78</v>
      </c>
      <c r="AY159" s="20" t="s">
        <v>195</v>
      </c>
      <c r="BE159" s="179">
        <f>IF(N159="základní",J159,0)</f>
        <v>40500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20" t="s">
        <v>76</v>
      </c>
      <c r="BK159" s="179">
        <f>ROUND(I159*H159,2)</f>
        <v>40500</v>
      </c>
      <c r="BL159" s="20" t="s">
        <v>295</v>
      </c>
      <c r="BM159" s="178" t="s">
        <v>6550</v>
      </c>
    </row>
    <row r="160" spans="1:65" s="2" customFormat="1" ht="16.5" customHeight="1">
      <c r="A160" s="33"/>
      <c r="B160" s="167"/>
      <c r="C160" s="168" t="s">
        <v>606</v>
      </c>
      <c r="D160" s="168" t="s">
        <v>197</v>
      </c>
      <c r="E160" s="169" t="s">
        <v>6551</v>
      </c>
      <c r="F160" s="170" t="s">
        <v>3367</v>
      </c>
      <c r="G160" s="171" t="s">
        <v>1041</v>
      </c>
      <c r="H160" s="172">
        <v>1</v>
      </c>
      <c r="I160" s="173">
        <v>43000</v>
      </c>
      <c r="J160" s="173">
        <f>ROUND(I160*H160,2)</f>
        <v>43000</v>
      </c>
      <c r="K160" s="170" t="s">
        <v>3</v>
      </c>
      <c r="L160" s="34"/>
      <c r="M160" s="174" t="s">
        <v>3</v>
      </c>
      <c r="N160" s="175" t="s">
        <v>40</v>
      </c>
      <c r="O160" s="176">
        <v>0</v>
      </c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8" t="s">
        <v>295</v>
      </c>
      <c r="AT160" s="178" t="s">
        <v>197</v>
      </c>
      <c r="AU160" s="178" t="s">
        <v>78</v>
      </c>
      <c r="AY160" s="20" t="s">
        <v>195</v>
      </c>
      <c r="BE160" s="179">
        <f>IF(N160="základní",J160,0)</f>
        <v>43000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0" t="s">
        <v>76</v>
      </c>
      <c r="BK160" s="179">
        <f>ROUND(I160*H160,2)</f>
        <v>43000</v>
      </c>
      <c r="BL160" s="20" t="s">
        <v>295</v>
      </c>
      <c r="BM160" s="178" t="s">
        <v>6552</v>
      </c>
    </row>
    <row r="161" spans="1:65" s="2" customFormat="1" ht="16.5" customHeight="1">
      <c r="A161" s="33"/>
      <c r="B161" s="167"/>
      <c r="C161" s="168" t="s">
        <v>623</v>
      </c>
      <c r="D161" s="168" t="s">
        <v>197</v>
      </c>
      <c r="E161" s="169" t="s">
        <v>6553</v>
      </c>
      <c r="F161" s="170" t="s">
        <v>3370</v>
      </c>
      <c r="G161" s="171" t="s">
        <v>1041</v>
      </c>
      <c r="H161" s="172">
        <v>1</v>
      </c>
      <c r="I161" s="173">
        <v>11550</v>
      </c>
      <c r="J161" s="173">
        <f>ROUND(I161*H161,2)</f>
        <v>11550</v>
      </c>
      <c r="K161" s="170" t="s">
        <v>3</v>
      </c>
      <c r="L161" s="34"/>
      <c r="M161" s="174" t="s">
        <v>3</v>
      </c>
      <c r="N161" s="175" t="s">
        <v>40</v>
      </c>
      <c r="O161" s="176">
        <v>0</v>
      </c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8" t="s">
        <v>295</v>
      </c>
      <c r="AT161" s="178" t="s">
        <v>197</v>
      </c>
      <c r="AU161" s="178" t="s">
        <v>78</v>
      </c>
      <c r="AY161" s="20" t="s">
        <v>195</v>
      </c>
      <c r="BE161" s="179">
        <f>IF(N161="základní",J161,0)</f>
        <v>11550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20" t="s">
        <v>76</v>
      </c>
      <c r="BK161" s="179">
        <f>ROUND(I161*H161,2)</f>
        <v>11550</v>
      </c>
      <c r="BL161" s="20" t="s">
        <v>295</v>
      </c>
      <c r="BM161" s="178" t="s">
        <v>6554</v>
      </c>
    </row>
    <row r="162" spans="1:65" s="2" customFormat="1" ht="16.5" customHeight="1">
      <c r="A162" s="33"/>
      <c r="B162" s="167"/>
      <c r="C162" s="168" t="s">
        <v>628</v>
      </c>
      <c r="D162" s="168" t="s">
        <v>197</v>
      </c>
      <c r="E162" s="169" t="s">
        <v>6555</v>
      </c>
      <c r="F162" s="170" t="s">
        <v>6247</v>
      </c>
      <c r="G162" s="171" t="s">
        <v>1041</v>
      </c>
      <c r="H162" s="172">
        <v>1</v>
      </c>
      <c r="I162" s="173">
        <v>5800</v>
      </c>
      <c r="J162" s="173">
        <f>ROUND(I162*H162,2)</f>
        <v>5800</v>
      </c>
      <c r="K162" s="170" t="s">
        <v>3</v>
      </c>
      <c r="L162" s="34"/>
      <c r="M162" s="174" t="s">
        <v>3</v>
      </c>
      <c r="N162" s="175" t="s">
        <v>40</v>
      </c>
      <c r="O162" s="176">
        <v>0</v>
      </c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8" t="s">
        <v>295</v>
      </c>
      <c r="AT162" s="178" t="s">
        <v>197</v>
      </c>
      <c r="AU162" s="178" t="s">
        <v>78</v>
      </c>
      <c r="AY162" s="20" t="s">
        <v>195</v>
      </c>
      <c r="BE162" s="179">
        <f>IF(N162="základní",J162,0)</f>
        <v>5800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0" t="s">
        <v>76</v>
      </c>
      <c r="BK162" s="179">
        <f>ROUND(I162*H162,2)</f>
        <v>5800</v>
      </c>
      <c r="BL162" s="20" t="s">
        <v>295</v>
      </c>
      <c r="BM162" s="178" t="s">
        <v>6556</v>
      </c>
    </row>
    <row r="163" spans="1:65" s="2" customFormat="1" ht="16.5" customHeight="1">
      <c r="A163" s="33"/>
      <c r="B163" s="167"/>
      <c r="C163" s="168" t="s">
        <v>632</v>
      </c>
      <c r="D163" s="168" t="s">
        <v>197</v>
      </c>
      <c r="E163" s="169" t="s">
        <v>6557</v>
      </c>
      <c r="F163" s="170" t="s">
        <v>3373</v>
      </c>
      <c r="G163" s="171" t="s">
        <v>1041</v>
      </c>
      <c r="H163" s="172">
        <v>1</v>
      </c>
      <c r="I163" s="173">
        <v>2800</v>
      </c>
      <c r="J163" s="173">
        <f>ROUND(I163*H163,2)</f>
        <v>2800</v>
      </c>
      <c r="K163" s="170" t="s">
        <v>3</v>
      </c>
      <c r="L163" s="34"/>
      <c r="M163" s="221" t="s">
        <v>3</v>
      </c>
      <c r="N163" s="222" t="s">
        <v>40</v>
      </c>
      <c r="O163" s="219">
        <v>0</v>
      </c>
      <c r="P163" s="219">
        <f>O163*H163</f>
        <v>0</v>
      </c>
      <c r="Q163" s="219">
        <v>0</v>
      </c>
      <c r="R163" s="219">
        <f>Q163*H163</f>
        <v>0</v>
      </c>
      <c r="S163" s="219">
        <v>0</v>
      </c>
      <c r="T163" s="220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8" t="s">
        <v>295</v>
      </c>
      <c r="AT163" s="178" t="s">
        <v>197</v>
      </c>
      <c r="AU163" s="178" t="s">
        <v>78</v>
      </c>
      <c r="AY163" s="20" t="s">
        <v>195</v>
      </c>
      <c r="BE163" s="179">
        <f>IF(N163="základní",J163,0)</f>
        <v>2800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20" t="s">
        <v>76</v>
      </c>
      <c r="BK163" s="179">
        <f>ROUND(I163*H163,2)</f>
        <v>2800</v>
      </c>
      <c r="BL163" s="20" t="s">
        <v>295</v>
      </c>
      <c r="BM163" s="178" t="s">
        <v>6558</v>
      </c>
    </row>
    <row r="164" spans="1:31" s="2" customFormat="1" ht="6.95" customHeight="1">
      <c r="A164" s="33"/>
      <c r="B164" s="49"/>
      <c r="C164" s="50"/>
      <c r="D164" s="50"/>
      <c r="E164" s="50"/>
      <c r="F164" s="50"/>
      <c r="G164" s="50"/>
      <c r="H164" s="50"/>
      <c r="I164" s="50"/>
      <c r="J164" s="50"/>
      <c r="K164" s="50"/>
      <c r="L164" s="34"/>
      <c r="M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</sheetData>
  <autoFilter ref="C92:K16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7"/>
    </row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138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145</v>
      </c>
      <c r="L4" s="23"/>
      <c r="M4" s="118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15</v>
      </c>
      <c r="L6" s="23"/>
    </row>
    <row r="7" spans="2:12" s="1" customFormat="1" ht="16.5" customHeight="1">
      <c r="B7" s="23"/>
      <c r="E7" s="119" t="str">
        <f>'Rekapitulace stavby'!K6</f>
        <v>Snížení energetické náročnosti areálu SOU Hubálov</v>
      </c>
      <c r="F7" s="30"/>
      <c r="G7" s="30"/>
      <c r="H7" s="30"/>
      <c r="L7" s="23"/>
    </row>
    <row r="8" spans="2:12" ht="12">
      <c r="B8" s="23"/>
      <c r="D8" s="30" t="s">
        <v>146</v>
      </c>
      <c r="L8" s="23"/>
    </row>
    <row r="9" spans="2:12" s="1" customFormat="1" ht="16.5" customHeight="1">
      <c r="B9" s="23"/>
      <c r="E9" s="119" t="s">
        <v>3375</v>
      </c>
      <c r="F9" s="1"/>
      <c r="G9" s="1"/>
      <c r="H9" s="1"/>
      <c r="L9" s="23"/>
    </row>
    <row r="10" spans="2:12" s="1" customFormat="1" ht="12" customHeight="1">
      <c r="B10" s="23"/>
      <c r="D10" s="30" t="s">
        <v>148</v>
      </c>
      <c r="L10" s="23"/>
    </row>
    <row r="11" spans="1:31" s="2" customFormat="1" ht="16.5" customHeight="1">
      <c r="A11" s="33"/>
      <c r="B11" s="34"/>
      <c r="C11" s="33"/>
      <c r="D11" s="33"/>
      <c r="E11" s="125" t="s">
        <v>6085</v>
      </c>
      <c r="F11" s="33"/>
      <c r="G11" s="33"/>
      <c r="H11" s="33"/>
      <c r="I11" s="33"/>
      <c r="J11" s="33"/>
      <c r="K11" s="33"/>
      <c r="L11" s="1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30" t="s">
        <v>5618</v>
      </c>
      <c r="E12" s="33"/>
      <c r="F12" s="33"/>
      <c r="G12" s="33"/>
      <c r="H12" s="33"/>
      <c r="I12" s="33"/>
      <c r="J12" s="33"/>
      <c r="K12" s="33"/>
      <c r="L12" s="12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6.5" customHeight="1">
      <c r="A13" s="33"/>
      <c r="B13" s="34"/>
      <c r="C13" s="33"/>
      <c r="D13" s="33"/>
      <c r="E13" s="56" t="s">
        <v>6559</v>
      </c>
      <c r="F13" s="33"/>
      <c r="G13" s="33"/>
      <c r="H13" s="33"/>
      <c r="I13" s="33"/>
      <c r="J13" s="33"/>
      <c r="K13" s="33"/>
      <c r="L13" s="12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12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4"/>
      <c r="C15" s="33"/>
      <c r="D15" s="30" t="s">
        <v>17</v>
      </c>
      <c r="E15" s="33"/>
      <c r="F15" s="27" t="s">
        <v>3</v>
      </c>
      <c r="G15" s="33"/>
      <c r="H15" s="33"/>
      <c r="I15" s="30" t="s">
        <v>18</v>
      </c>
      <c r="J15" s="27" t="s">
        <v>3</v>
      </c>
      <c r="K15" s="33"/>
      <c r="L15" s="12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30" t="s">
        <v>19</v>
      </c>
      <c r="E16" s="33"/>
      <c r="F16" s="27" t="s">
        <v>20</v>
      </c>
      <c r="G16" s="33"/>
      <c r="H16" s="33"/>
      <c r="I16" s="30" t="s">
        <v>21</v>
      </c>
      <c r="J16" s="58" t="str">
        <f>'Rekapitulace stavby'!AN8</f>
        <v>2. 11. 2018</v>
      </c>
      <c r="K16" s="33"/>
      <c r="L16" s="12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8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12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30" t="s">
        <v>23</v>
      </c>
      <c r="E18" s="33"/>
      <c r="F18" s="33"/>
      <c r="G18" s="33"/>
      <c r="H18" s="33"/>
      <c r="I18" s="30" t="s">
        <v>24</v>
      </c>
      <c r="J18" s="27" t="s">
        <v>3</v>
      </c>
      <c r="K18" s="33"/>
      <c r="L18" s="12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7" t="s">
        <v>25</v>
      </c>
      <c r="F19" s="33"/>
      <c r="G19" s="33"/>
      <c r="H19" s="33"/>
      <c r="I19" s="30" t="s">
        <v>26</v>
      </c>
      <c r="J19" s="27" t="s">
        <v>3</v>
      </c>
      <c r="K19" s="33"/>
      <c r="L19" s="12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12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30" t="s">
        <v>27</v>
      </c>
      <c r="E21" s="33"/>
      <c r="F21" s="33"/>
      <c r="G21" s="33"/>
      <c r="H21" s="33"/>
      <c r="I21" s="30" t="s">
        <v>24</v>
      </c>
      <c r="J21" s="27" t="str">
        <f>'Rekapitulace stavby'!AN13</f>
        <v/>
      </c>
      <c r="K21" s="33"/>
      <c r="L21" s="12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7" t="str">
        <f>'Rekapitulace stavby'!E14</f>
        <v xml:space="preserve"> </v>
      </c>
      <c r="F22" s="27"/>
      <c r="G22" s="27"/>
      <c r="H22" s="27"/>
      <c r="I22" s="30" t="s">
        <v>26</v>
      </c>
      <c r="J22" s="27" t="str">
        <f>'Rekapitulace stavby'!AN14</f>
        <v/>
      </c>
      <c r="K22" s="33"/>
      <c r="L22" s="12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1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30" t="s">
        <v>29</v>
      </c>
      <c r="E24" s="33"/>
      <c r="F24" s="33"/>
      <c r="G24" s="33"/>
      <c r="H24" s="33"/>
      <c r="I24" s="30" t="s">
        <v>24</v>
      </c>
      <c r="J24" s="27" t="s">
        <v>3</v>
      </c>
      <c r="K24" s="33"/>
      <c r="L24" s="1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7" t="s">
        <v>30</v>
      </c>
      <c r="F25" s="33"/>
      <c r="G25" s="33"/>
      <c r="H25" s="33"/>
      <c r="I25" s="30" t="s">
        <v>26</v>
      </c>
      <c r="J25" s="27" t="s">
        <v>3</v>
      </c>
      <c r="K25" s="33"/>
      <c r="L25" s="1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12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30" t="s">
        <v>32</v>
      </c>
      <c r="E27" s="33"/>
      <c r="F27" s="33"/>
      <c r="G27" s="33"/>
      <c r="H27" s="33"/>
      <c r="I27" s="30" t="s">
        <v>24</v>
      </c>
      <c r="J27" s="27" t="s">
        <v>3</v>
      </c>
      <c r="K27" s="33"/>
      <c r="L27" s="12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7" t="s">
        <v>30</v>
      </c>
      <c r="F28" s="33"/>
      <c r="G28" s="33"/>
      <c r="H28" s="33"/>
      <c r="I28" s="30" t="s">
        <v>26</v>
      </c>
      <c r="J28" s="27" t="s">
        <v>3</v>
      </c>
      <c r="K28" s="33"/>
      <c r="L28" s="1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12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30" t="s">
        <v>33</v>
      </c>
      <c r="E30" s="33"/>
      <c r="F30" s="33"/>
      <c r="G30" s="33"/>
      <c r="H30" s="33"/>
      <c r="I30" s="33"/>
      <c r="J30" s="33"/>
      <c r="K30" s="33"/>
      <c r="L30" s="1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21"/>
      <c r="B31" s="122"/>
      <c r="C31" s="121"/>
      <c r="D31" s="121"/>
      <c r="E31" s="31" t="s">
        <v>3</v>
      </c>
      <c r="F31" s="31"/>
      <c r="G31" s="31"/>
      <c r="H31" s="31"/>
      <c r="I31" s="121"/>
      <c r="J31" s="121"/>
      <c r="K31" s="121"/>
      <c r="L31" s="123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12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8"/>
      <c r="E33" s="78"/>
      <c r="F33" s="78"/>
      <c r="G33" s="78"/>
      <c r="H33" s="78"/>
      <c r="I33" s="78"/>
      <c r="J33" s="78"/>
      <c r="K33" s="78"/>
      <c r="L33" s="12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4" customHeight="1">
      <c r="A34" s="33"/>
      <c r="B34" s="34"/>
      <c r="C34" s="33"/>
      <c r="D34" s="124" t="s">
        <v>35</v>
      </c>
      <c r="E34" s="33"/>
      <c r="F34" s="33"/>
      <c r="G34" s="33"/>
      <c r="H34" s="33"/>
      <c r="I34" s="33"/>
      <c r="J34" s="84">
        <f>ROUND(J93,2)</f>
        <v>41468.7</v>
      </c>
      <c r="K34" s="33"/>
      <c r="L34" s="1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78"/>
      <c r="E35" s="78"/>
      <c r="F35" s="78"/>
      <c r="G35" s="78"/>
      <c r="H35" s="78"/>
      <c r="I35" s="78"/>
      <c r="J35" s="78"/>
      <c r="K35" s="78"/>
      <c r="L35" s="12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8" t="s">
        <v>37</v>
      </c>
      <c r="G36" s="33"/>
      <c r="H36" s="33"/>
      <c r="I36" s="38" t="s">
        <v>36</v>
      </c>
      <c r="J36" s="38" t="s">
        <v>38</v>
      </c>
      <c r="K36" s="33"/>
      <c r="L36" s="12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25" t="s">
        <v>39</v>
      </c>
      <c r="E37" s="30" t="s">
        <v>40</v>
      </c>
      <c r="F37" s="126">
        <f>ROUND((SUM(BE93:BE113)),2)</f>
        <v>41468.7</v>
      </c>
      <c r="G37" s="33"/>
      <c r="H37" s="33"/>
      <c r="I37" s="127">
        <v>0.21</v>
      </c>
      <c r="J37" s="126">
        <f>ROUND(((SUM(BE93:BE113))*I37),2)</f>
        <v>8708.43</v>
      </c>
      <c r="K37" s="33"/>
      <c r="L37" s="12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0" t="s">
        <v>41</v>
      </c>
      <c r="F38" s="126">
        <f>ROUND((SUM(BF93:BF113)),2)</f>
        <v>0</v>
      </c>
      <c r="G38" s="33"/>
      <c r="H38" s="33"/>
      <c r="I38" s="127">
        <v>0.15</v>
      </c>
      <c r="J38" s="126">
        <f>ROUND(((SUM(BF93:BF113))*I38),2)</f>
        <v>0</v>
      </c>
      <c r="K38" s="33"/>
      <c r="L38" s="12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30" t="s">
        <v>42</v>
      </c>
      <c r="F39" s="126">
        <f>ROUND((SUM(BG93:BG113)),2)</f>
        <v>0</v>
      </c>
      <c r="G39" s="33"/>
      <c r="H39" s="33"/>
      <c r="I39" s="127">
        <v>0.21</v>
      </c>
      <c r="J39" s="126">
        <f>0</f>
        <v>0</v>
      </c>
      <c r="K39" s="33"/>
      <c r="L39" s="12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 hidden="1">
      <c r="A40" s="33"/>
      <c r="B40" s="34"/>
      <c r="C40" s="33"/>
      <c r="D40" s="33"/>
      <c r="E40" s="30" t="s">
        <v>43</v>
      </c>
      <c r="F40" s="126">
        <f>ROUND((SUM(BH93:BH113)),2)</f>
        <v>0</v>
      </c>
      <c r="G40" s="33"/>
      <c r="H40" s="33"/>
      <c r="I40" s="127">
        <v>0.15</v>
      </c>
      <c r="J40" s="126">
        <f>0</f>
        <v>0</v>
      </c>
      <c r="K40" s="33"/>
      <c r="L40" s="12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customHeight="1" hidden="1">
      <c r="A41" s="33"/>
      <c r="B41" s="34"/>
      <c r="C41" s="33"/>
      <c r="D41" s="33"/>
      <c r="E41" s="30" t="s">
        <v>44</v>
      </c>
      <c r="F41" s="126">
        <f>ROUND((SUM(BI93:BI113)),2)</f>
        <v>0</v>
      </c>
      <c r="G41" s="33"/>
      <c r="H41" s="33"/>
      <c r="I41" s="127">
        <v>0</v>
      </c>
      <c r="J41" s="126">
        <f>0</f>
        <v>0</v>
      </c>
      <c r="K41" s="33"/>
      <c r="L41" s="12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12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4" customHeight="1">
      <c r="A43" s="33"/>
      <c r="B43" s="34"/>
      <c r="C43" s="128"/>
      <c r="D43" s="129" t="s">
        <v>45</v>
      </c>
      <c r="E43" s="70"/>
      <c r="F43" s="70"/>
      <c r="G43" s="130" t="s">
        <v>46</v>
      </c>
      <c r="H43" s="131" t="s">
        <v>47</v>
      </c>
      <c r="I43" s="70"/>
      <c r="J43" s="132">
        <f>SUM(J34:J41)</f>
        <v>50177.13</v>
      </c>
      <c r="K43" s="133"/>
      <c r="L43" s="12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12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8" spans="1:31" s="2" customFormat="1" ht="6.95" customHeight="1">
      <c r="A48" s="33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12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24.95" customHeight="1">
      <c r="A49" s="33"/>
      <c r="B49" s="34"/>
      <c r="C49" s="24" t="s">
        <v>150</v>
      </c>
      <c r="D49" s="33"/>
      <c r="E49" s="33"/>
      <c r="F49" s="33"/>
      <c r="G49" s="33"/>
      <c r="H49" s="33"/>
      <c r="I49" s="33"/>
      <c r="J49" s="33"/>
      <c r="K49" s="33"/>
      <c r="L49" s="12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6.95" customHeight="1">
      <c r="A50" s="33"/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12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2" customHeight="1">
      <c r="A51" s="33"/>
      <c r="B51" s="34"/>
      <c r="C51" s="30" t="s">
        <v>15</v>
      </c>
      <c r="D51" s="33"/>
      <c r="E51" s="33"/>
      <c r="F51" s="33"/>
      <c r="G51" s="33"/>
      <c r="H51" s="33"/>
      <c r="I51" s="33"/>
      <c r="J51" s="33"/>
      <c r="K51" s="33"/>
      <c r="L51" s="12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6.5" customHeight="1">
      <c r="A52" s="33"/>
      <c r="B52" s="34"/>
      <c r="C52" s="33"/>
      <c r="D52" s="33"/>
      <c r="E52" s="119" t="str">
        <f>E7</f>
        <v>Snížení energetické náročnosti areálu SOU Hubálov</v>
      </c>
      <c r="F52" s="30"/>
      <c r="G52" s="30"/>
      <c r="H52" s="30"/>
      <c r="I52" s="33"/>
      <c r="J52" s="33"/>
      <c r="K52" s="33"/>
      <c r="L52" s="12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2:12" s="1" customFormat="1" ht="12" customHeight="1">
      <c r="B53" s="23"/>
      <c r="C53" s="30" t="s">
        <v>146</v>
      </c>
      <c r="L53" s="23"/>
    </row>
    <row r="54" spans="2:12" s="1" customFormat="1" ht="16.5" customHeight="1">
      <c r="B54" s="23"/>
      <c r="E54" s="119" t="s">
        <v>3375</v>
      </c>
      <c r="F54" s="1"/>
      <c r="G54" s="1"/>
      <c r="H54" s="1"/>
      <c r="L54" s="23"/>
    </row>
    <row r="55" spans="2:12" s="1" customFormat="1" ht="12" customHeight="1">
      <c r="B55" s="23"/>
      <c r="C55" s="30" t="s">
        <v>148</v>
      </c>
      <c r="L55" s="23"/>
    </row>
    <row r="56" spans="1:31" s="2" customFormat="1" ht="16.5" customHeight="1">
      <c r="A56" s="33"/>
      <c r="B56" s="34"/>
      <c r="C56" s="33"/>
      <c r="D56" s="33"/>
      <c r="E56" s="125" t="s">
        <v>6085</v>
      </c>
      <c r="F56" s="33"/>
      <c r="G56" s="33"/>
      <c r="H56" s="33"/>
      <c r="I56" s="33"/>
      <c r="J56" s="33"/>
      <c r="K56" s="33"/>
      <c r="L56" s="12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12" customHeight="1">
      <c r="A57" s="33"/>
      <c r="B57" s="34"/>
      <c r="C57" s="30" t="s">
        <v>5618</v>
      </c>
      <c r="D57" s="33"/>
      <c r="E57" s="33"/>
      <c r="F57" s="33"/>
      <c r="G57" s="33"/>
      <c r="H57" s="33"/>
      <c r="I57" s="33"/>
      <c r="J57" s="33"/>
      <c r="K57" s="33"/>
      <c r="L57" s="12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6.5" customHeight="1">
      <c r="A58" s="33"/>
      <c r="B58" s="34"/>
      <c r="C58" s="33"/>
      <c r="D58" s="33"/>
      <c r="E58" s="56" t="str">
        <f>E13</f>
        <v>SO 02.VZT.004 - Zař. č. 4 - Větrání sociálního zázemí</v>
      </c>
      <c r="F58" s="33"/>
      <c r="G58" s="33"/>
      <c r="H58" s="33"/>
      <c r="I58" s="33"/>
      <c r="J58" s="33"/>
      <c r="K58" s="33"/>
      <c r="L58" s="1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6.95" customHeight="1">
      <c r="A59" s="33"/>
      <c r="B59" s="34"/>
      <c r="C59" s="33"/>
      <c r="D59" s="33"/>
      <c r="E59" s="33"/>
      <c r="F59" s="33"/>
      <c r="G59" s="33"/>
      <c r="H59" s="33"/>
      <c r="I59" s="33"/>
      <c r="J59" s="33"/>
      <c r="K59" s="33"/>
      <c r="L59" s="12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2" customHeight="1">
      <c r="A60" s="33"/>
      <c r="B60" s="34"/>
      <c r="C60" s="30" t="s">
        <v>19</v>
      </c>
      <c r="D60" s="33"/>
      <c r="E60" s="33"/>
      <c r="F60" s="27" t="str">
        <f>F16</f>
        <v>Hubálov st. 80, k.ú. Loukovec</v>
      </c>
      <c r="G60" s="33"/>
      <c r="H60" s="33"/>
      <c r="I60" s="30" t="s">
        <v>21</v>
      </c>
      <c r="J60" s="58" t="str">
        <f>IF(J16="","",J16)</f>
        <v>2. 11. 2018</v>
      </c>
      <c r="K60" s="33"/>
      <c r="L60" s="12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6.95" customHeight="1">
      <c r="A61" s="33"/>
      <c r="B61" s="34"/>
      <c r="C61" s="33"/>
      <c r="D61" s="33"/>
      <c r="E61" s="33"/>
      <c r="F61" s="33"/>
      <c r="G61" s="33"/>
      <c r="H61" s="33"/>
      <c r="I61" s="33"/>
      <c r="J61" s="33"/>
      <c r="K61" s="33"/>
      <c r="L61" s="12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5.15" customHeight="1">
      <c r="A62" s="33"/>
      <c r="B62" s="34"/>
      <c r="C62" s="30" t="s">
        <v>23</v>
      </c>
      <c r="D62" s="33"/>
      <c r="E62" s="33"/>
      <c r="F62" s="27" t="str">
        <f>E19</f>
        <v>SOU Hubálov</v>
      </c>
      <c r="G62" s="33"/>
      <c r="H62" s="33"/>
      <c r="I62" s="30" t="s">
        <v>29</v>
      </c>
      <c r="J62" s="31" t="str">
        <f>E25</f>
        <v>ANITAS s.r.o.</v>
      </c>
      <c r="K62" s="33"/>
      <c r="L62" s="12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15.15" customHeight="1">
      <c r="A63" s="33"/>
      <c r="B63" s="34"/>
      <c r="C63" s="30" t="s">
        <v>27</v>
      </c>
      <c r="D63" s="33"/>
      <c r="E63" s="33"/>
      <c r="F63" s="27" t="str">
        <f>IF(E22="","",E22)</f>
        <v xml:space="preserve"> </v>
      </c>
      <c r="G63" s="33"/>
      <c r="H63" s="33"/>
      <c r="I63" s="30" t="s">
        <v>32</v>
      </c>
      <c r="J63" s="31" t="str">
        <f>E28</f>
        <v>ANITAS s.r.o.</v>
      </c>
      <c r="K63" s="33"/>
      <c r="L63" s="12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10.3" customHeight="1">
      <c r="A64" s="33"/>
      <c r="B64" s="34"/>
      <c r="C64" s="33"/>
      <c r="D64" s="33"/>
      <c r="E64" s="33"/>
      <c r="F64" s="33"/>
      <c r="G64" s="33"/>
      <c r="H64" s="33"/>
      <c r="I64" s="33"/>
      <c r="J64" s="33"/>
      <c r="K64" s="33"/>
      <c r="L64" s="12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29.25" customHeight="1">
      <c r="A65" s="33"/>
      <c r="B65" s="34"/>
      <c r="C65" s="134" t="s">
        <v>151</v>
      </c>
      <c r="D65" s="128"/>
      <c r="E65" s="128"/>
      <c r="F65" s="128"/>
      <c r="G65" s="128"/>
      <c r="H65" s="128"/>
      <c r="I65" s="128"/>
      <c r="J65" s="135" t="s">
        <v>152</v>
      </c>
      <c r="K65" s="128"/>
      <c r="L65" s="12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10.3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12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47" s="2" customFormat="1" ht="22.8" customHeight="1">
      <c r="A67" s="33"/>
      <c r="B67" s="34"/>
      <c r="C67" s="136" t="s">
        <v>67</v>
      </c>
      <c r="D67" s="33"/>
      <c r="E67" s="33"/>
      <c r="F67" s="33"/>
      <c r="G67" s="33"/>
      <c r="H67" s="33"/>
      <c r="I67" s="33"/>
      <c r="J67" s="84">
        <f>J93</f>
        <v>41468.7</v>
      </c>
      <c r="K67" s="33"/>
      <c r="L67" s="12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U67" s="20" t="s">
        <v>153</v>
      </c>
    </row>
    <row r="68" spans="1:31" s="9" customFormat="1" ht="24.95" customHeight="1">
      <c r="A68" s="9"/>
      <c r="B68" s="137"/>
      <c r="C68" s="9"/>
      <c r="D68" s="138" t="s">
        <v>163</v>
      </c>
      <c r="E68" s="139"/>
      <c r="F68" s="139"/>
      <c r="G68" s="139"/>
      <c r="H68" s="139"/>
      <c r="I68" s="139"/>
      <c r="J68" s="140">
        <f>J94</f>
        <v>41468.7</v>
      </c>
      <c r="K68" s="9"/>
      <c r="L68" s="137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41"/>
      <c r="C69" s="10"/>
      <c r="D69" s="142" t="s">
        <v>1861</v>
      </c>
      <c r="E69" s="143"/>
      <c r="F69" s="143"/>
      <c r="G69" s="143"/>
      <c r="H69" s="143"/>
      <c r="I69" s="143"/>
      <c r="J69" s="144">
        <f>J95</f>
        <v>41468.7</v>
      </c>
      <c r="K69" s="10"/>
      <c r="L69" s="14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12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2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5" customHeight="1">
      <c r="A75" s="33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2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5" customHeight="1">
      <c r="A76" s="33"/>
      <c r="B76" s="34"/>
      <c r="C76" s="24" t="s">
        <v>180</v>
      </c>
      <c r="D76" s="33"/>
      <c r="E76" s="33"/>
      <c r="F76" s="33"/>
      <c r="G76" s="33"/>
      <c r="H76" s="33"/>
      <c r="I76" s="33"/>
      <c r="J76" s="33"/>
      <c r="K76" s="33"/>
      <c r="L76" s="12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12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30" t="s">
        <v>15</v>
      </c>
      <c r="D78" s="33"/>
      <c r="E78" s="33"/>
      <c r="F78" s="33"/>
      <c r="G78" s="33"/>
      <c r="H78" s="33"/>
      <c r="I78" s="33"/>
      <c r="J78" s="33"/>
      <c r="K78" s="33"/>
      <c r="L78" s="12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119" t="str">
        <f>E7</f>
        <v>Snížení energetické náročnosti areálu SOU Hubálov</v>
      </c>
      <c r="F79" s="30"/>
      <c r="G79" s="30"/>
      <c r="H79" s="30"/>
      <c r="I79" s="33"/>
      <c r="J79" s="33"/>
      <c r="K79" s="33"/>
      <c r="L79" s="12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2:12" s="1" customFormat="1" ht="12" customHeight="1">
      <c r="B80" s="23"/>
      <c r="C80" s="30" t="s">
        <v>146</v>
      </c>
      <c r="L80" s="23"/>
    </row>
    <row r="81" spans="2:12" s="1" customFormat="1" ht="16.5" customHeight="1">
      <c r="B81" s="23"/>
      <c r="E81" s="119" t="s">
        <v>3375</v>
      </c>
      <c r="F81" s="1"/>
      <c r="G81" s="1"/>
      <c r="H81" s="1"/>
      <c r="L81" s="23"/>
    </row>
    <row r="82" spans="2:12" s="1" customFormat="1" ht="12" customHeight="1">
      <c r="B82" s="23"/>
      <c r="C82" s="30" t="s">
        <v>148</v>
      </c>
      <c r="L82" s="23"/>
    </row>
    <row r="83" spans="1:31" s="2" customFormat="1" ht="16.5" customHeight="1">
      <c r="A83" s="33"/>
      <c r="B83" s="34"/>
      <c r="C83" s="33"/>
      <c r="D83" s="33"/>
      <c r="E83" s="125" t="s">
        <v>6085</v>
      </c>
      <c r="F83" s="33"/>
      <c r="G83" s="33"/>
      <c r="H83" s="33"/>
      <c r="I83" s="33"/>
      <c r="J83" s="33"/>
      <c r="K83" s="33"/>
      <c r="L83" s="12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30" t="s">
        <v>5618</v>
      </c>
      <c r="D84" s="33"/>
      <c r="E84" s="33"/>
      <c r="F84" s="33"/>
      <c r="G84" s="33"/>
      <c r="H84" s="33"/>
      <c r="I84" s="33"/>
      <c r="J84" s="33"/>
      <c r="K84" s="33"/>
      <c r="L84" s="12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56" t="str">
        <f>E13</f>
        <v>SO 02.VZT.004 - Zař. č. 4 - Větrání sociálního zázemí</v>
      </c>
      <c r="F85" s="33"/>
      <c r="G85" s="33"/>
      <c r="H85" s="33"/>
      <c r="I85" s="33"/>
      <c r="J85" s="33"/>
      <c r="K85" s="33"/>
      <c r="L85" s="12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12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30" t="s">
        <v>19</v>
      </c>
      <c r="D87" s="33"/>
      <c r="E87" s="33"/>
      <c r="F87" s="27" t="str">
        <f>F16</f>
        <v>Hubálov st. 80, k.ú. Loukovec</v>
      </c>
      <c r="G87" s="33"/>
      <c r="H87" s="33"/>
      <c r="I87" s="30" t="s">
        <v>21</v>
      </c>
      <c r="J87" s="58" t="str">
        <f>IF(J16="","",J16)</f>
        <v>2. 11. 2018</v>
      </c>
      <c r="K87" s="33"/>
      <c r="L87" s="12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12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15" customHeight="1">
      <c r="A89" s="33"/>
      <c r="B89" s="34"/>
      <c r="C89" s="30" t="s">
        <v>23</v>
      </c>
      <c r="D89" s="33"/>
      <c r="E89" s="33"/>
      <c r="F89" s="27" t="str">
        <f>E19</f>
        <v>SOU Hubálov</v>
      </c>
      <c r="G89" s="33"/>
      <c r="H89" s="33"/>
      <c r="I89" s="30" t="s">
        <v>29</v>
      </c>
      <c r="J89" s="31" t="str">
        <f>E25</f>
        <v>ANITAS s.r.o.</v>
      </c>
      <c r="K89" s="33"/>
      <c r="L89" s="12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15" customHeight="1">
      <c r="A90" s="33"/>
      <c r="B90" s="34"/>
      <c r="C90" s="30" t="s">
        <v>27</v>
      </c>
      <c r="D90" s="33"/>
      <c r="E90" s="33"/>
      <c r="F90" s="27" t="str">
        <f>IF(E22="","",E22)</f>
        <v xml:space="preserve"> </v>
      </c>
      <c r="G90" s="33"/>
      <c r="H90" s="33"/>
      <c r="I90" s="30" t="s">
        <v>32</v>
      </c>
      <c r="J90" s="31" t="str">
        <f>E28</f>
        <v>ANITAS s.r.o.</v>
      </c>
      <c r="K90" s="33"/>
      <c r="L90" s="12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12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45"/>
      <c r="B92" s="146"/>
      <c r="C92" s="147" t="s">
        <v>181</v>
      </c>
      <c r="D92" s="148" t="s">
        <v>54</v>
      </c>
      <c r="E92" s="148" t="s">
        <v>50</v>
      </c>
      <c r="F92" s="148" t="s">
        <v>51</v>
      </c>
      <c r="G92" s="148" t="s">
        <v>182</v>
      </c>
      <c r="H92" s="148" t="s">
        <v>183</v>
      </c>
      <c r="I92" s="148" t="s">
        <v>184</v>
      </c>
      <c r="J92" s="148" t="s">
        <v>152</v>
      </c>
      <c r="K92" s="149" t="s">
        <v>185</v>
      </c>
      <c r="L92" s="150"/>
      <c r="M92" s="74" t="s">
        <v>3</v>
      </c>
      <c r="N92" s="75" t="s">
        <v>39</v>
      </c>
      <c r="O92" s="75" t="s">
        <v>186</v>
      </c>
      <c r="P92" s="75" t="s">
        <v>187</v>
      </c>
      <c r="Q92" s="75" t="s">
        <v>188</v>
      </c>
      <c r="R92" s="75" t="s">
        <v>189</v>
      </c>
      <c r="S92" s="75" t="s">
        <v>190</v>
      </c>
      <c r="T92" s="76" t="s">
        <v>191</v>
      </c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</row>
    <row r="93" spans="1:63" s="2" customFormat="1" ht="22.8" customHeight="1">
      <c r="A93" s="33"/>
      <c r="B93" s="34"/>
      <c r="C93" s="81" t="s">
        <v>192</v>
      </c>
      <c r="D93" s="33"/>
      <c r="E93" s="33"/>
      <c r="F93" s="33"/>
      <c r="G93" s="33"/>
      <c r="H93" s="33"/>
      <c r="I93" s="33"/>
      <c r="J93" s="151">
        <f>BK93</f>
        <v>41468.7</v>
      </c>
      <c r="K93" s="33"/>
      <c r="L93" s="34"/>
      <c r="M93" s="77"/>
      <c r="N93" s="62"/>
      <c r="O93" s="78"/>
      <c r="P93" s="152">
        <f>P94</f>
        <v>0</v>
      </c>
      <c r="Q93" s="78"/>
      <c r="R93" s="152">
        <f>R94</f>
        <v>0</v>
      </c>
      <c r="S93" s="78"/>
      <c r="T93" s="153">
        <f>T94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20" t="s">
        <v>68</v>
      </c>
      <c r="AU93" s="20" t="s">
        <v>153</v>
      </c>
      <c r="BK93" s="154">
        <f>BK94</f>
        <v>41468.7</v>
      </c>
    </row>
    <row r="94" spans="1:63" s="12" customFormat="1" ht="25.9" customHeight="1">
      <c r="A94" s="12"/>
      <c r="B94" s="155"/>
      <c r="C94" s="12"/>
      <c r="D94" s="156" t="s">
        <v>68</v>
      </c>
      <c r="E94" s="157" t="s">
        <v>889</v>
      </c>
      <c r="F94" s="157" t="s">
        <v>890</v>
      </c>
      <c r="G94" s="12"/>
      <c r="H94" s="12"/>
      <c r="I94" s="12"/>
      <c r="J94" s="158">
        <f>BK94</f>
        <v>41468.7</v>
      </c>
      <c r="K94" s="12"/>
      <c r="L94" s="155"/>
      <c r="M94" s="159"/>
      <c r="N94" s="160"/>
      <c r="O94" s="160"/>
      <c r="P94" s="161">
        <f>P95</f>
        <v>0</v>
      </c>
      <c r="Q94" s="160"/>
      <c r="R94" s="161">
        <f>R95</f>
        <v>0</v>
      </c>
      <c r="S94" s="160"/>
      <c r="T94" s="162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56" t="s">
        <v>78</v>
      </c>
      <c r="AT94" s="163" t="s">
        <v>68</v>
      </c>
      <c r="AU94" s="163" t="s">
        <v>69</v>
      </c>
      <c r="AY94" s="156" t="s">
        <v>195</v>
      </c>
      <c r="BK94" s="164">
        <f>BK95</f>
        <v>41468.7</v>
      </c>
    </row>
    <row r="95" spans="1:63" s="12" customFormat="1" ht="22.8" customHeight="1">
      <c r="A95" s="12"/>
      <c r="B95" s="155"/>
      <c r="C95" s="12"/>
      <c r="D95" s="156" t="s">
        <v>68</v>
      </c>
      <c r="E95" s="165" t="s">
        <v>1984</v>
      </c>
      <c r="F95" s="165" t="s">
        <v>1985</v>
      </c>
      <c r="G95" s="12"/>
      <c r="H95" s="12"/>
      <c r="I95" s="12"/>
      <c r="J95" s="166">
        <f>BK95</f>
        <v>41468.7</v>
      </c>
      <c r="K95" s="12"/>
      <c r="L95" s="155"/>
      <c r="M95" s="159"/>
      <c r="N95" s="160"/>
      <c r="O95" s="160"/>
      <c r="P95" s="161">
        <f>SUM(P96:P113)</f>
        <v>0</v>
      </c>
      <c r="Q95" s="160"/>
      <c r="R95" s="161">
        <f>SUM(R96:R113)</f>
        <v>0</v>
      </c>
      <c r="S95" s="160"/>
      <c r="T95" s="162">
        <f>SUM(T96:T113)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56" t="s">
        <v>78</v>
      </c>
      <c r="AT95" s="163" t="s">
        <v>68</v>
      </c>
      <c r="AU95" s="163" t="s">
        <v>76</v>
      </c>
      <c r="AY95" s="156" t="s">
        <v>195</v>
      </c>
      <c r="BK95" s="164">
        <f>SUM(BK96:BK113)</f>
        <v>41468.7</v>
      </c>
    </row>
    <row r="96" spans="1:65" s="2" customFormat="1" ht="24" customHeight="1">
      <c r="A96" s="33"/>
      <c r="B96" s="167"/>
      <c r="C96" s="168" t="s">
        <v>76</v>
      </c>
      <c r="D96" s="168" t="s">
        <v>197</v>
      </c>
      <c r="E96" s="169" t="s">
        <v>6560</v>
      </c>
      <c r="F96" s="170" t="s">
        <v>6561</v>
      </c>
      <c r="G96" s="171" t="s">
        <v>1148</v>
      </c>
      <c r="H96" s="172">
        <v>1</v>
      </c>
      <c r="I96" s="173">
        <v>5900</v>
      </c>
      <c r="J96" s="173">
        <f>ROUND(I96*H96,2)</f>
        <v>5900</v>
      </c>
      <c r="K96" s="170" t="s">
        <v>3</v>
      </c>
      <c r="L96" s="34"/>
      <c r="M96" s="174" t="s">
        <v>3</v>
      </c>
      <c r="N96" s="175" t="s">
        <v>40</v>
      </c>
      <c r="O96" s="176">
        <v>0</v>
      </c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8" t="s">
        <v>295</v>
      </c>
      <c r="AT96" s="178" t="s">
        <v>197</v>
      </c>
      <c r="AU96" s="178" t="s">
        <v>78</v>
      </c>
      <c r="AY96" s="20" t="s">
        <v>195</v>
      </c>
      <c r="BE96" s="179">
        <f>IF(N96="základní",J96,0)</f>
        <v>5900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76</v>
      </c>
      <c r="BK96" s="179">
        <f>ROUND(I96*H96,2)</f>
        <v>5900</v>
      </c>
      <c r="BL96" s="20" t="s">
        <v>295</v>
      </c>
      <c r="BM96" s="178" t="s">
        <v>6562</v>
      </c>
    </row>
    <row r="97" spans="1:65" s="2" customFormat="1" ht="16.5" customHeight="1">
      <c r="A97" s="33"/>
      <c r="B97" s="167"/>
      <c r="C97" s="168" t="s">
        <v>78</v>
      </c>
      <c r="D97" s="168" t="s">
        <v>197</v>
      </c>
      <c r="E97" s="169" t="s">
        <v>6563</v>
      </c>
      <c r="F97" s="170" t="s">
        <v>6564</v>
      </c>
      <c r="G97" s="171" t="s">
        <v>1148</v>
      </c>
      <c r="H97" s="172">
        <v>2</v>
      </c>
      <c r="I97" s="173">
        <v>1675</v>
      </c>
      <c r="J97" s="173">
        <f>ROUND(I97*H97,2)</f>
        <v>3350</v>
      </c>
      <c r="K97" s="170" t="s">
        <v>3</v>
      </c>
      <c r="L97" s="34"/>
      <c r="M97" s="174" t="s">
        <v>3</v>
      </c>
      <c r="N97" s="175" t="s">
        <v>40</v>
      </c>
      <c r="O97" s="176">
        <v>0</v>
      </c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78" t="s">
        <v>295</v>
      </c>
      <c r="AT97" s="178" t="s">
        <v>197</v>
      </c>
      <c r="AU97" s="178" t="s">
        <v>78</v>
      </c>
      <c r="AY97" s="20" t="s">
        <v>195</v>
      </c>
      <c r="BE97" s="179">
        <f>IF(N97="základní",J97,0)</f>
        <v>3350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76</v>
      </c>
      <c r="BK97" s="179">
        <f>ROUND(I97*H97,2)</f>
        <v>3350</v>
      </c>
      <c r="BL97" s="20" t="s">
        <v>295</v>
      </c>
      <c r="BM97" s="178" t="s">
        <v>6565</v>
      </c>
    </row>
    <row r="98" spans="1:65" s="2" customFormat="1" ht="16.5" customHeight="1">
      <c r="A98" s="33"/>
      <c r="B98" s="167"/>
      <c r="C98" s="168" t="s">
        <v>119</v>
      </c>
      <c r="D98" s="168" t="s">
        <v>197</v>
      </c>
      <c r="E98" s="169" t="s">
        <v>6566</v>
      </c>
      <c r="F98" s="170" t="s">
        <v>6567</v>
      </c>
      <c r="G98" s="171" t="s">
        <v>1148</v>
      </c>
      <c r="H98" s="172">
        <v>1</v>
      </c>
      <c r="I98" s="173">
        <v>509.36</v>
      </c>
      <c r="J98" s="173">
        <f>ROUND(I98*H98,2)</f>
        <v>509.36</v>
      </c>
      <c r="K98" s="170" t="s">
        <v>3</v>
      </c>
      <c r="L98" s="34"/>
      <c r="M98" s="174" t="s">
        <v>3</v>
      </c>
      <c r="N98" s="175" t="s">
        <v>40</v>
      </c>
      <c r="O98" s="176">
        <v>0</v>
      </c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78" t="s">
        <v>295</v>
      </c>
      <c r="AT98" s="178" t="s">
        <v>197</v>
      </c>
      <c r="AU98" s="178" t="s">
        <v>78</v>
      </c>
      <c r="AY98" s="20" t="s">
        <v>195</v>
      </c>
      <c r="BE98" s="179">
        <f>IF(N98="základní",J98,0)</f>
        <v>509.36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76</v>
      </c>
      <c r="BK98" s="179">
        <f>ROUND(I98*H98,2)</f>
        <v>509.36</v>
      </c>
      <c r="BL98" s="20" t="s">
        <v>295</v>
      </c>
      <c r="BM98" s="178" t="s">
        <v>6568</v>
      </c>
    </row>
    <row r="99" spans="1:65" s="2" customFormat="1" ht="16.5" customHeight="1">
      <c r="A99" s="33"/>
      <c r="B99" s="167"/>
      <c r="C99" s="168" t="s">
        <v>202</v>
      </c>
      <c r="D99" s="168" t="s">
        <v>197</v>
      </c>
      <c r="E99" s="169" t="s">
        <v>6569</v>
      </c>
      <c r="F99" s="170" t="s">
        <v>6570</v>
      </c>
      <c r="G99" s="171" t="s">
        <v>1148</v>
      </c>
      <c r="H99" s="172">
        <v>6</v>
      </c>
      <c r="I99" s="173">
        <v>422.73</v>
      </c>
      <c r="J99" s="173">
        <f>ROUND(I99*H99,2)</f>
        <v>2536.38</v>
      </c>
      <c r="K99" s="170" t="s">
        <v>3</v>
      </c>
      <c r="L99" s="34"/>
      <c r="M99" s="174" t="s">
        <v>3</v>
      </c>
      <c r="N99" s="175" t="s">
        <v>40</v>
      </c>
      <c r="O99" s="176">
        <v>0</v>
      </c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8" t="s">
        <v>295</v>
      </c>
      <c r="AT99" s="178" t="s">
        <v>197</v>
      </c>
      <c r="AU99" s="178" t="s">
        <v>78</v>
      </c>
      <c r="AY99" s="20" t="s">
        <v>195</v>
      </c>
      <c r="BE99" s="179">
        <f>IF(N99="základní",J99,0)</f>
        <v>2536.38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76</v>
      </c>
      <c r="BK99" s="179">
        <f>ROUND(I99*H99,2)</f>
        <v>2536.38</v>
      </c>
      <c r="BL99" s="20" t="s">
        <v>295</v>
      </c>
      <c r="BM99" s="178" t="s">
        <v>6571</v>
      </c>
    </row>
    <row r="100" spans="1:65" s="2" customFormat="1" ht="16.5" customHeight="1">
      <c r="A100" s="33"/>
      <c r="B100" s="167"/>
      <c r="C100" s="168" t="s">
        <v>225</v>
      </c>
      <c r="D100" s="168" t="s">
        <v>197</v>
      </c>
      <c r="E100" s="169" t="s">
        <v>6572</v>
      </c>
      <c r="F100" s="170" t="s">
        <v>6573</v>
      </c>
      <c r="G100" s="171" t="s">
        <v>1148</v>
      </c>
      <c r="H100" s="172">
        <v>1</v>
      </c>
      <c r="I100" s="173">
        <v>732.27</v>
      </c>
      <c r="J100" s="173">
        <f>ROUND(I100*H100,2)</f>
        <v>732.27</v>
      </c>
      <c r="K100" s="170" t="s">
        <v>3</v>
      </c>
      <c r="L100" s="34"/>
      <c r="M100" s="174" t="s">
        <v>3</v>
      </c>
      <c r="N100" s="175" t="s">
        <v>40</v>
      </c>
      <c r="O100" s="176">
        <v>0</v>
      </c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78" t="s">
        <v>295</v>
      </c>
      <c r="AT100" s="178" t="s">
        <v>197</v>
      </c>
      <c r="AU100" s="178" t="s">
        <v>78</v>
      </c>
      <c r="AY100" s="20" t="s">
        <v>195</v>
      </c>
      <c r="BE100" s="179">
        <f>IF(N100="základní",J100,0)</f>
        <v>732.27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76</v>
      </c>
      <c r="BK100" s="179">
        <f>ROUND(I100*H100,2)</f>
        <v>732.27</v>
      </c>
      <c r="BL100" s="20" t="s">
        <v>295</v>
      </c>
      <c r="BM100" s="178" t="s">
        <v>6574</v>
      </c>
    </row>
    <row r="101" spans="1:65" s="2" customFormat="1" ht="16.5" customHeight="1">
      <c r="A101" s="33"/>
      <c r="B101" s="167"/>
      <c r="C101" s="168" t="s">
        <v>235</v>
      </c>
      <c r="D101" s="168" t="s">
        <v>197</v>
      </c>
      <c r="E101" s="169" t="s">
        <v>6575</v>
      </c>
      <c r="F101" s="170" t="s">
        <v>6576</v>
      </c>
      <c r="G101" s="171" t="s">
        <v>1148</v>
      </c>
      <c r="H101" s="172">
        <v>2</v>
      </c>
      <c r="I101" s="173">
        <v>347.66</v>
      </c>
      <c r="J101" s="173">
        <f>ROUND(I101*H101,2)</f>
        <v>695.32</v>
      </c>
      <c r="K101" s="170" t="s">
        <v>3</v>
      </c>
      <c r="L101" s="34"/>
      <c r="M101" s="174" t="s">
        <v>3</v>
      </c>
      <c r="N101" s="175" t="s">
        <v>40</v>
      </c>
      <c r="O101" s="176">
        <v>0</v>
      </c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78" t="s">
        <v>295</v>
      </c>
      <c r="AT101" s="178" t="s">
        <v>197</v>
      </c>
      <c r="AU101" s="178" t="s">
        <v>78</v>
      </c>
      <c r="AY101" s="20" t="s">
        <v>195</v>
      </c>
      <c r="BE101" s="179">
        <f>IF(N101="základní",J101,0)</f>
        <v>695.32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0" t="s">
        <v>76</v>
      </c>
      <c r="BK101" s="179">
        <f>ROUND(I101*H101,2)</f>
        <v>695.32</v>
      </c>
      <c r="BL101" s="20" t="s">
        <v>295</v>
      </c>
      <c r="BM101" s="178" t="s">
        <v>6577</v>
      </c>
    </row>
    <row r="102" spans="1:65" s="2" customFormat="1" ht="16.5" customHeight="1">
      <c r="A102" s="33"/>
      <c r="B102" s="167"/>
      <c r="C102" s="168" t="s">
        <v>240</v>
      </c>
      <c r="D102" s="168" t="s">
        <v>197</v>
      </c>
      <c r="E102" s="169" t="s">
        <v>6578</v>
      </c>
      <c r="F102" s="170" t="s">
        <v>6579</v>
      </c>
      <c r="G102" s="171" t="s">
        <v>1148</v>
      </c>
      <c r="H102" s="172">
        <v>1</v>
      </c>
      <c r="I102" s="173">
        <v>145.53</v>
      </c>
      <c r="J102" s="173">
        <f>ROUND(I102*H102,2)</f>
        <v>145.53</v>
      </c>
      <c r="K102" s="170" t="s">
        <v>3</v>
      </c>
      <c r="L102" s="34"/>
      <c r="M102" s="174" t="s">
        <v>3</v>
      </c>
      <c r="N102" s="175" t="s">
        <v>40</v>
      </c>
      <c r="O102" s="176">
        <v>0</v>
      </c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8" t="s">
        <v>295</v>
      </c>
      <c r="AT102" s="178" t="s">
        <v>197</v>
      </c>
      <c r="AU102" s="178" t="s">
        <v>78</v>
      </c>
      <c r="AY102" s="20" t="s">
        <v>195</v>
      </c>
      <c r="BE102" s="179">
        <f>IF(N102="základní",J102,0)</f>
        <v>145.53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76</v>
      </c>
      <c r="BK102" s="179">
        <f>ROUND(I102*H102,2)</f>
        <v>145.53</v>
      </c>
      <c r="BL102" s="20" t="s">
        <v>295</v>
      </c>
      <c r="BM102" s="178" t="s">
        <v>6580</v>
      </c>
    </row>
    <row r="103" spans="1:65" s="2" customFormat="1" ht="16.5" customHeight="1">
      <c r="A103" s="33"/>
      <c r="B103" s="167"/>
      <c r="C103" s="168" t="s">
        <v>246</v>
      </c>
      <c r="D103" s="168" t="s">
        <v>197</v>
      </c>
      <c r="E103" s="169" t="s">
        <v>6581</v>
      </c>
      <c r="F103" s="170" t="s">
        <v>6582</v>
      </c>
      <c r="G103" s="171" t="s">
        <v>1148</v>
      </c>
      <c r="H103" s="172">
        <v>1</v>
      </c>
      <c r="I103" s="173">
        <v>434.28</v>
      </c>
      <c r="J103" s="173">
        <f>ROUND(I103*H103,2)</f>
        <v>434.28</v>
      </c>
      <c r="K103" s="170" t="s">
        <v>3</v>
      </c>
      <c r="L103" s="34"/>
      <c r="M103" s="174" t="s">
        <v>3</v>
      </c>
      <c r="N103" s="175" t="s">
        <v>40</v>
      </c>
      <c r="O103" s="176">
        <v>0</v>
      </c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78" t="s">
        <v>295</v>
      </c>
      <c r="AT103" s="178" t="s">
        <v>197</v>
      </c>
      <c r="AU103" s="178" t="s">
        <v>78</v>
      </c>
      <c r="AY103" s="20" t="s">
        <v>195</v>
      </c>
      <c r="BE103" s="179">
        <f>IF(N103="základní",J103,0)</f>
        <v>434.28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76</v>
      </c>
      <c r="BK103" s="179">
        <f>ROUND(I103*H103,2)</f>
        <v>434.28</v>
      </c>
      <c r="BL103" s="20" t="s">
        <v>295</v>
      </c>
      <c r="BM103" s="178" t="s">
        <v>6583</v>
      </c>
    </row>
    <row r="104" spans="1:65" s="2" customFormat="1" ht="16.5" customHeight="1">
      <c r="A104" s="33"/>
      <c r="B104" s="167"/>
      <c r="C104" s="168" t="s">
        <v>252</v>
      </c>
      <c r="D104" s="168" t="s">
        <v>197</v>
      </c>
      <c r="E104" s="169" t="s">
        <v>6584</v>
      </c>
      <c r="F104" s="170" t="s">
        <v>6585</v>
      </c>
      <c r="G104" s="171" t="s">
        <v>1148</v>
      </c>
      <c r="H104" s="172">
        <v>3</v>
      </c>
      <c r="I104" s="173">
        <v>385.77</v>
      </c>
      <c r="J104" s="173">
        <f>ROUND(I104*H104,2)</f>
        <v>1157.31</v>
      </c>
      <c r="K104" s="170" t="s">
        <v>3</v>
      </c>
      <c r="L104" s="34"/>
      <c r="M104" s="174" t="s">
        <v>3</v>
      </c>
      <c r="N104" s="175" t="s">
        <v>40</v>
      </c>
      <c r="O104" s="176">
        <v>0</v>
      </c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78" t="s">
        <v>295</v>
      </c>
      <c r="AT104" s="178" t="s">
        <v>197</v>
      </c>
      <c r="AU104" s="178" t="s">
        <v>78</v>
      </c>
      <c r="AY104" s="20" t="s">
        <v>195</v>
      </c>
      <c r="BE104" s="179">
        <f>IF(N104="základní",J104,0)</f>
        <v>1157.31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76</v>
      </c>
      <c r="BK104" s="179">
        <f>ROUND(I104*H104,2)</f>
        <v>1157.31</v>
      </c>
      <c r="BL104" s="20" t="s">
        <v>295</v>
      </c>
      <c r="BM104" s="178" t="s">
        <v>6586</v>
      </c>
    </row>
    <row r="105" spans="1:65" s="2" customFormat="1" ht="16.5" customHeight="1">
      <c r="A105" s="33"/>
      <c r="B105" s="167"/>
      <c r="C105" s="168" t="s">
        <v>258</v>
      </c>
      <c r="D105" s="168" t="s">
        <v>197</v>
      </c>
      <c r="E105" s="169" t="s">
        <v>6587</v>
      </c>
      <c r="F105" s="170" t="s">
        <v>6227</v>
      </c>
      <c r="G105" s="171" t="s">
        <v>212</v>
      </c>
      <c r="H105" s="172">
        <v>9</v>
      </c>
      <c r="I105" s="173">
        <v>196.35</v>
      </c>
      <c r="J105" s="173">
        <f>ROUND(I105*H105,2)</f>
        <v>1767.15</v>
      </c>
      <c r="K105" s="170" t="s">
        <v>3</v>
      </c>
      <c r="L105" s="34"/>
      <c r="M105" s="174" t="s">
        <v>3</v>
      </c>
      <c r="N105" s="175" t="s">
        <v>40</v>
      </c>
      <c r="O105" s="176">
        <v>0</v>
      </c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78" t="s">
        <v>295</v>
      </c>
      <c r="AT105" s="178" t="s">
        <v>197</v>
      </c>
      <c r="AU105" s="178" t="s">
        <v>78</v>
      </c>
      <c r="AY105" s="20" t="s">
        <v>195</v>
      </c>
      <c r="BE105" s="179">
        <f>IF(N105="základní",J105,0)</f>
        <v>1767.15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76</v>
      </c>
      <c r="BK105" s="179">
        <f>ROUND(I105*H105,2)</f>
        <v>1767.15</v>
      </c>
      <c r="BL105" s="20" t="s">
        <v>295</v>
      </c>
      <c r="BM105" s="178" t="s">
        <v>6588</v>
      </c>
    </row>
    <row r="106" spans="1:65" s="2" customFormat="1" ht="16.5" customHeight="1">
      <c r="A106" s="33"/>
      <c r="B106" s="167"/>
      <c r="C106" s="168" t="s">
        <v>262</v>
      </c>
      <c r="D106" s="168" t="s">
        <v>197</v>
      </c>
      <c r="E106" s="169" t="s">
        <v>6589</v>
      </c>
      <c r="F106" s="170" t="s">
        <v>3350</v>
      </c>
      <c r="G106" s="171" t="s">
        <v>1041</v>
      </c>
      <c r="H106" s="172">
        <v>1</v>
      </c>
      <c r="I106" s="173">
        <v>1871.1</v>
      </c>
      <c r="J106" s="173">
        <f>ROUND(I106*H106,2)</f>
        <v>1871.1</v>
      </c>
      <c r="K106" s="170" t="s">
        <v>3</v>
      </c>
      <c r="L106" s="34"/>
      <c r="M106" s="174" t="s">
        <v>3</v>
      </c>
      <c r="N106" s="175" t="s">
        <v>40</v>
      </c>
      <c r="O106" s="176">
        <v>0</v>
      </c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8" t="s">
        <v>295</v>
      </c>
      <c r="AT106" s="178" t="s">
        <v>197</v>
      </c>
      <c r="AU106" s="178" t="s">
        <v>78</v>
      </c>
      <c r="AY106" s="20" t="s">
        <v>195</v>
      </c>
      <c r="BE106" s="179">
        <f>IF(N106="základní",J106,0)</f>
        <v>1871.1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76</v>
      </c>
      <c r="BK106" s="179">
        <f>ROUND(I106*H106,2)</f>
        <v>1871.1</v>
      </c>
      <c r="BL106" s="20" t="s">
        <v>295</v>
      </c>
      <c r="BM106" s="178" t="s">
        <v>6590</v>
      </c>
    </row>
    <row r="107" spans="1:65" s="2" customFormat="1" ht="16.5" customHeight="1">
      <c r="A107" s="33"/>
      <c r="B107" s="167"/>
      <c r="C107" s="168" t="s">
        <v>269</v>
      </c>
      <c r="D107" s="168" t="s">
        <v>197</v>
      </c>
      <c r="E107" s="169" t="s">
        <v>6591</v>
      </c>
      <c r="F107" s="170" t="s">
        <v>3353</v>
      </c>
      <c r="G107" s="171" t="s">
        <v>200</v>
      </c>
      <c r="H107" s="172">
        <v>2</v>
      </c>
      <c r="I107" s="173">
        <v>870</v>
      </c>
      <c r="J107" s="173">
        <f>ROUND(I107*H107,2)</f>
        <v>1740</v>
      </c>
      <c r="K107" s="170" t="s">
        <v>3</v>
      </c>
      <c r="L107" s="34"/>
      <c r="M107" s="174" t="s">
        <v>3</v>
      </c>
      <c r="N107" s="175" t="s">
        <v>40</v>
      </c>
      <c r="O107" s="176">
        <v>0</v>
      </c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8" t="s">
        <v>295</v>
      </c>
      <c r="AT107" s="178" t="s">
        <v>197</v>
      </c>
      <c r="AU107" s="178" t="s">
        <v>78</v>
      </c>
      <c r="AY107" s="20" t="s">
        <v>195</v>
      </c>
      <c r="BE107" s="179">
        <f>IF(N107="základní",J107,0)</f>
        <v>1740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76</v>
      </c>
      <c r="BK107" s="179">
        <f>ROUND(I107*H107,2)</f>
        <v>1740</v>
      </c>
      <c r="BL107" s="20" t="s">
        <v>295</v>
      </c>
      <c r="BM107" s="178" t="s">
        <v>6592</v>
      </c>
    </row>
    <row r="108" spans="1:65" s="2" customFormat="1" ht="16.5" customHeight="1">
      <c r="A108" s="33"/>
      <c r="B108" s="167"/>
      <c r="C108" s="168" t="s">
        <v>273</v>
      </c>
      <c r="D108" s="168" t="s">
        <v>197</v>
      </c>
      <c r="E108" s="169" t="s">
        <v>6593</v>
      </c>
      <c r="F108" s="170" t="s">
        <v>6594</v>
      </c>
      <c r="G108" s="171" t="s">
        <v>1041</v>
      </c>
      <c r="H108" s="172">
        <v>1</v>
      </c>
      <c r="I108" s="173">
        <v>410</v>
      </c>
      <c r="J108" s="173">
        <f>ROUND(I108*H108,2)</f>
        <v>410</v>
      </c>
      <c r="K108" s="170" t="s">
        <v>3</v>
      </c>
      <c r="L108" s="34"/>
      <c r="M108" s="174" t="s">
        <v>3</v>
      </c>
      <c r="N108" s="175" t="s">
        <v>40</v>
      </c>
      <c r="O108" s="176">
        <v>0</v>
      </c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78" t="s">
        <v>295</v>
      </c>
      <c r="AT108" s="178" t="s">
        <v>197</v>
      </c>
      <c r="AU108" s="178" t="s">
        <v>78</v>
      </c>
      <c r="AY108" s="20" t="s">
        <v>195</v>
      </c>
      <c r="BE108" s="179">
        <f>IF(N108="základní",J108,0)</f>
        <v>410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76</v>
      </c>
      <c r="BK108" s="179">
        <f>ROUND(I108*H108,2)</f>
        <v>410</v>
      </c>
      <c r="BL108" s="20" t="s">
        <v>295</v>
      </c>
      <c r="BM108" s="178" t="s">
        <v>6595</v>
      </c>
    </row>
    <row r="109" spans="1:65" s="2" customFormat="1" ht="16.5" customHeight="1">
      <c r="A109" s="33"/>
      <c r="B109" s="167"/>
      <c r="C109" s="168" t="s">
        <v>279</v>
      </c>
      <c r="D109" s="168" t="s">
        <v>197</v>
      </c>
      <c r="E109" s="169" t="s">
        <v>6596</v>
      </c>
      <c r="F109" s="170" t="s">
        <v>884</v>
      </c>
      <c r="G109" s="171" t="s">
        <v>1148</v>
      </c>
      <c r="H109" s="172">
        <v>1</v>
      </c>
      <c r="I109" s="173">
        <v>5200</v>
      </c>
      <c r="J109" s="173">
        <f>ROUND(I109*H109,2)</f>
        <v>5200</v>
      </c>
      <c r="K109" s="170" t="s">
        <v>3</v>
      </c>
      <c r="L109" s="34"/>
      <c r="M109" s="174" t="s">
        <v>3</v>
      </c>
      <c r="N109" s="175" t="s">
        <v>40</v>
      </c>
      <c r="O109" s="176">
        <v>0</v>
      </c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78" t="s">
        <v>295</v>
      </c>
      <c r="AT109" s="178" t="s">
        <v>197</v>
      </c>
      <c r="AU109" s="178" t="s">
        <v>78</v>
      </c>
      <c r="AY109" s="20" t="s">
        <v>195</v>
      </c>
      <c r="BE109" s="179">
        <f>IF(N109="základní",J109,0)</f>
        <v>5200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76</v>
      </c>
      <c r="BK109" s="179">
        <f>ROUND(I109*H109,2)</f>
        <v>5200</v>
      </c>
      <c r="BL109" s="20" t="s">
        <v>295</v>
      </c>
      <c r="BM109" s="178" t="s">
        <v>6597</v>
      </c>
    </row>
    <row r="110" spans="1:65" s="2" customFormat="1" ht="16.5" customHeight="1">
      <c r="A110" s="33"/>
      <c r="B110" s="167"/>
      <c r="C110" s="168" t="s">
        <v>9</v>
      </c>
      <c r="D110" s="168" t="s">
        <v>197</v>
      </c>
      <c r="E110" s="169" t="s">
        <v>6598</v>
      </c>
      <c r="F110" s="170" t="s">
        <v>6242</v>
      </c>
      <c r="G110" s="171" t="s">
        <v>1148</v>
      </c>
      <c r="H110" s="172">
        <v>1</v>
      </c>
      <c r="I110" s="173">
        <v>2800</v>
      </c>
      <c r="J110" s="173">
        <f>ROUND(I110*H110,2)</f>
        <v>2800</v>
      </c>
      <c r="K110" s="170" t="s">
        <v>3</v>
      </c>
      <c r="L110" s="34"/>
      <c r="M110" s="174" t="s">
        <v>3</v>
      </c>
      <c r="N110" s="175" t="s">
        <v>40</v>
      </c>
      <c r="O110" s="176">
        <v>0</v>
      </c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78" t="s">
        <v>295</v>
      </c>
      <c r="AT110" s="178" t="s">
        <v>197</v>
      </c>
      <c r="AU110" s="178" t="s">
        <v>78</v>
      </c>
      <c r="AY110" s="20" t="s">
        <v>195</v>
      </c>
      <c r="BE110" s="179">
        <f>IF(N110="základní",J110,0)</f>
        <v>2800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76</v>
      </c>
      <c r="BK110" s="179">
        <f>ROUND(I110*H110,2)</f>
        <v>2800</v>
      </c>
      <c r="BL110" s="20" t="s">
        <v>295</v>
      </c>
      <c r="BM110" s="178" t="s">
        <v>6599</v>
      </c>
    </row>
    <row r="111" spans="1:65" s="2" customFormat="1" ht="16.5" customHeight="1">
      <c r="A111" s="33"/>
      <c r="B111" s="167"/>
      <c r="C111" s="168" t="s">
        <v>295</v>
      </c>
      <c r="D111" s="168" t="s">
        <v>197</v>
      </c>
      <c r="E111" s="169" t="s">
        <v>6600</v>
      </c>
      <c r="F111" s="170" t="s">
        <v>6601</v>
      </c>
      <c r="G111" s="171" t="s">
        <v>1041</v>
      </c>
      <c r="H111" s="172">
        <v>1</v>
      </c>
      <c r="I111" s="173">
        <v>4620</v>
      </c>
      <c r="J111" s="173">
        <f>ROUND(I111*H111,2)</f>
        <v>4620</v>
      </c>
      <c r="K111" s="170" t="s">
        <v>3</v>
      </c>
      <c r="L111" s="34"/>
      <c r="M111" s="174" t="s">
        <v>3</v>
      </c>
      <c r="N111" s="175" t="s">
        <v>40</v>
      </c>
      <c r="O111" s="176">
        <v>0</v>
      </c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78" t="s">
        <v>295</v>
      </c>
      <c r="AT111" s="178" t="s">
        <v>197</v>
      </c>
      <c r="AU111" s="178" t="s">
        <v>78</v>
      </c>
      <c r="AY111" s="20" t="s">
        <v>195</v>
      </c>
      <c r="BE111" s="179">
        <f>IF(N111="základní",J111,0)</f>
        <v>4620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76</v>
      </c>
      <c r="BK111" s="179">
        <f>ROUND(I111*H111,2)</f>
        <v>4620</v>
      </c>
      <c r="BL111" s="20" t="s">
        <v>295</v>
      </c>
      <c r="BM111" s="178" t="s">
        <v>6602</v>
      </c>
    </row>
    <row r="112" spans="1:65" s="2" customFormat="1" ht="16.5" customHeight="1">
      <c r="A112" s="33"/>
      <c r="B112" s="167"/>
      <c r="C112" s="168" t="s">
        <v>301</v>
      </c>
      <c r="D112" s="168" t="s">
        <v>197</v>
      </c>
      <c r="E112" s="169" t="s">
        <v>6603</v>
      </c>
      <c r="F112" s="170" t="s">
        <v>6247</v>
      </c>
      <c r="G112" s="171" t="s">
        <v>1041</v>
      </c>
      <c r="H112" s="172">
        <v>1</v>
      </c>
      <c r="I112" s="173">
        <v>5800</v>
      </c>
      <c r="J112" s="173">
        <f>ROUND(I112*H112,2)</f>
        <v>5800</v>
      </c>
      <c r="K112" s="170" t="s">
        <v>3</v>
      </c>
      <c r="L112" s="34"/>
      <c r="M112" s="174" t="s">
        <v>3</v>
      </c>
      <c r="N112" s="175" t="s">
        <v>40</v>
      </c>
      <c r="O112" s="176">
        <v>0</v>
      </c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8" t="s">
        <v>295</v>
      </c>
      <c r="AT112" s="178" t="s">
        <v>197</v>
      </c>
      <c r="AU112" s="178" t="s">
        <v>78</v>
      </c>
      <c r="AY112" s="20" t="s">
        <v>195</v>
      </c>
      <c r="BE112" s="179">
        <f>IF(N112="základní",J112,0)</f>
        <v>5800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76</v>
      </c>
      <c r="BK112" s="179">
        <f>ROUND(I112*H112,2)</f>
        <v>5800</v>
      </c>
      <c r="BL112" s="20" t="s">
        <v>295</v>
      </c>
      <c r="BM112" s="178" t="s">
        <v>6604</v>
      </c>
    </row>
    <row r="113" spans="1:65" s="2" customFormat="1" ht="16.5" customHeight="1">
      <c r="A113" s="33"/>
      <c r="B113" s="167"/>
      <c r="C113" s="168" t="s">
        <v>305</v>
      </c>
      <c r="D113" s="168" t="s">
        <v>197</v>
      </c>
      <c r="E113" s="169" t="s">
        <v>6605</v>
      </c>
      <c r="F113" s="170" t="s">
        <v>3373</v>
      </c>
      <c r="G113" s="171" t="s">
        <v>1148</v>
      </c>
      <c r="H113" s="172">
        <v>1</v>
      </c>
      <c r="I113" s="173">
        <v>1800</v>
      </c>
      <c r="J113" s="173">
        <f>ROUND(I113*H113,2)</f>
        <v>1800</v>
      </c>
      <c r="K113" s="170" t="s">
        <v>3</v>
      </c>
      <c r="L113" s="34"/>
      <c r="M113" s="221" t="s">
        <v>3</v>
      </c>
      <c r="N113" s="222" t="s">
        <v>40</v>
      </c>
      <c r="O113" s="219">
        <v>0</v>
      </c>
      <c r="P113" s="219">
        <f>O113*H113</f>
        <v>0</v>
      </c>
      <c r="Q113" s="219">
        <v>0</v>
      </c>
      <c r="R113" s="219">
        <f>Q113*H113</f>
        <v>0</v>
      </c>
      <c r="S113" s="219">
        <v>0</v>
      </c>
      <c r="T113" s="220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8" t="s">
        <v>295</v>
      </c>
      <c r="AT113" s="178" t="s">
        <v>197</v>
      </c>
      <c r="AU113" s="178" t="s">
        <v>78</v>
      </c>
      <c r="AY113" s="20" t="s">
        <v>195</v>
      </c>
      <c r="BE113" s="179">
        <f>IF(N113="základní",J113,0)</f>
        <v>1800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76</v>
      </c>
      <c r="BK113" s="179">
        <f>ROUND(I113*H113,2)</f>
        <v>1800</v>
      </c>
      <c r="BL113" s="20" t="s">
        <v>295</v>
      </c>
      <c r="BM113" s="178" t="s">
        <v>6606</v>
      </c>
    </row>
    <row r="114" spans="1:31" s="2" customFormat="1" ht="6.95" customHeight="1">
      <c r="A114" s="33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34"/>
      <c r="M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</sheetData>
  <autoFilter ref="C92:K11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7"/>
    </row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141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145</v>
      </c>
      <c r="L4" s="23"/>
      <c r="M4" s="118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15</v>
      </c>
      <c r="L6" s="23"/>
    </row>
    <row r="7" spans="2:12" s="1" customFormat="1" ht="16.5" customHeight="1">
      <c r="B7" s="23"/>
      <c r="E7" s="119" t="str">
        <f>'Rekapitulace stavby'!K6</f>
        <v>Snížení energetické náročnosti areálu SOU Hubálov</v>
      </c>
      <c r="F7" s="30"/>
      <c r="G7" s="30"/>
      <c r="H7" s="30"/>
      <c r="L7" s="23"/>
    </row>
    <row r="8" spans="2:12" ht="12">
      <c r="B8" s="23"/>
      <c r="D8" s="30" t="s">
        <v>146</v>
      </c>
      <c r="L8" s="23"/>
    </row>
    <row r="9" spans="2:12" s="1" customFormat="1" ht="16.5" customHeight="1">
      <c r="B9" s="23"/>
      <c r="E9" s="119" t="s">
        <v>3375</v>
      </c>
      <c r="F9" s="1"/>
      <c r="G9" s="1"/>
      <c r="H9" s="1"/>
      <c r="L9" s="23"/>
    </row>
    <row r="10" spans="2:12" s="1" customFormat="1" ht="12" customHeight="1">
      <c r="B10" s="23"/>
      <c r="D10" s="30" t="s">
        <v>148</v>
      </c>
      <c r="L10" s="23"/>
    </row>
    <row r="11" spans="1:31" s="2" customFormat="1" ht="16.5" customHeight="1">
      <c r="A11" s="33"/>
      <c r="B11" s="34"/>
      <c r="C11" s="33"/>
      <c r="D11" s="33"/>
      <c r="E11" s="125" t="s">
        <v>6085</v>
      </c>
      <c r="F11" s="33"/>
      <c r="G11" s="33"/>
      <c r="H11" s="33"/>
      <c r="I11" s="33"/>
      <c r="J11" s="33"/>
      <c r="K11" s="33"/>
      <c r="L11" s="1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30" t="s">
        <v>5618</v>
      </c>
      <c r="E12" s="33"/>
      <c r="F12" s="33"/>
      <c r="G12" s="33"/>
      <c r="H12" s="33"/>
      <c r="I12" s="33"/>
      <c r="J12" s="33"/>
      <c r="K12" s="33"/>
      <c r="L12" s="12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6.5" customHeight="1">
      <c r="A13" s="33"/>
      <c r="B13" s="34"/>
      <c r="C13" s="33"/>
      <c r="D13" s="33"/>
      <c r="E13" s="56" t="s">
        <v>6607</v>
      </c>
      <c r="F13" s="33"/>
      <c r="G13" s="33"/>
      <c r="H13" s="33"/>
      <c r="I13" s="33"/>
      <c r="J13" s="33"/>
      <c r="K13" s="33"/>
      <c r="L13" s="12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12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4"/>
      <c r="C15" s="33"/>
      <c r="D15" s="30" t="s">
        <v>17</v>
      </c>
      <c r="E15" s="33"/>
      <c r="F15" s="27" t="s">
        <v>3</v>
      </c>
      <c r="G15" s="33"/>
      <c r="H15" s="33"/>
      <c r="I15" s="30" t="s">
        <v>18</v>
      </c>
      <c r="J15" s="27" t="s">
        <v>3</v>
      </c>
      <c r="K15" s="33"/>
      <c r="L15" s="12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30" t="s">
        <v>19</v>
      </c>
      <c r="E16" s="33"/>
      <c r="F16" s="27" t="s">
        <v>20</v>
      </c>
      <c r="G16" s="33"/>
      <c r="H16" s="33"/>
      <c r="I16" s="30" t="s">
        <v>21</v>
      </c>
      <c r="J16" s="58" t="str">
        <f>'Rekapitulace stavby'!AN8</f>
        <v>2. 11. 2018</v>
      </c>
      <c r="K16" s="33"/>
      <c r="L16" s="12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0.8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12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30" t="s">
        <v>23</v>
      </c>
      <c r="E18" s="33"/>
      <c r="F18" s="33"/>
      <c r="G18" s="33"/>
      <c r="H18" s="33"/>
      <c r="I18" s="30" t="s">
        <v>24</v>
      </c>
      <c r="J18" s="27" t="s">
        <v>3</v>
      </c>
      <c r="K18" s="33"/>
      <c r="L18" s="12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7" t="s">
        <v>25</v>
      </c>
      <c r="F19" s="33"/>
      <c r="G19" s="33"/>
      <c r="H19" s="33"/>
      <c r="I19" s="30" t="s">
        <v>26</v>
      </c>
      <c r="J19" s="27" t="s">
        <v>3</v>
      </c>
      <c r="K19" s="33"/>
      <c r="L19" s="12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12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30" t="s">
        <v>27</v>
      </c>
      <c r="E21" s="33"/>
      <c r="F21" s="33"/>
      <c r="G21" s="33"/>
      <c r="H21" s="33"/>
      <c r="I21" s="30" t="s">
        <v>24</v>
      </c>
      <c r="J21" s="27" t="str">
        <f>'Rekapitulace stavby'!AN13</f>
        <v/>
      </c>
      <c r="K21" s="33"/>
      <c r="L21" s="12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7" t="str">
        <f>'Rekapitulace stavby'!E14</f>
        <v xml:space="preserve"> </v>
      </c>
      <c r="F22" s="27"/>
      <c r="G22" s="27"/>
      <c r="H22" s="27"/>
      <c r="I22" s="30" t="s">
        <v>26</v>
      </c>
      <c r="J22" s="27" t="str">
        <f>'Rekapitulace stavby'!AN14</f>
        <v/>
      </c>
      <c r="K22" s="33"/>
      <c r="L22" s="12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1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30" t="s">
        <v>29</v>
      </c>
      <c r="E24" s="33"/>
      <c r="F24" s="33"/>
      <c r="G24" s="33"/>
      <c r="H24" s="33"/>
      <c r="I24" s="30" t="s">
        <v>24</v>
      </c>
      <c r="J24" s="27" t="s">
        <v>3</v>
      </c>
      <c r="K24" s="33"/>
      <c r="L24" s="1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8" customHeight="1">
      <c r="A25" s="33"/>
      <c r="B25" s="34"/>
      <c r="C25" s="33"/>
      <c r="D25" s="33"/>
      <c r="E25" s="27" t="s">
        <v>30</v>
      </c>
      <c r="F25" s="33"/>
      <c r="G25" s="33"/>
      <c r="H25" s="33"/>
      <c r="I25" s="30" t="s">
        <v>26</v>
      </c>
      <c r="J25" s="27" t="s">
        <v>3</v>
      </c>
      <c r="K25" s="33"/>
      <c r="L25" s="1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12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12" customHeight="1">
      <c r="A27" s="33"/>
      <c r="B27" s="34"/>
      <c r="C27" s="33"/>
      <c r="D27" s="30" t="s">
        <v>32</v>
      </c>
      <c r="E27" s="33"/>
      <c r="F27" s="33"/>
      <c r="G27" s="33"/>
      <c r="H27" s="33"/>
      <c r="I27" s="30" t="s">
        <v>24</v>
      </c>
      <c r="J27" s="27" t="s">
        <v>3</v>
      </c>
      <c r="K27" s="33"/>
      <c r="L27" s="12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8" customHeight="1">
      <c r="A28" s="33"/>
      <c r="B28" s="34"/>
      <c r="C28" s="33"/>
      <c r="D28" s="33"/>
      <c r="E28" s="27" t="s">
        <v>30</v>
      </c>
      <c r="F28" s="33"/>
      <c r="G28" s="33"/>
      <c r="H28" s="33"/>
      <c r="I28" s="30" t="s">
        <v>26</v>
      </c>
      <c r="J28" s="27" t="s">
        <v>3</v>
      </c>
      <c r="K28" s="33"/>
      <c r="L28" s="1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12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2" customHeight="1">
      <c r="A30" s="33"/>
      <c r="B30" s="34"/>
      <c r="C30" s="33"/>
      <c r="D30" s="30" t="s">
        <v>33</v>
      </c>
      <c r="E30" s="33"/>
      <c r="F30" s="33"/>
      <c r="G30" s="33"/>
      <c r="H30" s="33"/>
      <c r="I30" s="33"/>
      <c r="J30" s="33"/>
      <c r="K30" s="33"/>
      <c r="L30" s="1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8" customFormat="1" ht="16.5" customHeight="1">
      <c r="A31" s="121"/>
      <c r="B31" s="122"/>
      <c r="C31" s="121"/>
      <c r="D31" s="121"/>
      <c r="E31" s="31" t="s">
        <v>3</v>
      </c>
      <c r="F31" s="31"/>
      <c r="G31" s="31"/>
      <c r="H31" s="31"/>
      <c r="I31" s="121"/>
      <c r="J31" s="121"/>
      <c r="K31" s="121"/>
      <c r="L31" s="123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s="2" customFormat="1" ht="6.95" customHeight="1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12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8"/>
      <c r="E33" s="78"/>
      <c r="F33" s="78"/>
      <c r="G33" s="78"/>
      <c r="H33" s="78"/>
      <c r="I33" s="78"/>
      <c r="J33" s="78"/>
      <c r="K33" s="78"/>
      <c r="L33" s="12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4" customHeight="1">
      <c r="A34" s="33"/>
      <c r="B34" s="34"/>
      <c r="C34" s="33"/>
      <c r="D34" s="124" t="s">
        <v>35</v>
      </c>
      <c r="E34" s="33"/>
      <c r="F34" s="33"/>
      <c r="G34" s="33"/>
      <c r="H34" s="33"/>
      <c r="I34" s="33"/>
      <c r="J34" s="84">
        <f>ROUND(J93,2)</f>
        <v>12900</v>
      </c>
      <c r="K34" s="33"/>
      <c r="L34" s="1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78"/>
      <c r="E35" s="78"/>
      <c r="F35" s="78"/>
      <c r="G35" s="78"/>
      <c r="H35" s="78"/>
      <c r="I35" s="78"/>
      <c r="J35" s="78"/>
      <c r="K35" s="78"/>
      <c r="L35" s="12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3"/>
      <c r="F36" s="38" t="s">
        <v>37</v>
      </c>
      <c r="G36" s="33"/>
      <c r="H36" s="33"/>
      <c r="I36" s="38" t="s">
        <v>36</v>
      </c>
      <c r="J36" s="38" t="s">
        <v>38</v>
      </c>
      <c r="K36" s="33"/>
      <c r="L36" s="12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>
      <c r="A37" s="33"/>
      <c r="B37" s="34"/>
      <c r="C37" s="33"/>
      <c r="D37" s="125" t="s">
        <v>39</v>
      </c>
      <c r="E37" s="30" t="s">
        <v>40</v>
      </c>
      <c r="F37" s="126">
        <f>ROUND((SUM(BE93:BE99)),2)</f>
        <v>12900</v>
      </c>
      <c r="G37" s="33"/>
      <c r="H37" s="33"/>
      <c r="I37" s="127">
        <v>0.21</v>
      </c>
      <c r="J37" s="126">
        <f>ROUND(((SUM(BE93:BE99))*I37),2)</f>
        <v>2709</v>
      </c>
      <c r="K37" s="33"/>
      <c r="L37" s="12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34"/>
      <c r="C38" s="33"/>
      <c r="D38" s="33"/>
      <c r="E38" s="30" t="s">
        <v>41</v>
      </c>
      <c r="F38" s="126">
        <f>ROUND((SUM(BF93:BF99)),2)</f>
        <v>0</v>
      </c>
      <c r="G38" s="33"/>
      <c r="H38" s="33"/>
      <c r="I38" s="127">
        <v>0.15</v>
      </c>
      <c r="J38" s="126">
        <f>ROUND(((SUM(BF93:BF99))*I38),2)</f>
        <v>0</v>
      </c>
      <c r="K38" s="33"/>
      <c r="L38" s="12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30" t="s">
        <v>42</v>
      </c>
      <c r="F39" s="126">
        <f>ROUND((SUM(BG93:BG99)),2)</f>
        <v>0</v>
      </c>
      <c r="G39" s="33"/>
      <c r="H39" s="33"/>
      <c r="I39" s="127">
        <v>0.21</v>
      </c>
      <c r="J39" s="126">
        <f>0</f>
        <v>0</v>
      </c>
      <c r="K39" s="33"/>
      <c r="L39" s="12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 hidden="1">
      <c r="A40" s="33"/>
      <c r="B40" s="34"/>
      <c r="C40" s="33"/>
      <c r="D40" s="33"/>
      <c r="E40" s="30" t="s">
        <v>43</v>
      </c>
      <c r="F40" s="126">
        <f>ROUND((SUM(BH93:BH99)),2)</f>
        <v>0</v>
      </c>
      <c r="G40" s="33"/>
      <c r="H40" s="33"/>
      <c r="I40" s="127">
        <v>0.15</v>
      </c>
      <c r="J40" s="126">
        <f>0</f>
        <v>0</v>
      </c>
      <c r="K40" s="33"/>
      <c r="L40" s="12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" customHeight="1" hidden="1">
      <c r="A41" s="33"/>
      <c r="B41" s="34"/>
      <c r="C41" s="33"/>
      <c r="D41" s="33"/>
      <c r="E41" s="30" t="s">
        <v>44</v>
      </c>
      <c r="F41" s="126">
        <f>ROUND((SUM(BI93:BI99)),2)</f>
        <v>0</v>
      </c>
      <c r="G41" s="33"/>
      <c r="H41" s="33"/>
      <c r="I41" s="127">
        <v>0</v>
      </c>
      <c r="J41" s="126">
        <f>0</f>
        <v>0</v>
      </c>
      <c r="K41" s="33"/>
      <c r="L41" s="12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12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4" customHeight="1">
      <c r="A43" s="33"/>
      <c r="B43" s="34"/>
      <c r="C43" s="128"/>
      <c r="D43" s="129" t="s">
        <v>45</v>
      </c>
      <c r="E43" s="70"/>
      <c r="F43" s="70"/>
      <c r="G43" s="130" t="s">
        <v>46</v>
      </c>
      <c r="H43" s="131" t="s">
        <v>47</v>
      </c>
      <c r="I43" s="70"/>
      <c r="J43" s="132">
        <f>SUM(J34:J41)</f>
        <v>15609</v>
      </c>
      <c r="K43" s="133"/>
      <c r="L43" s="12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" customHeight="1">
      <c r="A44" s="33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12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8" spans="1:31" s="2" customFormat="1" ht="6.95" customHeight="1">
      <c r="A48" s="33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12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24.95" customHeight="1">
      <c r="A49" s="33"/>
      <c r="B49" s="34"/>
      <c r="C49" s="24" t="s">
        <v>150</v>
      </c>
      <c r="D49" s="33"/>
      <c r="E49" s="33"/>
      <c r="F49" s="33"/>
      <c r="G49" s="33"/>
      <c r="H49" s="33"/>
      <c r="I49" s="33"/>
      <c r="J49" s="33"/>
      <c r="K49" s="33"/>
      <c r="L49" s="12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6.95" customHeight="1">
      <c r="A50" s="33"/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12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2" customHeight="1">
      <c r="A51" s="33"/>
      <c r="B51" s="34"/>
      <c r="C51" s="30" t="s">
        <v>15</v>
      </c>
      <c r="D51" s="33"/>
      <c r="E51" s="33"/>
      <c r="F51" s="33"/>
      <c r="G51" s="33"/>
      <c r="H51" s="33"/>
      <c r="I51" s="33"/>
      <c r="J51" s="33"/>
      <c r="K51" s="33"/>
      <c r="L51" s="12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6.5" customHeight="1">
      <c r="A52" s="33"/>
      <c r="B52" s="34"/>
      <c r="C52" s="33"/>
      <c r="D52" s="33"/>
      <c r="E52" s="119" t="str">
        <f>E7</f>
        <v>Snížení energetické náročnosti areálu SOU Hubálov</v>
      </c>
      <c r="F52" s="30"/>
      <c r="G52" s="30"/>
      <c r="H52" s="30"/>
      <c r="I52" s="33"/>
      <c r="J52" s="33"/>
      <c r="K52" s="33"/>
      <c r="L52" s="12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2:12" s="1" customFormat="1" ht="12" customHeight="1">
      <c r="B53" s="23"/>
      <c r="C53" s="30" t="s">
        <v>146</v>
      </c>
      <c r="L53" s="23"/>
    </row>
    <row r="54" spans="2:12" s="1" customFormat="1" ht="16.5" customHeight="1">
      <c r="B54" s="23"/>
      <c r="E54" s="119" t="s">
        <v>3375</v>
      </c>
      <c r="F54" s="1"/>
      <c r="G54" s="1"/>
      <c r="H54" s="1"/>
      <c r="L54" s="23"/>
    </row>
    <row r="55" spans="2:12" s="1" customFormat="1" ht="12" customHeight="1">
      <c r="B55" s="23"/>
      <c r="C55" s="30" t="s">
        <v>148</v>
      </c>
      <c r="L55" s="23"/>
    </row>
    <row r="56" spans="1:31" s="2" customFormat="1" ht="16.5" customHeight="1">
      <c r="A56" s="33"/>
      <c r="B56" s="34"/>
      <c r="C56" s="33"/>
      <c r="D56" s="33"/>
      <c r="E56" s="125" t="s">
        <v>6085</v>
      </c>
      <c r="F56" s="33"/>
      <c r="G56" s="33"/>
      <c r="H56" s="33"/>
      <c r="I56" s="33"/>
      <c r="J56" s="33"/>
      <c r="K56" s="33"/>
      <c r="L56" s="12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12" customHeight="1">
      <c r="A57" s="33"/>
      <c r="B57" s="34"/>
      <c r="C57" s="30" t="s">
        <v>5618</v>
      </c>
      <c r="D57" s="33"/>
      <c r="E57" s="33"/>
      <c r="F57" s="33"/>
      <c r="G57" s="33"/>
      <c r="H57" s="33"/>
      <c r="I57" s="33"/>
      <c r="J57" s="33"/>
      <c r="K57" s="33"/>
      <c r="L57" s="12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6.5" customHeight="1">
      <c r="A58" s="33"/>
      <c r="B58" s="34"/>
      <c r="C58" s="33"/>
      <c r="D58" s="33"/>
      <c r="E58" s="56" t="str">
        <f>E13</f>
        <v>SO 02.VZT.005 - Zař. č. 4 - Demontáže</v>
      </c>
      <c r="F58" s="33"/>
      <c r="G58" s="33"/>
      <c r="H58" s="33"/>
      <c r="I58" s="33"/>
      <c r="J58" s="33"/>
      <c r="K58" s="33"/>
      <c r="L58" s="1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6.95" customHeight="1">
      <c r="A59" s="33"/>
      <c r="B59" s="34"/>
      <c r="C59" s="33"/>
      <c r="D59" s="33"/>
      <c r="E59" s="33"/>
      <c r="F59" s="33"/>
      <c r="G59" s="33"/>
      <c r="H59" s="33"/>
      <c r="I59" s="33"/>
      <c r="J59" s="33"/>
      <c r="K59" s="33"/>
      <c r="L59" s="12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2" customHeight="1">
      <c r="A60" s="33"/>
      <c r="B60" s="34"/>
      <c r="C60" s="30" t="s">
        <v>19</v>
      </c>
      <c r="D60" s="33"/>
      <c r="E60" s="33"/>
      <c r="F60" s="27" t="str">
        <f>F16</f>
        <v>Hubálov st. 80, k.ú. Loukovec</v>
      </c>
      <c r="G60" s="33"/>
      <c r="H60" s="33"/>
      <c r="I60" s="30" t="s">
        <v>21</v>
      </c>
      <c r="J60" s="58" t="str">
        <f>IF(J16="","",J16)</f>
        <v>2. 11. 2018</v>
      </c>
      <c r="K60" s="33"/>
      <c r="L60" s="12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6.95" customHeight="1">
      <c r="A61" s="33"/>
      <c r="B61" s="34"/>
      <c r="C61" s="33"/>
      <c r="D61" s="33"/>
      <c r="E61" s="33"/>
      <c r="F61" s="33"/>
      <c r="G61" s="33"/>
      <c r="H61" s="33"/>
      <c r="I61" s="33"/>
      <c r="J61" s="33"/>
      <c r="K61" s="33"/>
      <c r="L61" s="12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5.15" customHeight="1">
      <c r="A62" s="33"/>
      <c r="B62" s="34"/>
      <c r="C62" s="30" t="s">
        <v>23</v>
      </c>
      <c r="D62" s="33"/>
      <c r="E62" s="33"/>
      <c r="F62" s="27" t="str">
        <f>E19</f>
        <v>SOU Hubálov</v>
      </c>
      <c r="G62" s="33"/>
      <c r="H62" s="33"/>
      <c r="I62" s="30" t="s">
        <v>29</v>
      </c>
      <c r="J62" s="31" t="str">
        <f>E25</f>
        <v>ANITAS s.r.o.</v>
      </c>
      <c r="K62" s="33"/>
      <c r="L62" s="12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15.15" customHeight="1">
      <c r="A63" s="33"/>
      <c r="B63" s="34"/>
      <c r="C63" s="30" t="s">
        <v>27</v>
      </c>
      <c r="D63" s="33"/>
      <c r="E63" s="33"/>
      <c r="F63" s="27" t="str">
        <f>IF(E22="","",E22)</f>
        <v xml:space="preserve"> </v>
      </c>
      <c r="G63" s="33"/>
      <c r="H63" s="33"/>
      <c r="I63" s="30" t="s">
        <v>32</v>
      </c>
      <c r="J63" s="31" t="str">
        <f>E28</f>
        <v>ANITAS s.r.o.</v>
      </c>
      <c r="K63" s="33"/>
      <c r="L63" s="12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10.3" customHeight="1">
      <c r="A64" s="33"/>
      <c r="B64" s="34"/>
      <c r="C64" s="33"/>
      <c r="D64" s="33"/>
      <c r="E64" s="33"/>
      <c r="F64" s="33"/>
      <c r="G64" s="33"/>
      <c r="H64" s="33"/>
      <c r="I64" s="33"/>
      <c r="J64" s="33"/>
      <c r="K64" s="33"/>
      <c r="L64" s="12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29.25" customHeight="1">
      <c r="A65" s="33"/>
      <c r="B65" s="34"/>
      <c r="C65" s="134" t="s">
        <v>151</v>
      </c>
      <c r="D65" s="128"/>
      <c r="E65" s="128"/>
      <c r="F65" s="128"/>
      <c r="G65" s="128"/>
      <c r="H65" s="128"/>
      <c r="I65" s="128"/>
      <c r="J65" s="135" t="s">
        <v>152</v>
      </c>
      <c r="K65" s="128"/>
      <c r="L65" s="12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10.3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12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47" s="2" customFormat="1" ht="22.8" customHeight="1">
      <c r="A67" s="33"/>
      <c r="B67" s="34"/>
      <c r="C67" s="136" t="s">
        <v>67</v>
      </c>
      <c r="D67" s="33"/>
      <c r="E67" s="33"/>
      <c r="F67" s="33"/>
      <c r="G67" s="33"/>
      <c r="H67" s="33"/>
      <c r="I67" s="33"/>
      <c r="J67" s="84">
        <f>J93</f>
        <v>12900</v>
      </c>
      <c r="K67" s="33"/>
      <c r="L67" s="12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U67" s="20" t="s">
        <v>153</v>
      </c>
    </row>
    <row r="68" spans="1:31" s="9" customFormat="1" ht="24.95" customHeight="1">
      <c r="A68" s="9"/>
      <c r="B68" s="137"/>
      <c r="C68" s="9"/>
      <c r="D68" s="138" t="s">
        <v>163</v>
      </c>
      <c r="E68" s="139"/>
      <c r="F68" s="139"/>
      <c r="G68" s="139"/>
      <c r="H68" s="139"/>
      <c r="I68" s="139"/>
      <c r="J68" s="140">
        <f>J94</f>
        <v>12900</v>
      </c>
      <c r="K68" s="9"/>
      <c r="L68" s="137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41"/>
      <c r="C69" s="10"/>
      <c r="D69" s="142" t="s">
        <v>1861</v>
      </c>
      <c r="E69" s="143"/>
      <c r="F69" s="143"/>
      <c r="G69" s="143"/>
      <c r="H69" s="143"/>
      <c r="I69" s="143"/>
      <c r="J69" s="144">
        <f>J95</f>
        <v>12900</v>
      </c>
      <c r="K69" s="10"/>
      <c r="L69" s="14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12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2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5" customHeight="1">
      <c r="A75" s="33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2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5" customHeight="1">
      <c r="A76" s="33"/>
      <c r="B76" s="34"/>
      <c r="C76" s="24" t="s">
        <v>180</v>
      </c>
      <c r="D76" s="33"/>
      <c r="E76" s="33"/>
      <c r="F76" s="33"/>
      <c r="G76" s="33"/>
      <c r="H76" s="33"/>
      <c r="I76" s="33"/>
      <c r="J76" s="33"/>
      <c r="K76" s="33"/>
      <c r="L76" s="12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12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30" t="s">
        <v>15</v>
      </c>
      <c r="D78" s="33"/>
      <c r="E78" s="33"/>
      <c r="F78" s="33"/>
      <c r="G78" s="33"/>
      <c r="H78" s="33"/>
      <c r="I78" s="33"/>
      <c r="J78" s="33"/>
      <c r="K78" s="33"/>
      <c r="L78" s="12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119" t="str">
        <f>E7</f>
        <v>Snížení energetické náročnosti areálu SOU Hubálov</v>
      </c>
      <c r="F79" s="30"/>
      <c r="G79" s="30"/>
      <c r="H79" s="30"/>
      <c r="I79" s="33"/>
      <c r="J79" s="33"/>
      <c r="K79" s="33"/>
      <c r="L79" s="12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2:12" s="1" customFormat="1" ht="12" customHeight="1">
      <c r="B80" s="23"/>
      <c r="C80" s="30" t="s">
        <v>146</v>
      </c>
      <c r="L80" s="23"/>
    </row>
    <row r="81" spans="2:12" s="1" customFormat="1" ht="16.5" customHeight="1">
      <c r="B81" s="23"/>
      <c r="E81" s="119" t="s">
        <v>3375</v>
      </c>
      <c r="F81" s="1"/>
      <c r="G81" s="1"/>
      <c r="H81" s="1"/>
      <c r="L81" s="23"/>
    </row>
    <row r="82" spans="2:12" s="1" customFormat="1" ht="12" customHeight="1">
      <c r="B82" s="23"/>
      <c r="C82" s="30" t="s">
        <v>148</v>
      </c>
      <c r="L82" s="23"/>
    </row>
    <row r="83" spans="1:31" s="2" customFormat="1" ht="16.5" customHeight="1">
      <c r="A83" s="33"/>
      <c r="B83" s="34"/>
      <c r="C83" s="33"/>
      <c r="D83" s="33"/>
      <c r="E83" s="125" t="s">
        <v>6085</v>
      </c>
      <c r="F83" s="33"/>
      <c r="G83" s="33"/>
      <c r="H83" s="33"/>
      <c r="I83" s="33"/>
      <c r="J83" s="33"/>
      <c r="K83" s="33"/>
      <c r="L83" s="12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30" t="s">
        <v>5618</v>
      </c>
      <c r="D84" s="33"/>
      <c r="E84" s="33"/>
      <c r="F84" s="33"/>
      <c r="G84" s="33"/>
      <c r="H84" s="33"/>
      <c r="I84" s="33"/>
      <c r="J84" s="33"/>
      <c r="K84" s="33"/>
      <c r="L84" s="12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56" t="str">
        <f>E13</f>
        <v>SO 02.VZT.005 - Zař. č. 4 - Demontáže</v>
      </c>
      <c r="F85" s="33"/>
      <c r="G85" s="33"/>
      <c r="H85" s="33"/>
      <c r="I85" s="33"/>
      <c r="J85" s="33"/>
      <c r="K85" s="33"/>
      <c r="L85" s="12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12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30" t="s">
        <v>19</v>
      </c>
      <c r="D87" s="33"/>
      <c r="E87" s="33"/>
      <c r="F87" s="27" t="str">
        <f>F16</f>
        <v>Hubálov st. 80, k.ú. Loukovec</v>
      </c>
      <c r="G87" s="33"/>
      <c r="H87" s="33"/>
      <c r="I87" s="30" t="s">
        <v>21</v>
      </c>
      <c r="J87" s="58" t="str">
        <f>IF(J16="","",J16)</f>
        <v>2. 11. 2018</v>
      </c>
      <c r="K87" s="33"/>
      <c r="L87" s="12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12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15" customHeight="1">
      <c r="A89" s="33"/>
      <c r="B89" s="34"/>
      <c r="C89" s="30" t="s">
        <v>23</v>
      </c>
      <c r="D89" s="33"/>
      <c r="E89" s="33"/>
      <c r="F89" s="27" t="str">
        <f>E19</f>
        <v>SOU Hubálov</v>
      </c>
      <c r="G89" s="33"/>
      <c r="H89" s="33"/>
      <c r="I89" s="30" t="s">
        <v>29</v>
      </c>
      <c r="J89" s="31" t="str">
        <f>E25</f>
        <v>ANITAS s.r.o.</v>
      </c>
      <c r="K89" s="33"/>
      <c r="L89" s="12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15" customHeight="1">
      <c r="A90" s="33"/>
      <c r="B90" s="34"/>
      <c r="C90" s="30" t="s">
        <v>27</v>
      </c>
      <c r="D90" s="33"/>
      <c r="E90" s="33"/>
      <c r="F90" s="27" t="str">
        <f>IF(E22="","",E22)</f>
        <v xml:space="preserve"> </v>
      </c>
      <c r="G90" s="33"/>
      <c r="H90" s="33"/>
      <c r="I90" s="30" t="s">
        <v>32</v>
      </c>
      <c r="J90" s="31" t="str">
        <f>E28</f>
        <v>ANITAS s.r.o.</v>
      </c>
      <c r="K90" s="33"/>
      <c r="L90" s="12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12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45"/>
      <c r="B92" s="146"/>
      <c r="C92" s="147" t="s">
        <v>181</v>
      </c>
      <c r="D92" s="148" t="s">
        <v>54</v>
      </c>
      <c r="E92" s="148" t="s">
        <v>50</v>
      </c>
      <c r="F92" s="148" t="s">
        <v>51</v>
      </c>
      <c r="G92" s="148" t="s">
        <v>182</v>
      </c>
      <c r="H92" s="148" t="s">
        <v>183</v>
      </c>
      <c r="I92" s="148" t="s">
        <v>184</v>
      </c>
      <c r="J92" s="148" t="s">
        <v>152</v>
      </c>
      <c r="K92" s="149" t="s">
        <v>185</v>
      </c>
      <c r="L92" s="150"/>
      <c r="M92" s="74" t="s">
        <v>3</v>
      </c>
      <c r="N92" s="75" t="s">
        <v>39</v>
      </c>
      <c r="O92" s="75" t="s">
        <v>186</v>
      </c>
      <c r="P92" s="75" t="s">
        <v>187</v>
      </c>
      <c r="Q92" s="75" t="s">
        <v>188</v>
      </c>
      <c r="R92" s="75" t="s">
        <v>189</v>
      </c>
      <c r="S92" s="75" t="s">
        <v>190</v>
      </c>
      <c r="T92" s="76" t="s">
        <v>191</v>
      </c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</row>
    <row r="93" spans="1:63" s="2" customFormat="1" ht="22.8" customHeight="1">
      <c r="A93" s="33"/>
      <c r="B93" s="34"/>
      <c r="C93" s="81" t="s">
        <v>192</v>
      </c>
      <c r="D93" s="33"/>
      <c r="E93" s="33"/>
      <c r="F93" s="33"/>
      <c r="G93" s="33"/>
      <c r="H93" s="33"/>
      <c r="I93" s="33"/>
      <c r="J93" s="151">
        <f>BK93</f>
        <v>12900</v>
      </c>
      <c r="K93" s="33"/>
      <c r="L93" s="34"/>
      <c r="M93" s="77"/>
      <c r="N93" s="62"/>
      <c r="O93" s="78"/>
      <c r="P93" s="152">
        <f>P94</f>
        <v>0</v>
      </c>
      <c r="Q93" s="78"/>
      <c r="R93" s="152">
        <f>R94</f>
        <v>0</v>
      </c>
      <c r="S93" s="78"/>
      <c r="T93" s="153">
        <f>T94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20" t="s">
        <v>68</v>
      </c>
      <c r="AU93" s="20" t="s">
        <v>153</v>
      </c>
      <c r="BK93" s="154">
        <f>BK94</f>
        <v>12900</v>
      </c>
    </row>
    <row r="94" spans="1:63" s="12" customFormat="1" ht="25.9" customHeight="1">
      <c r="A94" s="12"/>
      <c r="B94" s="155"/>
      <c r="C94" s="12"/>
      <c r="D94" s="156" t="s">
        <v>68</v>
      </c>
      <c r="E94" s="157" t="s">
        <v>889</v>
      </c>
      <c r="F94" s="157" t="s">
        <v>890</v>
      </c>
      <c r="G94" s="12"/>
      <c r="H94" s="12"/>
      <c r="I94" s="12"/>
      <c r="J94" s="158">
        <f>BK94</f>
        <v>12900</v>
      </c>
      <c r="K94" s="12"/>
      <c r="L94" s="155"/>
      <c r="M94" s="159"/>
      <c r="N94" s="160"/>
      <c r="O94" s="160"/>
      <c r="P94" s="161">
        <f>P95</f>
        <v>0</v>
      </c>
      <c r="Q94" s="160"/>
      <c r="R94" s="161">
        <f>R95</f>
        <v>0</v>
      </c>
      <c r="S94" s="160"/>
      <c r="T94" s="162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56" t="s">
        <v>78</v>
      </c>
      <c r="AT94" s="163" t="s">
        <v>68</v>
      </c>
      <c r="AU94" s="163" t="s">
        <v>69</v>
      </c>
      <c r="AY94" s="156" t="s">
        <v>195</v>
      </c>
      <c r="BK94" s="164">
        <f>BK95</f>
        <v>12900</v>
      </c>
    </row>
    <row r="95" spans="1:63" s="12" customFormat="1" ht="22.8" customHeight="1">
      <c r="A95" s="12"/>
      <c r="B95" s="155"/>
      <c r="C95" s="12"/>
      <c r="D95" s="156" t="s">
        <v>68</v>
      </c>
      <c r="E95" s="165" t="s">
        <v>1984</v>
      </c>
      <c r="F95" s="165" t="s">
        <v>1985</v>
      </c>
      <c r="G95" s="12"/>
      <c r="H95" s="12"/>
      <c r="I95" s="12"/>
      <c r="J95" s="166">
        <f>BK95</f>
        <v>12900</v>
      </c>
      <c r="K95" s="12"/>
      <c r="L95" s="155"/>
      <c r="M95" s="159"/>
      <c r="N95" s="160"/>
      <c r="O95" s="160"/>
      <c r="P95" s="161">
        <f>SUM(P96:P99)</f>
        <v>0</v>
      </c>
      <c r="Q95" s="160"/>
      <c r="R95" s="161">
        <f>SUM(R96:R99)</f>
        <v>0</v>
      </c>
      <c r="S95" s="160"/>
      <c r="T95" s="162">
        <f>SUM(T96:T99)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56" t="s">
        <v>78</v>
      </c>
      <c r="AT95" s="163" t="s">
        <v>68</v>
      </c>
      <c r="AU95" s="163" t="s">
        <v>76</v>
      </c>
      <c r="AY95" s="156" t="s">
        <v>195</v>
      </c>
      <c r="BK95" s="164">
        <f>SUM(BK96:BK99)</f>
        <v>12900</v>
      </c>
    </row>
    <row r="96" spans="1:65" s="2" customFormat="1" ht="16.5" customHeight="1">
      <c r="A96" s="33"/>
      <c r="B96" s="167"/>
      <c r="C96" s="168" t="s">
        <v>76</v>
      </c>
      <c r="D96" s="168" t="s">
        <v>197</v>
      </c>
      <c r="E96" s="169" t="s">
        <v>6608</v>
      </c>
      <c r="F96" s="170" t="s">
        <v>6609</v>
      </c>
      <c r="G96" s="171" t="s">
        <v>1148</v>
      </c>
      <c r="H96" s="172">
        <v>3</v>
      </c>
      <c r="I96" s="173">
        <v>660</v>
      </c>
      <c r="J96" s="173">
        <f>ROUND(I96*H96,2)</f>
        <v>1980</v>
      </c>
      <c r="K96" s="170" t="s">
        <v>3</v>
      </c>
      <c r="L96" s="34"/>
      <c r="M96" s="174" t="s">
        <v>3</v>
      </c>
      <c r="N96" s="175" t="s">
        <v>40</v>
      </c>
      <c r="O96" s="176">
        <v>0</v>
      </c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8" t="s">
        <v>295</v>
      </c>
      <c r="AT96" s="178" t="s">
        <v>197</v>
      </c>
      <c r="AU96" s="178" t="s">
        <v>78</v>
      </c>
      <c r="AY96" s="20" t="s">
        <v>195</v>
      </c>
      <c r="BE96" s="179">
        <f>IF(N96="základní",J96,0)</f>
        <v>1980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76</v>
      </c>
      <c r="BK96" s="179">
        <f>ROUND(I96*H96,2)</f>
        <v>1980</v>
      </c>
      <c r="BL96" s="20" t="s">
        <v>295</v>
      </c>
      <c r="BM96" s="178" t="s">
        <v>6610</v>
      </c>
    </row>
    <row r="97" spans="1:65" s="2" customFormat="1" ht="16.5" customHeight="1">
      <c r="A97" s="33"/>
      <c r="B97" s="167"/>
      <c r="C97" s="168" t="s">
        <v>78</v>
      </c>
      <c r="D97" s="168" t="s">
        <v>197</v>
      </c>
      <c r="E97" s="169" t="s">
        <v>6611</v>
      </c>
      <c r="F97" s="170" t="s">
        <v>6612</v>
      </c>
      <c r="G97" s="171" t="s">
        <v>1148</v>
      </c>
      <c r="H97" s="172">
        <v>1</v>
      </c>
      <c r="I97" s="173">
        <v>330</v>
      </c>
      <c r="J97" s="173">
        <f>ROUND(I97*H97,2)</f>
        <v>330</v>
      </c>
      <c r="K97" s="170" t="s">
        <v>3</v>
      </c>
      <c r="L97" s="34"/>
      <c r="M97" s="174" t="s">
        <v>3</v>
      </c>
      <c r="N97" s="175" t="s">
        <v>40</v>
      </c>
      <c r="O97" s="176">
        <v>0</v>
      </c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78" t="s">
        <v>295</v>
      </c>
      <c r="AT97" s="178" t="s">
        <v>197</v>
      </c>
      <c r="AU97" s="178" t="s">
        <v>78</v>
      </c>
      <c r="AY97" s="20" t="s">
        <v>195</v>
      </c>
      <c r="BE97" s="179">
        <f>IF(N97="základní",J97,0)</f>
        <v>330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76</v>
      </c>
      <c r="BK97" s="179">
        <f>ROUND(I97*H97,2)</f>
        <v>330</v>
      </c>
      <c r="BL97" s="20" t="s">
        <v>295</v>
      </c>
      <c r="BM97" s="178" t="s">
        <v>6613</v>
      </c>
    </row>
    <row r="98" spans="1:65" s="2" customFormat="1" ht="16.5" customHeight="1">
      <c r="A98" s="33"/>
      <c r="B98" s="167"/>
      <c r="C98" s="168" t="s">
        <v>119</v>
      </c>
      <c r="D98" s="168" t="s">
        <v>197</v>
      </c>
      <c r="E98" s="169" t="s">
        <v>6614</v>
      </c>
      <c r="F98" s="170" t="s">
        <v>6615</v>
      </c>
      <c r="G98" s="171" t="s">
        <v>1148</v>
      </c>
      <c r="H98" s="172">
        <v>3</v>
      </c>
      <c r="I98" s="173">
        <v>330</v>
      </c>
      <c r="J98" s="173">
        <f>ROUND(I98*H98,2)</f>
        <v>990</v>
      </c>
      <c r="K98" s="170" t="s">
        <v>3</v>
      </c>
      <c r="L98" s="34"/>
      <c r="M98" s="174" t="s">
        <v>3</v>
      </c>
      <c r="N98" s="175" t="s">
        <v>40</v>
      </c>
      <c r="O98" s="176">
        <v>0</v>
      </c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78" t="s">
        <v>295</v>
      </c>
      <c r="AT98" s="178" t="s">
        <v>197</v>
      </c>
      <c r="AU98" s="178" t="s">
        <v>78</v>
      </c>
      <c r="AY98" s="20" t="s">
        <v>195</v>
      </c>
      <c r="BE98" s="179">
        <f>IF(N98="základní",J98,0)</f>
        <v>990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76</v>
      </c>
      <c r="BK98" s="179">
        <f>ROUND(I98*H98,2)</f>
        <v>990</v>
      </c>
      <c r="BL98" s="20" t="s">
        <v>295</v>
      </c>
      <c r="BM98" s="178" t="s">
        <v>6616</v>
      </c>
    </row>
    <row r="99" spans="1:65" s="2" customFormat="1" ht="16.5" customHeight="1">
      <c r="A99" s="33"/>
      <c r="B99" s="167"/>
      <c r="C99" s="168" t="s">
        <v>202</v>
      </c>
      <c r="D99" s="168" t="s">
        <v>197</v>
      </c>
      <c r="E99" s="169" t="s">
        <v>6617</v>
      </c>
      <c r="F99" s="170" t="s">
        <v>6618</v>
      </c>
      <c r="G99" s="171" t="s">
        <v>200</v>
      </c>
      <c r="H99" s="172">
        <v>200</v>
      </c>
      <c r="I99" s="173">
        <v>48</v>
      </c>
      <c r="J99" s="173">
        <f>ROUND(I99*H99,2)</f>
        <v>9600</v>
      </c>
      <c r="K99" s="170" t="s">
        <v>3</v>
      </c>
      <c r="L99" s="34"/>
      <c r="M99" s="221" t="s">
        <v>3</v>
      </c>
      <c r="N99" s="222" t="s">
        <v>40</v>
      </c>
      <c r="O99" s="219">
        <v>0</v>
      </c>
      <c r="P99" s="219">
        <f>O99*H99</f>
        <v>0</v>
      </c>
      <c r="Q99" s="219">
        <v>0</v>
      </c>
      <c r="R99" s="219">
        <f>Q99*H99</f>
        <v>0</v>
      </c>
      <c r="S99" s="219">
        <v>0</v>
      </c>
      <c r="T99" s="220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8" t="s">
        <v>295</v>
      </c>
      <c r="AT99" s="178" t="s">
        <v>197</v>
      </c>
      <c r="AU99" s="178" t="s">
        <v>78</v>
      </c>
      <c r="AY99" s="20" t="s">
        <v>195</v>
      </c>
      <c r="BE99" s="179">
        <f>IF(N99="základní",J99,0)</f>
        <v>9600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76</v>
      </c>
      <c r="BK99" s="179">
        <f>ROUND(I99*H99,2)</f>
        <v>9600</v>
      </c>
      <c r="BL99" s="20" t="s">
        <v>295</v>
      </c>
      <c r="BM99" s="178" t="s">
        <v>6619</v>
      </c>
    </row>
    <row r="100" spans="1:31" s="2" customFormat="1" ht="6.95" customHeight="1">
      <c r="A100" s="33"/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34"/>
      <c r="M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</sheetData>
  <autoFilter ref="C92:K9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7"/>
    </row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144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145</v>
      </c>
      <c r="L4" s="23"/>
      <c r="M4" s="118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15</v>
      </c>
      <c r="L6" s="23"/>
    </row>
    <row r="7" spans="2:12" s="1" customFormat="1" ht="16.5" customHeight="1">
      <c r="B7" s="23"/>
      <c r="E7" s="119" t="str">
        <f>'Rekapitulace stavby'!K6</f>
        <v>Snížení energetické náročnosti areálu SOU Hubálov</v>
      </c>
      <c r="F7" s="30"/>
      <c r="G7" s="30"/>
      <c r="H7" s="30"/>
      <c r="L7" s="23"/>
    </row>
    <row r="8" spans="1:31" s="2" customFormat="1" ht="12" customHeight="1">
      <c r="A8" s="33"/>
      <c r="B8" s="34"/>
      <c r="C8" s="33"/>
      <c r="D8" s="30" t="s">
        <v>146</v>
      </c>
      <c r="E8" s="33"/>
      <c r="F8" s="33"/>
      <c r="G8" s="33"/>
      <c r="H8" s="33"/>
      <c r="I8" s="33"/>
      <c r="J8" s="33"/>
      <c r="K8" s="33"/>
      <c r="L8" s="12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56" t="s">
        <v>6620</v>
      </c>
      <c r="F9" s="33"/>
      <c r="G9" s="33"/>
      <c r="H9" s="33"/>
      <c r="I9" s="33"/>
      <c r="J9" s="33"/>
      <c r="K9" s="33"/>
      <c r="L9" s="12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12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30" t="s">
        <v>17</v>
      </c>
      <c r="E11" s="33"/>
      <c r="F11" s="27" t="s">
        <v>3</v>
      </c>
      <c r="G11" s="33"/>
      <c r="H11" s="33"/>
      <c r="I11" s="30" t="s">
        <v>18</v>
      </c>
      <c r="J11" s="27" t="s">
        <v>3</v>
      </c>
      <c r="K11" s="33"/>
      <c r="L11" s="1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30" t="s">
        <v>19</v>
      </c>
      <c r="E12" s="33"/>
      <c r="F12" s="27" t="s">
        <v>20</v>
      </c>
      <c r="G12" s="33"/>
      <c r="H12" s="33"/>
      <c r="I12" s="30" t="s">
        <v>21</v>
      </c>
      <c r="J12" s="58" t="str">
        <f>'Rekapitulace stavby'!AN8</f>
        <v>2. 11. 2018</v>
      </c>
      <c r="K12" s="33"/>
      <c r="L12" s="12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12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30" t="s">
        <v>23</v>
      </c>
      <c r="E14" s="33"/>
      <c r="F14" s="33"/>
      <c r="G14" s="33"/>
      <c r="H14" s="33"/>
      <c r="I14" s="30" t="s">
        <v>24</v>
      </c>
      <c r="J14" s="27" t="s">
        <v>3</v>
      </c>
      <c r="K14" s="33"/>
      <c r="L14" s="12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7" t="s">
        <v>25</v>
      </c>
      <c r="F15" s="33"/>
      <c r="G15" s="33"/>
      <c r="H15" s="33"/>
      <c r="I15" s="30" t="s">
        <v>26</v>
      </c>
      <c r="J15" s="27" t="s">
        <v>3</v>
      </c>
      <c r="K15" s="33"/>
      <c r="L15" s="12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12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30" t="s">
        <v>27</v>
      </c>
      <c r="E17" s="33"/>
      <c r="F17" s="33"/>
      <c r="G17" s="33"/>
      <c r="H17" s="33"/>
      <c r="I17" s="30" t="s">
        <v>24</v>
      </c>
      <c r="J17" s="27" t="str">
        <f>'Rekapitulace stavby'!AN13</f>
        <v/>
      </c>
      <c r="K17" s="33"/>
      <c r="L17" s="12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" t="str">
        <f>'Rekapitulace stavby'!E14</f>
        <v xml:space="preserve"> </v>
      </c>
      <c r="F18" s="27"/>
      <c r="G18" s="27"/>
      <c r="H18" s="27"/>
      <c r="I18" s="30" t="s">
        <v>26</v>
      </c>
      <c r="J18" s="27" t="str">
        <f>'Rekapitulace stavby'!AN14</f>
        <v/>
      </c>
      <c r="K18" s="33"/>
      <c r="L18" s="12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12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30" t="s">
        <v>29</v>
      </c>
      <c r="E20" s="33"/>
      <c r="F20" s="33"/>
      <c r="G20" s="33"/>
      <c r="H20" s="33"/>
      <c r="I20" s="30" t="s">
        <v>24</v>
      </c>
      <c r="J20" s="27" t="s">
        <v>3</v>
      </c>
      <c r="K20" s="33"/>
      <c r="L20" s="12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7" t="s">
        <v>30</v>
      </c>
      <c r="F21" s="33"/>
      <c r="G21" s="33"/>
      <c r="H21" s="33"/>
      <c r="I21" s="30" t="s">
        <v>26</v>
      </c>
      <c r="J21" s="27" t="s">
        <v>3</v>
      </c>
      <c r="K21" s="33"/>
      <c r="L21" s="12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12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30" t="s">
        <v>32</v>
      </c>
      <c r="E23" s="33"/>
      <c r="F23" s="33"/>
      <c r="G23" s="33"/>
      <c r="H23" s="33"/>
      <c r="I23" s="30" t="s">
        <v>24</v>
      </c>
      <c r="J23" s="27" t="s">
        <v>3</v>
      </c>
      <c r="K23" s="33"/>
      <c r="L23" s="1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7" t="s">
        <v>30</v>
      </c>
      <c r="F24" s="33"/>
      <c r="G24" s="33"/>
      <c r="H24" s="33"/>
      <c r="I24" s="30" t="s">
        <v>26</v>
      </c>
      <c r="J24" s="27" t="s">
        <v>3</v>
      </c>
      <c r="K24" s="33"/>
      <c r="L24" s="1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1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30" t="s">
        <v>33</v>
      </c>
      <c r="E26" s="33"/>
      <c r="F26" s="33"/>
      <c r="G26" s="33"/>
      <c r="H26" s="33"/>
      <c r="I26" s="33"/>
      <c r="J26" s="33"/>
      <c r="K26" s="33"/>
      <c r="L26" s="12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21"/>
      <c r="B27" s="122"/>
      <c r="C27" s="121"/>
      <c r="D27" s="121"/>
      <c r="E27" s="31" t="s">
        <v>3</v>
      </c>
      <c r="F27" s="31"/>
      <c r="G27" s="31"/>
      <c r="H27" s="31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1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8"/>
      <c r="E29" s="78"/>
      <c r="F29" s="78"/>
      <c r="G29" s="78"/>
      <c r="H29" s="78"/>
      <c r="I29" s="78"/>
      <c r="J29" s="78"/>
      <c r="K29" s="78"/>
      <c r="L29" s="12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24" t="s">
        <v>35</v>
      </c>
      <c r="E30" s="33"/>
      <c r="F30" s="33"/>
      <c r="G30" s="33"/>
      <c r="H30" s="33"/>
      <c r="I30" s="33"/>
      <c r="J30" s="84">
        <f>ROUND(J85,2)</f>
        <v>515000</v>
      </c>
      <c r="K30" s="33"/>
      <c r="L30" s="1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8"/>
      <c r="E31" s="78"/>
      <c r="F31" s="78"/>
      <c r="G31" s="78"/>
      <c r="H31" s="78"/>
      <c r="I31" s="78"/>
      <c r="J31" s="78"/>
      <c r="K31" s="78"/>
      <c r="L31" s="12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8" t="s">
        <v>37</v>
      </c>
      <c r="G32" s="33"/>
      <c r="H32" s="33"/>
      <c r="I32" s="38" t="s">
        <v>36</v>
      </c>
      <c r="J32" s="38" t="s">
        <v>38</v>
      </c>
      <c r="K32" s="33"/>
      <c r="L32" s="12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25" t="s">
        <v>39</v>
      </c>
      <c r="E33" s="30" t="s">
        <v>40</v>
      </c>
      <c r="F33" s="126">
        <f>ROUND((SUM(BE85:BE116)),2)</f>
        <v>515000</v>
      </c>
      <c r="G33" s="33"/>
      <c r="H33" s="33"/>
      <c r="I33" s="127">
        <v>0.21</v>
      </c>
      <c r="J33" s="126">
        <f>ROUND(((SUM(BE85:BE116))*I33),2)</f>
        <v>108150</v>
      </c>
      <c r="K33" s="33"/>
      <c r="L33" s="12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0" t="s">
        <v>41</v>
      </c>
      <c r="F34" s="126">
        <f>ROUND((SUM(BF85:BF116)),2)</f>
        <v>0</v>
      </c>
      <c r="G34" s="33"/>
      <c r="H34" s="33"/>
      <c r="I34" s="127">
        <v>0.15</v>
      </c>
      <c r="J34" s="126">
        <f>ROUND(((SUM(BF85:BF116))*I34),2)</f>
        <v>0</v>
      </c>
      <c r="K34" s="33"/>
      <c r="L34" s="1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30" t="s">
        <v>42</v>
      </c>
      <c r="F35" s="126">
        <f>ROUND((SUM(BG85:BG116)),2)</f>
        <v>0</v>
      </c>
      <c r="G35" s="33"/>
      <c r="H35" s="33"/>
      <c r="I35" s="127">
        <v>0.21</v>
      </c>
      <c r="J35" s="126">
        <f>0</f>
        <v>0</v>
      </c>
      <c r="K35" s="33"/>
      <c r="L35" s="12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30" t="s">
        <v>43</v>
      </c>
      <c r="F36" s="126">
        <f>ROUND((SUM(BH85:BH116)),2)</f>
        <v>0</v>
      </c>
      <c r="G36" s="33"/>
      <c r="H36" s="33"/>
      <c r="I36" s="127">
        <v>0.15</v>
      </c>
      <c r="J36" s="126">
        <f>0</f>
        <v>0</v>
      </c>
      <c r="K36" s="33"/>
      <c r="L36" s="12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30" t="s">
        <v>44</v>
      </c>
      <c r="F37" s="126">
        <f>ROUND((SUM(BI85:BI116)),2)</f>
        <v>0</v>
      </c>
      <c r="G37" s="33"/>
      <c r="H37" s="33"/>
      <c r="I37" s="127">
        <v>0</v>
      </c>
      <c r="J37" s="126">
        <f>0</f>
        <v>0</v>
      </c>
      <c r="K37" s="33"/>
      <c r="L37" s="12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12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28"/>
      <c r="D39" s="129" t="s">
        <v>45</v>
      </c>
      <c r="E39" s="70"/>
      <c r="F39" s="70"/>
      <c r="G39" s="130" t="s">
        <v>46</v>
      </c>
      <c r="H39" s="131" t="s">
        <v>47</v>
      </c>
      <c r="I39" s="70"/>
      <c r="J39" s="132">
        <f>SUM(J30:J37)</f>
        <v>623150</v>
      </c>
      <c r="K39" s="133"/>
      <c r="L39" s="12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12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12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4" t="s">
        <v>150</v>
      </c>
      <c r="D45" s="33"/>
      <c r="E45" s="33"/>
      <c r="F45" s="33"/>
      <c r="G45" s="33"/>
      <c r="H45" s="33"/>
      <c r="I45" s="33"/>
      <c r="J45" s="33"/>
      <c r="K45" s="33"/>
      <c r="L45" s="12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12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30" t="s">
        <v>15</v>
      </c>
      <c r="D47" s="33"/>
      <c r="E47" s="33"/>
      <c r="F47" s="33"/>
      <c r="G47" s="33"/>
      <c r="H47" s="33"/>
      <c r="I47" s="33"/>
      <c r="J47" s="33"/>
      <c r="K47" s="33"/>
      <c r="L47" s="12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119" t="str">
        <f>E7</f>
        <v>Snížení energetické náročnosti areálu SOU Hubálov</v>
      </c>
      <c r="F48" s="30"/>
      <c r="G48" s="30"/>
      <c r="H48" s="30"/>
      <c r="I48" s="33"/>
      <c r="J48" s="33"/>
      <c r="K48" s="33"/>
      <c r="L48" s="12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30" t="s">
        <v>146</v>
      </c>
      <c r="D49" s="33"/>
      <c r="E49" s="33"/>
      <c r="F49" s="33"/>
      <c r="G49" s="33"/>
      <c r="H49" s="33"/>
      <c r="I49" s="33"/>
      <c r="J49" s="33"/>
      <c r="K49" s="33"/>
      <c r="L49" s="12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56" t="str">
        <f>E9</f>
        <v>VRN - Vedlejší rozpočtové náklady</v>
      </c>
      <c r="F50" s="33"/>
      <c r="G50" s="33"/>
      <c r="H50" s="33"/>
      <c r="I50" s="33"/>
      <c r="J50" s="33"/>
      <c r="K50" s="33"/>
      <c r="L50" s="12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12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30" t="s">
        <v>19</v>
      </c>
      <c r="D52" s="33"/>
      <c r="E52" s="33"/>
      <c r="F52" s="27" t="str">
        <f>F12</f>
        <v>Hubálov st. 80, k.ú. Loukovec</v>
      </c>
      <c r="G52" s="33"/>
      <c r="H52" s="33"/>
      <c r="I52" s="30" t="s">
        <v>21</v>
      </c>
      <c r="J52" s="58" t="str">
        <f>IF(J12="","",J12)</f>
        <v>2. 11. 2018</v>
      </c>
      <c r="K52" s="33"/>
      <c r="L52" s="12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12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15" customHeight="1">
      <c r="A54" s="33"/>
      <c r="B54" s="34"/>
      <c r="C54" s="30" t="s">
        <v>23</v>
      </c>
      <c r="D54" s="33"/>
      <c r="E54" s="33"/>
      <c r="F54" s="27" t="str">
        <f>E15</f>
        <v>SOU Hubálov</v>
      </c>
      <c r="G54" s="33"/>
      <c r="H54" s="33"/>
      <c r="I54" s="30" t="s">
        <v>29</v>
      </c>
      <c r="J54" s="31" t="str">
        <f>E21</f>
        <v>ANITAS s.r.o.</v>
      </c>
      <c r="K54" s="33"/>
      <c r="L54" s="12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30" t="s">
        <v>27</v>
      </c>
      <c r="D55" s="33"/>
      <c r="E55" s="33"/>
      <c r="F55" s="27" t="str">
        <f>IF(E18="","",E18)</f>
        <v xml:space="preserve"> </v>
      </c>
      <c r="G55" s="33"/>
      <c r="H55" s="33"/>
      <c r="I55" s="30" t="s">
        <v>32</v>
      </c>
      <c r="J55" s="31" t="str">
        <f>E24</f>
        <v>ANITAS s.r.o.</v>
      </c>
      <c r="K55" s="33"/>
      <c r="L55" s="12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12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34" t="s">
        <v>151</v>
      </c>
      <c r="D57" s="128"/>
      <c r="E57" s="128"/>
      <c r="F57" s="128"/>
      <c r="G57" s="128"/>
      <c r="H57" s="128"/>
      <c r="I57" s="128"/>
      <c r="J57" s="135" t="s">
        <v>152</v>
      </c>
      <c r="K57" s="128"/>
      <c r="L57" s="12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1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36" t="s">
        <v>67</v>
      </c>
      <c r="D59" s="33"/>
      <c r="E59" s="33"/>
      <c r="F59" s="33"/>
      <c r="G59" s="33"/>
      <c r="H59" s="33"/>
      <c r="I59" s="33"/>
      <c r="J59" s="84">
        <f>J85</f>
        <v>515000</v>
      </c>
      <c r="K59" s="33"/>
      <c r="L59" s="12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20" t="s">
        <v>153</v>
      </c>
    </row>
    <row r="60" spans="1:31" s="9" customFormat="1" ht="24.95" customHeight="1">
      <c r="A60" s="9"/>
      <c r="B60" s="137"/>
      <c r="C60" s="9"/>
      <c r="D60" s="138" t="s">
        <v>6620</v>
      </c>
      <c r="E60" s="139"/>
      <c r="F60" s="139"/>
      <c r="G60" s="139"/>
      <c r="H60" s="139"/>
      <c r="I60" s="139"/>
      <c r="J60" s="140">
        <f>J86</f>
        <v>515000</v>
      </c>
      <c r="K60" s="9"/>
      <c r="L60" s="13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41"/>
      <c r="C61" s="10"/>
      <c r="D61" s="142" t="s">
        <v>6621</v>
      </c>
      <c r="E61" s="143"/>
      <c r="F61" s="143"/>
      <c r="G61" s="143"/>
      <c r="H61" s="143"/>
      <c r="I61" s="143"/>
      <c r="J61" s="144">
        <f>J87</f>
        <v>130000</v>
      </c>
      <c r="K61" s="10"/>
      <c r="L61" s="14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41"/>
      <c r="C62" s="10"/>
      <c r="D62" s="142" t="s">
        <v>6622</v>
      </c>
      <c r="E62" s="143"/>
      <c r="F62" s="143"/>
      <c r="G62" s="143"/>
      <c r="H62" s="143"/>
      <c r="I62" s="143"/>
      <c r="J62" s="144">
        <f>J95</f>
        <v>170000</v>
      </c>
      <c r="K62" s="10"/>
      <c r="L62" s="14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41"/>
      <c r="C63" s="10"/>
      <c r="D63" s="142" t="s">
        <v>6623</v>
      </c>
      <c r="E63" s="143"/>
      <c r="F63" s="143"/>
      <c r="G63" s="143"/>
      <c r="H63" s="143"/>
      <c r="I63" s="143"/>
      <c r="J63" s="144">
        <f>J101</f>
        <v>90000</v>
      </c>
      <c r="K63" s="10"/>
      <c r="L63" s="14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41"/>
      <c r="C64" s="10"/>
      <c r="D64" s="142" t="s">
        <v>6624</v>
      </c>
      <c r="E64" s="143"/>
      <c r="F64" s="143"/>
      <c r="G64" s="143"/>
      <c r="H64" s="143"/>
      <c r="I64" s="143"/>
      <c r="J64" s="144">
        <f>J106</f>
        <v>90000</v>
      </c>
      <c r="K64" s="10"/>
      <c r="L64" s="14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41"/>
      <c r="C65" s="10"/>
      <c r="D65" s="142" t="s">
        <v>6625</v>
      </c>
      <c r="E65" s="143"/>
      <c r="F65" s="143"/>
      <c r="G65" s="143"/>
      <c r="H65" s="143"/>
      <c r="I65" s="143"/>
      <c r="J65" s="144">
        <f>J115</f>
        <v>35000</v>
      </c>
      <c r="K65" s="10"/>
      <c r="L65" s="14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12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2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2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4" t="s">
        <v>180</v>
      </c>
      <c r="D72" s="33"/>
      <c r="E72" s="33"/>
      <c r="F72" s="33"/>
      <c r="G72" s="33"/>
      <c r="H72" s="33"/>
      <c r="I72" s="33"/>
      <c r="J72" s="33"/>
      <c r="K72" s="33"/>
      <c r="L72" s="12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12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30" t="s">
        <v>15</v>
      </c>
      <c r="D74" s="33"/>
      <c r="E74" s="33"/>
      <c r="F74" s="33"/>
      <c r="G74" s="33"/>
      <c r="H74" s="33"/>
      <c r="I74" s="33"/>
      <c r="J74" s="33"/>
      <c r="K74" s="33"/>
      <c r="L74" s="12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119" t="str">
        <f>E7</f>
        <v>Snížení energetické náročnosti areálu SOU Hubálov</v>
      </c>
      <c r="F75" s="30"/>
      <c r="G75" s="30"/>
      <c r="H75" s="30"/>
      <c r="I75" s="33"/>
      <c r="J75" s="33"/>
      <c r="K75" s="33"/>
      <c r="L75" s="12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30" t="s">
        <v>146</v>
      </c>
      <c r="D76" s="33"/>
      <c r="E76" s="33"/>
      <c r="F76" s="33"/>
      <c r="G76" s="33"/>
      <c r="H76" s="33"/>
      <c r="I76" s="33"/>
      <c r="J76" s="33"/>
      <c r="K76" s="33"/>
      <c r="L76" s="12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56" t="str">
        <f>E9</f>
        <v>VRN - Vedlejší rozpočtové náklady</v>
      </c>
      <c r="F77" s="33"/>
      <c r="G77" s="33"/>
      <c r="H77" s="33"/>
      <c r="I77" s="33"/>
      <c r="J77" s="33"/>
      <c r="K77" s="33"/>
      <c r="L77" s="12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12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30" t="s">
        <v>19</v>
      </c>
      <c r="D79" s="33"/>
      <c r="E79" s="33"/>
      <c r="F79" s="27" t="str">
        <f>F12</f>
        <v>Hubálov st. 80, k.ú. Loukovec</v>
      </c>
      <c r="G79" s="33"/>
      <c r="H79" s="33"/>
      <c r="I79" s="30" t="s">
        <v>21</v>
      </c>
      <c r="J79" s="58" t="str">
        <f>IF(J12="","",J12)</f>
        <v>2. 11. 2018</v>
      </c>
      <c r="K79" s="33"/>
      <c r="L79" s="12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12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5.15" customHeight="1">
      <c r="A81" s="33"/>
      <c r="B81" s="34"/>
      <c r="C81" s="30" t="s">
        <v>23</v>
      </c>
      <c r="D81" s="33"/>
      <c r="E81" s="33"/>
      <c r="F81" s="27" t="str">
        <f>E15</f>
        <v>SOU Hubálov</v>
      </c>
      <c r="G81" s="33"/>
      <c r="H81" s="33"/>
      <c r="I81" s="30" t="s">
        <v>29</v>
      </c>
      <c r="J81" s="31" t="str">
        <f>E21</f>
        <v>ANITAS s.r.o.</v>
      </c>
      <c r="K81" s="33"/>
      <c r="L81" s="12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15" customHeight="1">
      <c r="A82" s="33"/>
      <c r="B82" s="34"/>
      <c r="C82" s="30" t="s">
        <v>27</v>
      </c>
      <c r="D82" s="33"/>
      <c r="E82" s="33"/>
      <c r="F82" s="27" t="str">
        <f>IF(E18="","",E18)</f>
        <v xml:space="preserve"> </v>
      </c>
      <c r="G82" s="33"/>
      <c r="H82" s="33"/>
      <c r="I82" s="30" t="s">
        <v>32</v>
      </c>
      <c r="J82" s="31" t="str">
        <f>E24</f>
        <v>ANITAS s.r.o.</v>
      </c>
      <c r="K82" s="33"/>
      <c r="L82" s="12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12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45"/>
      <c r="B84" s="146"/>
      <c r="C84" s="147" t="s">
        <v>181</v>
      </c>
      <c r="D84" s="148" t="s">
        <v>54</v>
      </c>
      <c r="E84" s="148" t="s">
        <v>50</v>
      </c>
      <c r="F84" s="148" t="s">
        <v>51</v>
      </c>
      <c r="G84" s="148" t="s">
        <v>182</v>
      </c>
      <c r="H84" s="148" t="s">
        <v>183</v>
      </c>
      <c r="I84" s="148" t="s">
        <v>184</v>
      </c>
      <c r="J84" s="148" t="s">
        <v>152</v>
      </c>
      <c r="K84" s="149" t="s">
        <v>185</v>
      </c>
      <c r="L84" s="150"/>
      <c r="M84" s="74" t="s">
        <v>3</v>
      </c>
      <c r="N84" s="75" t="s">
        <v>39</v>
      </c>
      <c r="O84" s="75" t="s">
        <v>186</v>
      </c>
      <c r="P84" s="75" t="s">
        <v>187</v>
      </c>
      <c r="Q84" s="75" t="s">
        <v>188</v>
      </c>
      <c r="R84" s="75" t="s">
        <v>189</v>
      </c>
      <c r="S84" s="75" t="s">
        <v>190</v>
      </c>
      <c r="T84" s="76" t="s">
        <v>191</v>
      </c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</row>
    <row r="85" spans="1:63" s="2" customFormat="1" ht="22.8" customHeight="1">
      <c r="A85" s="33"/>
      <c r="B85" s="34"/>
      <c r="C85" s="81" t="s">
        <v>192</v>
      </c>
      <c r="D85" s="33"/>
      <c r="E85" s="33"/>
      <c r="F85" s="33"/>
      <c r="G85" s="33"/>
      <c r="H85" s="33"/>
      <c r="I85" s="33"/>
      <c r="J85" s="151">
        <f>BK85</f>
        <v>515000</v>
      </c>
      <c r="K85" s="33"/>
      <c r="L85" s="34"/>
      <c r="M85" s="77"/>
      <c r="N85" s="62"/>
      <c r="O85" s="78"/>
      <c r="P85" s="152">
        <f>P86</f>
        <v>0</v>
      </c>
      <c r="Q85" s="78"/>
      <c r="R85" s="152">
        <f>R86</f>
        <v>0</v>
      </c>
      <c r="S85" s="78"/>
      <c r="T85" s="153">
        <f>T86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20" t="s">
        <v>68</v>
      </c>
      <c r="AU85" s="20" t="s">
        <v>153</v>
      </c>
      <c r="BK85" s="154">
        <f>BK86</f>
        <v>515000</v>
      </c>
    </row>
    <row r="86" spans="1:63" s="12" customFormat="1" ht="25.9" customHeight="1">
      <c r="A86" s="12"/>
      <c r="B86" s="155"/>
      <c r="C86" s="12"/>
      <c r="D86" s="156" t="s">
        <v>68</v>
      </c>
      <c r="E86" s="157" t="s">
        <v>142</v>
      </c>
      <c r="F86" s="157" t="s">
        <v>143</v>
      </c>
      <c r="G86" s="12"/>
      <c r="H86" s="12"/>
      <c r="I86" s="12"/>
      <c r="J86" s="158">
        <f>BK86</f>
        <v>515000</v>
      </c>
      <c r="K86" s="12"/>
      <c r="L86" s="155"/>
      <c r="M86" s="159"/>
      <c r="N86" s="160"/>
      <c r="O86" s="160"/>
      <c r="P86" s="161">
        <f>P87+P95+P101+P106+P115</f>
        <v>0</v>
      </c>
      <c r="Q86" s="160"/>
      <c r="R86" s="161">
        <f>R87+R95+R101+R106+R115</f>
        <v>0</v>
      </c>
      <c r="S86" s="160"/>
      <c r="T86" s="162">
        <f>T87+T95+T101+T106+T115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6" t="s">
        <v>225</v>
      </c>
      <c r="AT86" s="163" t="s">
        <v>68</v>
      </c>
      <c r="AU86" s="163" t="s">
        <v>69</v>
      </c>
      <c r="AY86" s="156" t="s">
        <v>195</v>
      </c>
      <c r="BK86" s="164">
        <f>BK87+BK95+BK101+BK106+BK115</f>
        <v>515000</v>
      </c>
    </row>
    <row r="87" spans="1:63" s="12" customFormat="1" ht="22.8" customHeight="1">
      <c r="A87" s="12"/>
      <c r="B87" s="155"/>
      <c r="C87" s="12"/>
      <c r="D87" s="156" t="s">
        <v>68</v>
      </c>
      <c r="E87" s="165" t="s">
        <v>6626</v>
      </c>
      <c r="F87" s="165" t="s">
        <v>6627</v>
      </c>
      <c r="G87" s="12"/>
      <c r="H87" s="12"/>
      <c r="I87" s="12"/>
      <c r="J87" s="166">
        <f>BK87</f>
        <v>130000</v>
      </c>
      <c r="K87" s="12"/>
      <c r="L87" s="155"/>
      <c r="M87" s="159"/>
      <c r="N87" s="160"/>
      <c r="O87" s="160"/>
      <c r="P87" s="161">
        <f>SUM(P88:P94)</f>
        <v>0</v>
      </c>
      <c r="Q87" s="160"/>
      <c r="R87" s="161">
        <f>SUM(R88:R94)</f>
        <v>0</v>
      </c>
      <c r="S87" s="160"/>
      <c r="T87" s="162">
        <f>SUM(T88:T94)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6" t="s">
        <v>225</v>
      </c>
      <c r="AT87" s="163" t="s">
        <v>68</v>
      </c>
      <c r="AU87" s="163" t="s">
        <v>76</v>
      </c>
      <c r="AY87" s="156" t="s">
        <v>195</v>
      </c>
      <c r="BK87" s="164">
        <f>SUM(BK88:BK94)</f>
        <v>130000</v>
      </c>
    </row>
    <row r="88" spans="1:65" s="2" customFormat="1" ht="16.5" customHeight="1">
      <c r="A88" s="33"/>
      <c r="B88" s="167"/>
      <c r="C88" s="168" t="s">
        <v>76</v>
      </c>
      <c r="D88" s="168" t="s">
        <v>197</v>
      </c>
      <c r="E88" s="169" t="s">
        <v>6628</v>
      </c>
      <c r="F88" s="170" t="s">
        <v>6629</v>
      </c>
      <c r="G88" s="171" t="s">
        <v>6630</v>
      </c>
      <c r="H88" s="172">
        <v>1</v>
      </c>
      <c r="I88" s="173">
        <v>20000</v>
      </c>
      <c r="J88" s="173">
        <f>ROUND(I88*H88,2)</f>
        <v>20000</v>
      </c>
      <c r="K88" s="170" t="s">
        <v>201</v>
      </c>
      <c r="L88" s="34"/>
      <c r="M88" s="174" t="s">
        <v>3</v>
      </c>
      <c r="N88" s="175" t="s">
        <v>40</v>
      </c>
      <c r="O88" s="176">
        <v>0</v>
      </c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78" t="s">
        <v>6631</v>
      </c>
      <c r="AT88" s="178" t="s">
        <v>197</v>
      </c>
      <c r="AU88" s="178" t="s">
        <v>78</v>
      </c>
      <c r="AY88" s="20" t="s">
        <v>195</v>
      </c>
      <c r="BE88" s="179">
        <f>IF(N88="základní",J88,0)</f>
        <v>20000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20" t="s">
        <v>76</v>
      </c>
      <c r="BK88" s="179">
        <f>ROUND(I88*H88,2)</f>
        <v>20000</v>
      </c>
      <c r="BL88" s="20" t="s">
        <v>6631</v>
      </c>
      <c r="BM88" s="178" t="s">
        <v>6632</v>
      </c>
    </row>
    <row r="89" spans="1:51" s="14" customFormat="1" ht="12">
      <c r="A89" s="14"/>
      <c r="B89" s="187"/>
      <c r="C89" s="14"/>
      <c r="D89" s="181" t="s">
        <v>204</v>
      </c>
      <c r="E89" s="188" t="s">
        <v>3</v>
      </c>
      <c r="F89" s="189" t="s">
        <v>6633</v>
      </c>
      <c r="G89" s="14"/>
      <c r="H89" s="190">
        <v>1</v>
      </c>
      <c r="I89" s="14"/>
      <c r="J89" s="14"/>
      <c r="K89" s="14"/>
      <c r="L89" s="187"/>
      <c r="M89" s="191"/>
      <c r="N89" s="192"/>
      <c r="O89" s="192"/>
      <c r="P89" s="192"/>
      <c r="Q89" s="192"/>
      <c r="R89" s="192"/>
      <c r="S89" s="192"/>
      <c r="T89" s="193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188" t="s">
        <v>204</v>
      </c>
      <c r="AU89" s="188" t="s">
        <v>78</v>
      </c>
      <c r="AV89" s="14" t="s">
        <v>78</v>
      </c>
      <c r="AW89" s="14" t="s">
        <v>31</v>
      </c>
      <c r="AX89" s="14" t="s">
        <v>76</v>
      </c>
      <c r="AY89" s="188" t="s">
        <v>195</v>
      </c>
    </row>
    <row r="90" spans="1:65" s="2" customFormat="1" ht="16.5" customHeight="1">
      <c r="A90" s="33"/>
      <c r="B90" s="167"/>
      <c r="C90" s="168" t="s">
        <v>78</v>
      </c>
      <c r="D90" s="168" t="s">
        <v>197</v>
      </c>
      <c r="E90" s="169" t="s">
        <v>6634</v>
      </c>
      <c r="F90" s="170" t="s">
        <v>6635</v>
      </c>
      <c r="G90" s="171" t="s">
        <v>6630</v>
      </c>
      <c r="H90" s="172">
        <v>1</v>
      </c>
      <c r="I90" s="173">
        <v>30000</v>
      </c>
      <c r="J90" s="173">
        <f>ROUND(I90*H90,2)</f>
        <v>30000</v>
      </c>
      <c r="K90" s="170" t="s">
        <v>201</v>
      </c>
      <c r="L90" s="34"/>
      <c r="M90" s="174" t="s">
        <v>3</v>
      </c>
      <c r="N90" s="175" t="s">
        <v>40</v>
      </c>
      <c r="O90" s="176">
        <v>0</v>
      </c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78" t="s">
        <v>6631</v>
      </c>
      <c r="AT90" s="178" t="s">
        <v>197</v>
      </c>
      <c r="AU90" s="178" t="s">
        <v>78</v>
      </c>
      <c r="AY90" s="20" t="s">
        <v>195</v>
      </c>
      <c r="BE90" s="179">
        <f>IF(N90="základní",J90,0)</f>
        <v>30000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76</v>
      </c>
      <c r="BK90" s="179">
        <f>ROUND(I90*H90,2)</f>
        <v>30000</v>
      </c>
      <c r="BL90" s="20" t="s">
        <v>6631</v>
      </c>
      <c r="BM90" s="178" t="s">
        <v>6636</v>
      </c>
    </row>
    <row r="91" spans="1:51" s="14" customFormat="1" ht="12">
      <c r="A91" s="14"/>
      <c r="B91" s="187"/>
      <c r="C91" s="14"/>
      <c r="D91" s="181" t="s">
        <v>204</v>
      </c>
      <c r="E91" s="188" t="s">
        <v>3</v>
      </c>
      <c r="F91" s="189" t="s">
        <v>6637</v>
      </c>
      <c r="G91" s="14"/>
      <c r="H91" s="190">
        <v>1</v>
      </c>
      <c r="I91" s="14"/>
      <c r="J91" s="14"/>
      <c r="K91" s="14"/>
      <c r="L91" s="187"/>
      <c r="M91" s="191"/>
      <c r="N91" s="192"/>
      <c r="O91" s="192"/>
      <c r="P91" s="192"/>
      <c r="Q91" s="192"/>
      <c r="R91" s="192"/>
      <c r="S91" s="192"/>
      <c r="T91" s="19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188" t="s">
        <v>204</v>
      </c>
      <c r="AU91" s="188" t="s">
        <v>78</v>
      </c>
      <c r="AV91" s="14" t="s">
        <v>78</v>
      </c>
      <c r="AW91" s="14" t="s">
        <v>31</v>
      </c>
      <c r="AX91" s="14" t="s">
        <v>76</v>
      </c>
      <c r="AY91" s="188" t="s">
        <v>195</v>
      </c>
    </row>
    <row r="92" spans="1:65" s="2" customFormat="1" ht="16.5" customHeight="1">
      <c r="A92" s="33"/>
      <c r="B92" s="167"/>
      <c r="C92" s="168" t="s">
        <v>119</v>
      </c>
      <c r="D92" s="168" t="s">
        <v>197</v>
      </c>
      <c r="E92" s="169" t="s">
        <v>6638</v>
      </c>
      <c r="F92" s="170" t="s">
        <v>6639</v>
      </c>
      <c r="G92" s="171" t="s">
        <v>6630</v>
      </c>
      <c r="H92" s="172">
        <v>1</v>
      </c>
      <c r="I92" s="173">
        <v>10000</v>
      </c>
      <c r="J92" s="173">
        <f>ROUND(I92*H92,2)</f>
        <v>10000</v>
      </c>
      <c r="K92" s="170" t="s">
        <v>201</v>
      </c>
      <c r="L92" s="34"/>
      <c r="M92" s="174" t="s">
        <v>3</v>
      </c>
      <c r="N92" s="175" t="s">
        <v>40</v>
      </c>
      <c r="O92" s="176">
        <v>0</v>
      </c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78" t="s">
        <v>6631</v>
      </c>
      <c r="AT92" s="178" t="s">
        <v>197</v>
      </c>
      <c r="AU92" s="178" t="s">
        <v>78</v>
      </c>
      <c r="AY92" s="20" t="s">
        <v>195</v>
      </c>
      <c r="BE92" s="179">
        <f>IF(N92="základní",J92,0)</f>
        <v>10000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76</v>
      </c>
      <c r="BK92" s="179">
        <f>ROUND(I92*H92,2)</f>
        <v>10000</v>
      </c>
      <c r="BL92" s="20" t="s">
        <v>6631</v>
      </c>
      <c r="BM92" s="178" t="s">
        <v>6640</v>
      </c>
    </row>
    <row r="93" spans="1:51" s="14" customFormat="1" ht="12">
      <c r="A93" s="14"/>
      <c r="B93" s="187"/>
      <c r="C93" s="14"/>
      <c r="D93" s="181" t="s">
        <v>204</v>
      </c>
      <c r="E93" s="188" t="s">
        <v>3</v>
      </c>
      <c r="F93" s="189" t="s">
        <v>6641</v>
      </c>
      <c r="G93" s="14"/>
      <c r="H93" s="190">
        <v>1</v>
      </c>
      <c r="I93" s="14"/>
      <c r="J93" s="14"/>
      <c r="K93" s="14"/>
      <c r="L93" s="187"/>
      <c r="M93" s="191"/>
      <c r="N93" s="192"/>
      <c r="O93" s="192"/>
      <c r="P93" s="192"/>
      <c r="Q93" s="192"/>
      <c r="R93" s="192"/>
      <c r="S93" s="192"/>
      <c r="T93" s="19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188" t="s">
        <v>204</v>
      </c>
      <c r="AU93" s="188" t="s">
        <v>78</v>
      </c>
      <c r="AV93" s="14" t="s">
        <v>78</v>
      </c>
      <c r="AW93" s="14" t="s">
        <v>31</v>
      </c>
      <c r="AX93" s="14" t="s">
        <v>76</v>
      </c>
      <c r="AY93" s="188" t="s">
        <v>195</v>
      </c>
    </row>
    <row r="94" spans="1:65" s="2" customFormat="1" ht="16.5" customHeight="1">
      <c r="A94" s="33"/>
      <c r="B94" s="167"/>
      <c r="C94" s="168" t="s">
        <v>202</v>
      </c>
      <c r="D94" s="168" t="s">
        <v>197</v>
      </c>
      <c r="E94" s="169" t="s">
        <v>6642</v>
      </c>
      <c r="F94" s="170" t="s">
        <v>6643</v>
      </c>
      <c r="G94" s="171" t="s">
        <v>6630</v>
      </c>
      <c r="H94" s="172">
        <v>1</v>
      </c>
      <c r="I94" s="173">
        <v>70000</v>
      </c>
      <c r="J94" s="173">
        <f>ROUND(I94*H94,2)</f>
        <v>70000</v>
      </c>
      <c r="K94" s="170" t="s">
        <v>201</v>
      </c>
      <c r="L94" s="34"/>
      <c r="M94" s="174" t="s">
        <v>3</v>
      </c>
      <c r="N94" s="175" t="s">
        <v>40</v>
      </c>
      <c r="O94" s="176">
        <v>0</v>
      </c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78" t="s">
        <v>6631</v>
      </c>
      <c r="AT94" s="178" t="s">
        <v>197</v>
      </c>
      <c r="AU94" s="178" t="s">
        <v>78</v>
      </c>
      <c r="AY94" s="20" t="s">
        <v>195</v>
      </c>
      <c r="BE94" s="179">
        <f>IF(N94="základní",J94,0)</f>
        <v>70000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76</v>
      </c>
      <c r="BK94" s="179">
        <f>ROUND(I94*H94,2)</f>
        <v>70000</v>
      </c>
      <c r="BL94" s="20" t="s">
        <v>6631</v>
      </c>
      <c r="BM94" s="178" t="s">
        <v>6644</v>
      </c>
    </row>
    <row r="95" spans="1:63" s="12" customFormat="1" ht="22.8" customHeight="1">
      <c r="A95" s="12"/>
      <c r="B95" s="155"/>
      <c r="C95" s="12"/>
      <c r="D95" s="156" t="s">
        <v>68</v>
      </c>
      <c r="E95" s="165" t="s">
        <v>6645</v>
      </c>
      <c r="F95" s="165" t="s">
        <v>2861</v>
      </c>
      <c r="G95" s="12"/>
      <c r="H95" s="12"/>
      <c r="I95" s="12"/>
      <c r="J95" s="166">
        <f>BK95</f>
        <v>170000</v>
      </c>
      <c r="K95" s="12"/>
      <c r="L95" s="155"/>
      <c r="M95" s="159"/>
      <c r="N95" s="160"/>
      <c r="O95" s="160"/>
      <c r="P95" s="161">
        <f>SUM(P96:P100)</f>
        <v>0</v>
      </c>
      <c r="Q95" s="160"/>
      <c r="R95" s="161">
        <f>SUM(R96:R100)</f>
        <v>0</v>
      </c>
      <c r="S95" s="160"/>
      <c r="T95" s="162">
        <f>SUM(T96:T100)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56" t="s">
        <v>225</v>
      </c>
      <c r="AT95" s="163" t="s">
        <v>68</v>
      </c>
      <c r="AU95" s="163" t="s">
        <v>76</v>
      </c>
      <c r="AY95" s="156" t="s">
        <v>195</v>
      </c>
      <c r="BK95" s="164">
        <f>SUM(BK96:BK100)</f>
        <v>170000</v>
      </c>
    </row>
    <row r="96" spans="1:65" s="2" customFormat="1" ht="16.5" customHeight="1">
      <c r="A96" s="33"/>
      <c r="B96" s="167"/>
      <c r="C96" s="168" t="s">
        <v>225</v>
      </c>
      <c r="D96" s="168" t="s">
        <v>197</v>
      </c>
      <c r="E96" s="169" t="s">
        <v>6646</v>
      </c>
      <c r="F96" s="170" t="s">
        <v>2861</v>
      </c>
      <c r="G96" s="171" t="s">
        <v>6630</v>
      </c>
      <c r="H96" s="172">
        <v>1</v>
      </c>
      <c r="I96" s="173">
        <v>150000</v>
      </c>
      <c r="J96" s="173">
        <f>ROUND(I96*H96,2)</f>
        <v>150000</v>
      </c>
      <c r="K96" s="170" t="s">
        <v>201</v>
      </c>
      <c r="L96" s="34"/>
      <c r="M96" s="174" t="s">
        <v>3</v>
      </c>
      <c r="N96" s="175" t="s">
        <v>40</v>
      </c>
      <c r="O96" s="176">
        <v>0</v>
      </c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8" t="s">
        <v>6631</v>
      </c>
      <c r="AT96" s="178" t="s">
        <v>197</v>
      </c>
      <c r="AU96" s="178" t="s">
        <v>78</v>
      </c>
      <c r="AY96" s="20" t="s">
        <v>195</v>
      </c>
      <c r="BE96" s="179">
        <f>IF(N96="základní",J96,0)</f>
        <v>150000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76</v>
      </c>
      <c r="BK96" s="179">
        <f>ROUND(I96*H96,2)</f>
        <v>150000</v>
      </c>
      <c r="BL96" s="20" t="s">
        <v>6631</v>
      </c>
      <c r="BM96" s="178" t="s">
        <v>6647</v>
      </c>
    </row>
    <row r="97" spans="1:65" s="2" customFormat="1" ht="16.5" customHeight="1">
      <c r="A97" s="33"/>
      <c r="B97" s="167"/>
      <c r="C97" s="168" t="s">
        <v>235</v>
      </c>
      <c r="D97" s="168" t="s">
        <v>197</v>
      </c>
      <c r="E97" s="169" t="s">
        <v>6648</v>
      </c>
      <c r="F97" s="170" t="s">
        <v>6649</v>
      </c>
      <c r="G97" s="171" t="s">
        <v>6630</v>
      </c>
      <c r="H97" s="172">
        <v>1</v>
      </c>
      <c r="I97" s="173">
        <v>20000</v>
      </c>
      <c r="J97" s="173">
        <f>ROUND(I97*H97,2)</f>
        <v>20000</v>
      </c>
      <c r="K97" s="170" t="s">
        <v>201</v>
      </c>
      <c r="L97" s="34"/>
      <c r="M97" s="174" t="s">
        <v>3</v>
      </c>
      <c r="N97" s="175" t="s">
        <v>40</v>
      </c>
      <c r="O97" s="176">
        <v>0</v>
      </c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78" t="s">
        <v>6631</v>
      </c>
      <c r="AT97" s="178" t="s">
        <v>197</v>
      </c>
      <c r="AU97" s="178" t="s">
        <v>78</v>
      </c>
      <c r="AY97" s="20" t="s">
        <v>195</v>
      </c>
      <c r="BE97" s="179">
        <f>IF(N97="základní",J97,0)</f>
        <v>20000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76</v>
      </c>
      <c r="BK97" s="179">
        <f>ROUND(I97*H97,2)</f>
        <v>20000</v>
      </c>
      <c r="BL97" s="20" t="s">
        <v>6631</v>
      </c>
      <c r="BM97" s="178" t="s">
        <v>6650</v>
      </c>
    </row>
    <row r="98" spans="1:51" s="13" customFormat="1" ht="12">
      <c r="A98" s="13"/>
      <c r="B98" s="180"/>
      <c r="C98" s="13"/>
      <c r="D98" s="181" t="s">
        <v>204</v>
      </c>
      <c r="E98" s="182" t="s">
        <v>3</v>
      </c>
      <c r="F98" s="183" t="s">
        <v>6651</v>
      </c>
      <c r="G98" s="13"/>
      <c r="H98" s="182" t="s">
        <v>3</v>
      </c>
      <c r="I98" s="13"/>
      <c r="J98" s="13"/>
      <c r="K98" s="13"/>
      <c r="L98" s="180"/>
      <c r="M98" s="184"/>
      <c r="N98" s="185"/>
      <c r="O98" s="185"/>
      <c r="P98" s="185"/>
      <c r="Q98" s="185"/>
      <c r="R98" s="185"/>
      <c r="S98" s="185"/>
      <c r="T98" s="18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2" t="s">
        <v>204</v>
      </c>
      <c r="AU98" s="182" t="s">
        <v>78</v>
      </c>
      <c r="AV98" s="13" t="s">
        <v>76</v>
      </c>
      <c r="AW98" s="13" t="s">
        <v>31</v>
      </c>
      <c r="AX98" s="13" t="s">
        <v>69</v>
      </c>
      <c r="AY98" s="182" t="s">
        <v>195</v>
      </c>
    </row>
    <row r="99" spans="1:51" s="13" customFormat="1" ht="12">
      <c r="A99" s="13"/>
      <c r="B99" s="180"/>
      <c r="C99" s="13"/>
      <c r="D99" s="181" t="s">
        <v>204</v>
      </c>
      <c r="E99" s="182" t="s">
        <v>3</v>
      </c>
      <c r="F99" s="183" t="s">
        <v>6652</v>
      </c>
      <c r="G99" s="13"/>
      <c r="H99" s="182" t="s">
        <v>3</v>
      </c>
      <c r="I99" s="13"/>
      <c r="J99" s="13"/>
      <c r="K99" s="13"/>
      <c r="L99" s="180"/>
      <c r="M99" s="184"/>
      <c r="N99" s="185"/>
      <c r="O99" s="185"/>
      <c r="P99" s="185"/>
      <c r="Q99" s="185"/>
      <c r="R99" s="185"/>
      <c r="S99" s="185"/>
      <c r="T99" s="18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2" t="s">
        <v>204</v>
      </c>
      <c r="AU99" s="182" t="s">
        <v>78</v>
      </c>
      <c r="AV99" s="13" t="s">
        <v>76</v>
      </c>
      <c r="AW99" s="13" t="s">
        <v>31</v>
      </c>
      <c r="AX99" s="13" t="s">
        <v>69</v>
      </c>
      <c r="AY99" s="182" t="s">
        <v>195</v>
      </c>
    </row>
    <row r="100" spans="1:51" s="14" customFormat="1" ht="12">
      <c r="A100" s="14"/>
      <c r="B100" s="187"/>
      <c r="C100" s="14"/>
      <c r="D100" s="181" t="s">
        <v>204</v>
      </c>
      <c r="E100" s="188" t="s">
        <v>3</v>
      </c>
      <c r="F100" s="189" t="s">
        <v>76</v>
      </c>
      <c r="G100" s="14"/>
      <c r="H100" s="190">
        <v>1</v>
      </c>
      <c r="I100" s="14"/>
      <c r="J100" s="14"/>
      <c r="K100" s="14"/>
      <c r="L100" s="187"/>
      <c r="M100" s="191"/>
      <c r="N100" s="192"/>
      <c r="O100" s="192"/>
      <c r="P100" s="192"/>
      <c r="Q100" s="192"/>
      <c r="R100" s="192"/>
      <c r="S100" s="192"/>
      <c r="T100" s="19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188" t="s">
        <v>204</v>
      </c>
      <c r="AU100" s="188" t="s">
        <v>78</v>
      </c>
      <c r="AV100" s="14" t="s">
        <v>78</v>
      </c>
      <c r="AW100" s="14" t="s">
        <v>31</v>
      </c>
      <c r="AX100" s="14" t="s">
        <v>76</v>
      </c>
      <c r="AY100" s="188" t="s">
        <v>195</v>
      </c>
    </row>
    <row r="101" spans="1:63" s="12" customFormat="1" ht="22.8" customHeight="1">
      <c r="A101" s="12"/>
      <c r="B101" s="155"/>
      <c r="C101" s="12"/>
      <c r="D101" s="156" t="s">
        <v>68</v>
      </c>
      <c r="E101" s="165" t="s">
        <v>6653</v>
      </c>
      <c r="F101" s="165" t="s">
        <v>6654</v>
      </c>
      <c r="G101" s="12"/>
      <c r="H101" s="12"/>
      <c r="I101" s="12"/>
      <c r="J101" s="166">
        <f>BK101</f>
        <v>90000</v>
      </c>
      <c r="K101" s="12"/>
      <c r="L101" s="155"/>
      <c r="M101" s="159"/>
      <c r="N101" s="160"/>
      <c r="O101" s="160"/>
      <c r="P101" s="161">
        <f>SUM(P102:P105)</f>
        <v>0</v>
      </c>
      <c r="Q101" s="160"/>
      <c r="R101" s="161">
        <f>SUM(R102:R105)</f>
        <v>0</v>
      </c>
      <c r="S101" s="160"/>
      <c r="T101" s="162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56" t="s">
        <v>225</v>
      </c>
      <c r="AT101" s="163" t="s">
        <v>68</v>
      </c>
      <c r="AU101" s="163" t="s">
        <v>76</v>
      </c>
      <c r="AY101" s="156" t="s">
        <v>195</v>
      </c>
      <c r="BK101" s="164">
        <f>SUM(BK102:BK105)</f>
        <v>90000</v>
      </c>
    </row>
    <row r="102" spans="1:65" s="2" customFormat="1" ht="16.5" customHeight="1">
      <c r="A102" s="33"/>
      <c r="B102" s="167"/>
      <c r="C102" s="168" t="s">
        <v>252</v>
      </c>
      <c r="D102" s="168" t="s">
        <v>197</v>
      </c>
      <c r="E102" s="169" t="s">
        <v>6655</v>
      </c>
      <c r="F102" s="170" t="s">
        <v>6656</v>
      </c>
      <c r="G102" s="171" t="s">
        <v>6630</v>
      </c>
      <c r="H102" s="172">
        <v>1</v>
      </c>
      <c r="I102" s="173">
        <v>25000</v>
      </c>
      <c r="J102" s="173">
        <f>ROUND(I102*H102,2)</f>
        <v>25000</v>
      </c>
      <c r="K102" s="170" t="s">
        <v>201</v>
      </c>
      <c r="L102" s="34"/>
      <c r="M102" s="174" t="s">
        <v>3</v>
      </c>
      <c r="N102" s="175" t="s">
        <v>40</v>
      </c>
      <c r="O102" s="176">
        <v>0</v>
      </c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8" t="s">
        <v>6631</v>
      </c>
      <c r="AT102" s="178" t="s">
        <v>197</v>
      </c>
      <c r="AU102" s="178" t="s">
        <v>78</v>
      </c>
      <c r="AY102" s="20" t="s">
        <v>195</v>
      </c>
      <c r="BE102" s="179">
        <f>IF(N102="základní",J102,0)</f>
        <v>25000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76</v>
      </c>
      <c r="BK102" s="179">
        <f>ROUND(I102*H102,2)</f>
        <v>25000</v>
      </c>
      <c r="BL102" s="20" t="s">
        <v>6631</v>
      </c>
      <c r="BM102" s="178" t="s">
        <v>6657</v>
      </c>
    </row>
    <row r="103" spans="1:51" s="14" customFormat="1" ht="12">
      <c r="A103" s="14"/>
      <c r="B103" s="187"/>
      <c r="C103" s="14"/>
      <c r="D103" s="181" t="s">
        <v>204</v>
      </c>
      <c r="E103" s="188" t="s">
        <v>3</v>
      </c>
      <c r="F103" s="189" t="s">
        <v>6658</v>
      </c>
      <c r="G103" s="14"/>
      <c r="H103" s="190">
        <v>1</v>
      </c>
      <c r="I103" s="14"/>
      <c r="J103" s="14"/>
      <c r="K103" s="14"/>
      <c r="L103" s="187"/>
      <c r="M103" s="191"/>
      <c r="N103" s="192"/>
      <c r="O103" s="192"/>
      <c r="P103" s="192"/>
      <c r="Q103" s="192"/>
      <c r="R103" s="192"/>
      <c r="S103" s="192"/>
      <c r="T103" s="19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188" t="s">
        <v>204</v>
      </c>
      <c r="AU103" s="188" t="s">
        <v>78</v>
      </c>
      <c r="AV103" s="14" t="s">
        <v>78</v>
      </c>
      <c r="AW103" s="14" t="s">
        <v>31</v>
      </c>
      <c r="AX103" s="14" t="s">
        <v>76</v>
      </c>
      <c r="AY103" s="188" t="s">
        <v>195</v>
      </c>
    </row>
    <row r="104" spans="1:65" s="2" customFormat="1" ht="16.5" customHeight="1">
      <c r="A104" s="33"/>
      <c r="B104" s="167"/>
      <c r="C104" s="168" t="s">
        <v>258</v>
      </c>
      <c r="D104" s="168" t="s">
        <v>197</v>
      </c>
      <c r="E104" s="169" t="s">
        <v>6659</v>
      </c>
      <c r="F104" s="170" t="s">
        <v>6660</v>
      </c>
      <c r="G104" s="171" t="s">
        <v>6630</v>
      </c>
      <c r="H104" s="172">
        <v>1</v>
      </c>
      <c r="I104" s="173">
        <v>10000</v>
      </c>
      <c r="J104" s="173">
        <f>ROUND(I104*H104,2)</f>
        <v>10000</v>
      </c>
      <c r="K104" s="170" t="s">
        <v>201</v>
      </c>
      <c r="L104" s="34"/>
      <c r="M104" s="174" t="s">
        <v>3</v>
      </c>
      <c r="N104" s="175" t="s">
        <v>40</v>
      </c>
      <c r="O104" s="176">
        <v>0</v>
      </c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78" t="s">
        <v>6631</v>
      </c>
      <c r="AT104" s="178" t="s">
        <v>197</v>
      </c>
      <c r="AU104" s="178" t="s">
        <v>78</v>
      </c>
      <c r="AY104" s="20" t="s">
        <v>195</v>
      </c>
      <c r="BE104" s="179">
        <f>IF(N104="základní",J104,0)</f>
        <v>10000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76</v>
      </c>
      <c r="BK104" s="179">
        <f>ROUND(I104*H104,2)</f>
        <v>10000</v>
      </c>
      <c r="BL104" s="20" t="s">
        <v>6631</v>
      </c>
      <c r="BM104" s="178" t="s">
        <v>6661</v>
      </c>
    </row>
    <row r="105" spans="1:65" s="2" customFormat="1" ht="16.5" customHeight="1">
      <c r="A105" s="33"/>
      <c r="B105" s="167"/>
      <c r="C105" s="168" t="s">
        <v>262</v>
      </c>
      <c r="D105" s="168" t="s">
        <v>197</v>
      </c>
      <c r="E105" s="169" t="s">
        <v>6662</v>
      </c>
      <c r="F105" s="170" t="s">
        <v>6663</v>
      </c>
      <c r="G105" s="171" t="s">
        <v>6630</v>
      </c>
      <c r="H105" s="172">
        <v>1</v>
      </c>
      <c r="I105" s="173">
        <v>55000</v>
      </c>
      <c r="J105" s="173">
        <f>ROUND(I105*H105,2)</f>
        <v>55000</v>
      </c>
      <c r="K105" s="170" t="s">
        <v>201</v>
      </c>
      <c r="L105" s="34"/>
      <c r="M105" s="174" t="s">
        <v>3</v>
      </c>
      <c r="N105" s="175" t="s">
        <v>40</v>
      </c>
      <c r="O105" s="176">
        <v>0</v>
      </c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78" t="s">
        <v>6631</v>
      </c>
      <c r="AT105" s="178" t="s">
        <v>197</v>
      </c>
      <c r="AU105" s="178" t="s">
        <v>78</v>
      </c>
      <c r="AY105" s="20" t="s">
        <v>195</v>
      </c>
      <c r="BE105" s="179">
        <f>IF(N105="základní",J105,0)</f>
        <v>55000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76</v>
      </c>
      <c r="BK105" s="179">
        <f>ROUND(I105*H105,2)</f>
        <v>55000</v>
      </c>
      <c r="BL105" s="20" t="s">
        <v>6631</v>
      </c>
      <c r="BM105" s="178" t="s">
        <v>6664</v>
      </c>
    </row>
    <row r="106" spans="1:63" s="12" customFormat="1" ht="22.8" customHeight="1">
      <c r="A106" s="12"/>
      <c r="B106" s="155"/>
      <c r="C106" s="12"/>
      <c r="D106" s="156" t="s">
        <v>68</v>
      </c>
      <c r="E106" s="165" t="s">
        <v>6665</v>
      </c>
      <c r="F106" s="165" t="s">
        <v>6666</v>
      </c>
      <c r="G106" s="12"/>
      <c r="H106" s="12"/>
      <c r="I106" s="12"/>
      <c r="J106" s="166">
        <f>BK106</f>
        <v>90000</v>
      </c>
      <c r="K106" s="12"/>
      <c r="L106" s="155"/>
      <c r="M106" s="159"/>
      <c r="N106" s="160"/>
      <c r="O106" s="160"/>
      <c r="P106" s="161">
        <f>SUM(P107:P114)</f>
        <v>0</v>
      </c>
      <c r="Q106" s="160"/>
      <c r="R106" s="161">
        <f>SUM(R107:R114)</f>
        <v>0</v>
      </c>
      <c r="S106" s="160"/>
      <c r="T106" s="162">
        <f>SUM(T107:T114)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56" t="s">
        <v>225</v>
      </c>
      <c r="AT106" s="163" t="s">
        <v>68</v>
      </c>
      <c r="AU106" s="163" t="s">
        <v>76</v>
      </c>
      <c r="AY106" s="156" t="s">
        <v>195</v>
      </c>
      <c r="BK106" s="164">
        <f>SUM(BK107:BK114)</f>
        <v>90000</v>
      </c>
    </row>
    <row r="107" spans="1:65" s="2" customFormat="1" ht="16.5" customHeight="1">
      <c r="A107" s="33"/>
      <c r="B107" s="167"/>
      <c r="C107" s="168" t="s">
        <v>269</v>
      </c>
      <c r="D107" s="168" t="s">
        <v>197</v>
      </c>
      <c r="E107" s="169" t="s">
        <v>6667</v>
      </c>
      <c r="F107" s="170" t="s">
        <v>6668</v>
      </c>
      <c r="G107" s="171" t="s">
        <v>6630</v>
      </c>
      <c r="H107" s="172">
        <v>1</v>
      </c>
      <c r="I107" s="173">
        <v>10000</v>
      </c>
      <c r="J107" s="173">
        <f>ROUND(I107*H107,2)</f>
        <v>10000</v>
      </c>
      <c r="K107" s="170" t="s">
        <v>201</v>
      </c>
      <c r="L107" s="34"/>
      <c r="M107" s="174" t="s">
        <v>3</v>
      </c>
      <c r="N107" s="175" t="s">
        <v>40</v>
      </c>
      <c r="O107" s="176">
        <v>0</v>
      </c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8" t="s">
        <v>6631</v>
      </c>
      <c r="AT107" s="178" t="s">
        <v>197</v>
      </c>
      <c r="AU107" s="178" t="s">
        <v>78</v>
      </c>
      <c r="AY107" s="20" t="s">
        <v>195</v>
      </c>
      <c r="BE107" s="179">
        <f>IF(N107="základní",J107,0)</f>
        <v>10000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76</v>
      </c>
      <c r="BK107" s="179">
        <f>ROUND(I107*H107,2)</f>
        <v>10000</v>
      </c>
      <c r="BL107" s="20" t="s">
        <v>6631</v>
      </c>
      <c r="BM107" s="178" t="s">
        <v>6669</v>
      </c>
    </row>
    <row r="108" spans="1:51" s="14" customFormat="1" ht="12">
      <c r="A108" s="14"/>
      <c r="B108" s="187"/>
      <c r="C108" s="14"/>
      <c r="D108" s="181" t="s">
        <v>204</v>
      </c>
      <c r="E108" s="188" t="s">
        <v>3</v>
      </c>
      <c r="F108" s="189" t="s">
        <v>6670</v>
      </c>
      <c r="G108" s="14"/>
      <c r="H108" s="190">
        <v>1</v>
      </c>
      <c r="I108" s="14"/>
      <c r="J108" s="14"/>
      <c r="K108" s="14"/>
      <c r="L108" s="187"/>
      <c r="M108" s="191"/>
      <c r="N108" s="192"/>
      <c r="O108" s="192"/>
      <c r="P108" s="192"/>
      <c r="Q108" s="192"/>
      <c r="R108" s="192"/>
      <c r="S108" s="192"/>
      <c r="T108" s="19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188" t="s">
        <v>204</v>
      </c>
      <c r="AU108" s="188" t="s">
        <v>78</v>
      </c>
      <c r="AV108" s="14" t="s">
        <v>78</v>
      </c>
      <c r="AW108" s="14" t="s">
        <v>31</v>
      </c>
      <c r="AX108" s="14" t="s">
        <v>76</v>
      </c>
      <c r="AY108" s="188" t="s">
        <v>195</v>
      </c>
    </row>
    <row r="109" spans="1:65" s="2" customFormat="1" ht="16.5" customHeight="1">
      <c r="A109" s="33"/>
      <c r="B109" s="167"/>
      <c r="C109" s="168" t="s">
        <v>273</v>
      </c>
      <c r="D109" s="168" t="s">
        <v>197</v>
      </c>
      <c r="E109" s="169" t="s">
        <v>6671</v>
      </c>
      <c r="F109" s="170" t="s">
        <v>6672</v>
      </c>
      <c r="G109" s="171" t="s">
        <v>6630</v>
      </c>
      <c r="H109" s="172">
        <v>1</v>
      </c>
      <c r="I109" s="173">
        <v>25000</v>
      </c>
      <c r="J109" s="173">
        <f>ROUND(I109*H109,2)</f>
        <v>25000</v>
      </c>
      <c r="K109" s="170" t="s">
        <v>201</v>
      </c>
      <c r="L109" s="34"/>
      <c r="M109" s="174" t="s">
        <v>3</v>
      </c>
      <c r="N109" s="175" t="s">
        <v>40</v>
      </c>
      <c r="O109" s="176">
        <v>0</v>
      </c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78" t="s">
        <v>6631</v>
      </c>
      <c r="AT109" s="178" t="s">
        <v>197</v>
      </c>
      <c r="AU109" s="178" t="s">
        <v>78</v>
      </c>
      <c r="AY109" s="20" t="s">
        <v>195</v>
      </c>
      <c r="BE109" s="179">
        <f>IF(N109="základní",J109,0)</f>
        <v>25000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76</v>
      </c>
      <c r="BK109" s="179">
        <f>ROUND(I109*H109,2)</f>
        <v>25000</v>
      </c>
      <c r="BL109" s="20" t="s">
        <v>6631</v>
      </c>
      <c r="BM109" s="178" t="s">
        <v>6673</v>
      </c>
    </row>
    <row r="110" spans="1:51" s="14" customFormat="1" ht="12">
      <c r="A110" s="14"/>
      <c r="B110" s="187"/>
      <c r="C110" s="14"/>
      <c r="D110" s="181" t="s">
        <v>204</v>
      </c>
      <c r="E110" s="188" t="s">
        <v>3</v>
      </c>
      <c r="F110" s="189" t="s">
        <v>6674</v>
      </c>
      <c r="G110" s="14"/>
      <c r="H110" s="190">
        <v>1</v>
      </c>
      <c r="I110" s="14"/>
      <c r="J110" s="14"/>
      <c r="K110" s="14"/>
      <c r="L110" s="187"/>
      <c r="M110" s="191"/>
      <c r="N110" s="192"/>
      <c r="O110" s="192"/>
      <c r="P110" s="192"/>
      <c r="Q110" s="192"/>
      <c r="R110" s="192"/>
      <c r="S110" s="192"/>
      <c r="T110" s="19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188" t="s">
        <v>204</v>
      </c>
      <c r="AU110" s="188" t="s">
        <v>78</v>
      </c>
      <c r="AV110" s="14" t="s">
        <v>78</v>
      </c>
      <c r="AW110" s="14" t="s">
        <v>31</v>
      </c>
      <c r="AX110" s="14" t="s">
        <v>76</v>
      </c>
      <c r="AY110" s="188" t="s">
        <v>195</v>
      </c>
    </row>
    <row r="111" spans="1:65" s="2" customFormat="1" ht="16.5" customHeight="1">
      <c r="A111" s="33"/>
      <c r="B111" s="167"/>
      <c r="C111" s="168" t="s">
        <v>279</v>
      </c>
      <c r="D111" s="168" t="s">
        <v>197</v>
      </c>
      <c r="E111" s="169" t="s">
        <v>6675</v>
      </c>
      <c r="F111" s="170" t="s">
        <v>6676</v>
      </c>
      <c r="G111" s="171" t="s">
        <v>6630</v>
      </c>
      <c r="H111" s="172">
        <v>1</v>
      </c>
      <c r="I111" s="173">
        <v>5000</v>
      </c>
      <c r="J111" s="173">
        <f>ROUND(I111*H111,2)</f>
        <v>5000</v>
      </c>
      <c r="K111" s="170" t="s">
        <v>201</v>
      </c>
      <c r="L111" s="34"/>
      <c r="M111" s="174" t="s">
        <v>3</v>
      </c>
      <c r="N111" s="175" t="s">
        <v>40</v>
      </c>
      <c r="O111" s="176">
        <v>0</v>
      </c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78" t="s">
        <v>6631</v>
      </c>
      <c r="AT111" s="178" t="s">
        <v>197</v>
      </c>
      <c r="AU111" s="178" t="s">
        <v>78</v>
      </c>
      <c r="AY111" s="20" t="s">
        <v>195</v>
      </c>
      <c r="BE111" s="179">
        <f>IF(N111="základní",J111,0)</f>
        <v>5000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76</v>
      </c>
      <c r="BK111" s="179">
        <f>ROUND(I111*H111,2)</f>
        <v>5000</v>
      </c>
      <c r="BL111" s="20" t="s">
        <v>6631</v>
      </c>
      <c r="BM111" s="178" t="s">
        <v>6677</v>
      </c>
    </row>
    <row r="112" spans="1:51" s="14" customFormat="1" ht="12">
      <c r="A112" s="14"/>
      <c r="B112" s="187"/>
      <c r="C112" s="14"/>
      <c r="D112" s="181" t="s">
        <v>204</v>
      </c>
      <c r="E112" s="188" t="s">
        <v>3</v>
      </c>
      <c r="F112" s="189" t="s">
        <v>6678</v>
      </c>
      <c r="G112" s="14"/>
      <c r="H112" s="190">
        <v>1</v>
      </c>
      <c r="I112" s="14"/>
      <c r="J112" s="14"/>
      <c r="K112" s="14"/>
      <c r="L112" s="187"/>
      <c r="M112" s="191"/>
      <c r="N112" s="192"/>
      <c r="O112" s="192"/>
      <c r="P112" s="192"/>
      <c r="Q112" s="192"/>
      <c r="R112" s="192"/>
      <c r="S112" s="192"/>
      <c r="T112" s="19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188" t="s">
        <v>204</v>
      </c>
      <c r="AU112" s="188" t="s">
        <v>78</v>
      </c>
      <c r="AV112" s="14" t="s">
        <v>78</v>
      </c>
      <c r="AW112" s="14" t="s">
        <v>31</v>
      </c>
      <c r="AX112" s="14" t="s">
        <v>76</v>
      </c>
      <c r="AY112" s="188" t="s">
        <v>195</v>
      </c>
    </row>
    <row r="113" spans="1:65" s="2" customFormat="1" ht="16.5" customHeight="1">
      <c r="A113" s="33"/>
      <c r="B113" s="167"/>
      <c r="C113" s="168" t="s">
        <v>9</v>
      </c>
      <c r="D113" s="168" t="s">
        <v>197</v>
      </c>
      <c r="E113" s="169" t="s">
        <v>6679</v>
      </c>
      <c r="F113" s="170" t="s">
        <v>6680</v>
      </c>
      <c r="G113" s="171" t="s">
        <v>6630</v>
      </c>
      <c r="H113" s="172">
        <v>1</v>
      </c>
      <c r="I113" s="173">
        <v>50000</v>
      </c>
      <c r="J113" s="173">
        <f>ROUND(I113*H113,2)</f>
        <v>50000</v>
      </c>
      <c r="K113" s="170" t="s">
        <v>201</v>
      </c>
      <c r="L113" s="34"/>
      <c r="M113" s="174" t="s">
        <v>3</v>
      </c>
      <c r="N113" s="175" t="s">
        <v>40</v>
      </c>
      <c r="O113" s="176">
        <v>0</v>
      </c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8" t="s">
        <v>6631</v>
      </c>
      <c r="AT113" s="178" t="s">
        <v>197</v>
      </c>
      <c r="AU113" s="178" t="s">
        <v>78</v>
      </c>
      <c r="AY113" s="20" t="s">
        <v>195</v>
      </c>
      <c r="BE113" s="179">
        <f>IF(N113="základní",J113,0)</f>
        <v>50000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76</v>
      </c>
      <c r="BK113" s="179">
        <f>ROUND(I113*H113,2)</f>
        <v>50000</v>
      </c>
      <c r="BL113" s="20" t="s">
        <v>6631</v>
      </c>
      <c r="BM113" s="178" t="s">
        <v>6681</v>
      </c>
    </row>
    <row r="114" spans="1:51" s="14" customFormat="1" ht="12">
      <c r="A114" s="14"/>
      <c r="B114" s="187"/>
      <c r="C114" s="14"/>
      <c r="D114" s="181" t="s">
        <v>204</v>
      </c>
      <c r="E114" s="188" t="s">
        <v>3</v>
      </c>
      <c r="F114" s="189" t="s">
        <v>6682</v>
      </c>
      <c r="G114" s="14"/>
      <c r="H114" s="190">
        <v>1</v>
      </c>
      <c r="I114" s="14"/>
      <c r="J114" s="14"/>
      <c r="K114" s="14"/>
      <c r="L114" s="187"/>
      <c r="M114" s="191"/>
      <c r="N114" s="192"/>
      <c r="O114" s="192"/>
      <c r="P114" s="192"/>
      <c r="Q114" s="192"/>
      <c r="R114" s="192"/>
      <c r="S114" s="192"/>
      <c r="T114" s="19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188" t="s">
        <v>204</v>
      </c>
      <c r="AU114" s="188" t="s">
        <v>78</v>
      </c>
      <c r="AV114" s="14" t="s">
        <v>78</v>
      </c>
      <c r="AW114" s="14" t="s">
        <v>31</v>
      </c>
      <c r="AX114" s="14" t="s">
        <v>76</v>
      </c>
      <c r="AY114" s="188" t="s">
        <v>195</v>
      </c>
    </row>
    <row r="115" spans="1:63" s="12" customFormat="1" ht="22.8" customHeight="1">
      <c r="A115" s="12"/>
      <c r="B115" s="155"/>
      <c r="C115" s="12"/>
      <c r="D115" s="156" t="s">
        <v>68</v>
      </c>
      <c r="E115" s="165" t="s">
        <v>6683</v>
      </c>
      <c r="F115" s="165" t="s">
        <v>6684</v>
      </c>
      <c r="G115" s="12"/>
      <c r="H115" s="12"/>
      <c r="I115" s="12"/>
      <c r="J115" s="166">
        <f>BK115</f>
        <v>35000</v>
      </c>
      <c r="K115" s="12"/>
      <c r="L115" s="155"/>
      <c r="M115" s="159"/>
      <c r="N115" s="160"/>
      <c r="O115" s="160"/>
      <c r="P115" s="161">
        <f>P116</f>
        <v>0</v>
      </c>
      <c r="Q115" s="160"/>
      <c r="R115" s="161">
        <f>R116</f>
        <v>0</v>
      </c>
      <c r="S115" s="160"/>
      <c r="T115" s="162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156" t="s">
        <v>225</v>
      </c>
      <c r="AT115" s="163" t="s">
        <v>68</v>
      </c>
      <c r="AU115" s="163" t="s">
        <v>76</v>
      </c>
      <c r="AY115" s="156" t="s">
        <v>195</v>
      </c>
      <c r="BK115" s="164">
        <f>BK116</f>
        <v>35000</v>
      </c>
    </row>
    <row r="116" spans="1:65" s="2" customFormat="1" ht="16.5" customHeight="1">
      <c r="A116" s="33"/>
      <c r="B116" s="167"/>
      <c r="C116" s="168" t="s">
        <v>295</v>
      </c>
      <c r="D116" s="168" t="s">
        <v>197</v>
      </c>
      <c r="E116" s="169" t="s">
        <v>6685</v>
      </c>
      <c r="F116" s="170" t="s">
        <v>6686</v>
      </c>
      <c r="G116" s="171" t="s">
        <v>6630</v>
      </c>
      <c r="H116" s="172">
        <v>1</v>
      </c>
      <c r="I116" s="173">
        <v>35000</v>
      </c>
      <c r="J116" s="173">
        <f>ROUND(I116*H116,2)</f>
        <v>35000</v>
      </c>
      <c r="K116" s="170" t="s">
        <v>201</v>
      </c>
      <c r="L116" s="34"/>
      <c r="M116" s="221" t="s">
        <v>3</v>
      </c>
      <c r="N116" s="222" t="s">
        <v>40</v>
      </c>
      <c r="O116" s="219">
        <v>0</v>
      </c>
      <c r="P116" s="219">
        <f>O116*H116</f>
        <v>0</v>
      </c>
      <c r="Q116" s="219">
        <v>0</v>
      </c>
      <c r="R116" s="219">
        <f>Q116*H116</f>
        <v>0</v>
      </c>
      <c r="S116" s="219">
        <v>0</v>
      </c>
      <c r="T116" s="220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78" t="s">
        <v>6631</v>
      </c>
      <c r="AT116" s="178" t="s">
        <v>197</v>
      </c>
      <c r="AU116" s="178" t="s">
        <v>78</v>
      </c>
      <c r="AY116" s="20" t="s">
        <v>195</v>
      </c>
      <c r="BE116" s="179">
        <f>IF(N116="základní",J116,0)</f>
        <v>35000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76</v>
      </c>
      <c r="BK116" s="179">
        <f>ROUND(I116*H116,2)</f>
        <v>35000</v>
      </c>
      <c r="BL116" s="20" t="s">
        <v>6631</v>
      </c>
      <c r="BM116" s="178" t="s">
        <v>6687</v>
      </c>
    </row>
    <row r="117" spans="1:31" s="2" customFormat="1" ht="6.95" customHeight="1">
      <c r="A117" s="33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34"/>
      <c r="M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</sheetData>
  <autoFilter ref="C84:K11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7"/>
    </row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83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145</v>
      </c>
      <c r="L4" s="23"/>
      <c r="M4" s="118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15</v>
      </c>
      <c r="L6" s="23"/>
    </row>
    <row r="7" spans="2:12" s="1" customFormat="1" ht="16.5" customHeight="1">
      <c r="B7" s="23"/>
      <c r="E7" s="119" t="str">
        <f>'Rekapitulace stavby'!K6</f>
        <v>Snížení energetické náročnosti areálu SOU Hubálov</v>
      </c>
      <c r="F7" s="30"/>
      <c r="G7" s="30"/>
      <c r="H7" s="30"/>
      <c r="L7" s="23"/>
    </row>
    <row r="8" spans="2:12" s="1" customFormat="1" ht="12" customHeight="1">
      <c r="B8" s="23"/>
      <c r="D8" s="30" t="s">
        <v>146</v>
      </c>
      <c r="L8" s="23"/>
    </row>
    <row r="9" spans="1:31" s="2" customFormat="1" ht="16.5" customHeight="1">
      <c r="A9" s="33"/>
      <c r="B9" s="34"/>
      <c r="C9" s="33"/>
      <c r="D9" s="33"/>
      <c r="E9" s="119" t="s">
        <v>147</v>
      </c>
      <c r="F9" s="33"/>
      <c r="G9" s="33"/>
      <c r="H9" s="33"/>
      <c r="I9" s="33"/>
      <c r="J9" s="33"/>
      <c r="K9" s="33"/>
      <c r="L9" s="12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30" t="s">
        <v>148</v>
      </c>
      <c r="E10" s="33"/>
      <c r="F10" s="33"/>
      <c r="G10" s="33"/>
      <c r="H10" s="33"/>
      <c r="I10" s="33"/>
      <c r="J10" s="33"/>
      <c r="K10" s="33"/>
      <c r="L10" s="12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56" t="s">
        <v>149</v>
      </c>
      <c r="F11" s="33"/>
      <c r="G11" s="33"/>
      <c r="H11" s="33"/>
      <c r="I11" s="33"/>
      <c r="J11" s="33"/>
      <c r="K11" s="33"/>
      <c r="L11" s="1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12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30" t="s">
        <v>17</v>
      </c>
      <c r="E13" s="33"/>
      <c r="F13" s="27" t="s">
        <v>3</v>
      </c>
      <c r="G13" s="33"/>
      <c r="H13" s="33"/>
      <c r="I13" s="30" t="s">
        <v>18</v>
      </c>
      <c r="J13" s="27" t="s">
        <v>3</v>
      </c>
      <c r="K13" s="33"/>
      <c r="L13" s="12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30" t="s">
        <v>19</v>
      </c>
      <c r="E14" s="33"/>
      <c r="F14" s="27" t="s">
        <v>20</v>
      </c>
      <c r="G14" s="33"/>
      <c r="H14" s="33"/>
      <c r="I14" s="30" t="s">
        <v>21</v>
      </c>
      <c r="J14" s="58" t="str">
        <f>'Rekapitulace stavby'!AN8</f>
        <v>2. 11. 2018</v>
      </c>
      <c r="K14" s="33"/>
      <c r="L14" s="12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8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12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30" t="s">
        <v>23</v>
      </c>
      <c r="E16" s="33"/>
      <c r="F16" s="33"/>
      <c r="G16" s="33"/>
      <c r="H16" s="33"/>
      <c r="I16" s="30" t="s">
        <v>24</v>
      </c>
      <c r="J16" s="27" t="s">
        <v>3</v>
      </c>
      <c r="K16" s="33"/>
      <c r="L16" s="12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7" t="s">
        <v>25</v>
      </c>
      <c r="F17" s="33"/>
      <c r="G17" s="33"/>
      <c r="H17" s="33"/>
      <c r="I17" s="30" t="s">
        <v>26</v>
      </c>
      <c r="J17" s="27" t="s">
        <v>3</v>
      </c>
      <c r="K17" s="33"/>
      <c r="L17" s="12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12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30" t="s">
        <v>27</v>
      </c>
      <c r="E19" s="33"/>
      <c r="F19" s="33"/>
      <c r="G19" s="33"/>
      <c r="H19" s="33"/>
      <c r="I19" s="30" t="s">
        <v>24</v>
      </c>
      <c r="J19" s="27" t="str">
        <f>'Rekapitulace stavby'!AN13</f>
        <v/>
      </c>
      <c r="K19" s="33"/>
      <c r="L19" s="12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" t="str">
        <f>'Rekapitulace stavby'!E14</f>
        <v xml:space="preserve"> </v>
      </c>
      <c r="F20" s="27"/>
      <c r="G20" s="27"/>
      <c r="H20" s="27"/>
      <c r="I20" s="30" t="s">
        <v>26</v>
      </c>
      <c r="J20" s="27" t="str">
        <f>'Rekapitulace stavby'!AN14</f>
        <v/>
      </c>
      <c r="K20" s="33"/>
      <c r="L20" s="12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12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30" t="s">
        <v>29</v>
      </c>
      <c r="E22" s="33"/>
      <c r="F22" s="33"/>
      <c r="G22" s="33"/>
      <c r="H22" s="33"/>
      <c r="I22" s="30" t="s">
        <v>24</v>
      </c>
      <c r="J22" s="27" t="s">
        <v>3</v>
      </c>
      <c r="K22" s="33"/>
      <c r="L22" s="12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7" t="s">
        <v>30</v>
      </c>
      <c r="F23" s="33"/>
      <c r="G23" s="33"/>
      <c r="H23" s="33"/>
      <c r="I23" s="30" t="s">
        <v>26</v>
      </c>
      <c r="J23" s="27" t="s">
        <v>3</v>
      </c>
      <c r="K23" s="33"/>
      <c r="L23" s="1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1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30" t="s">
        <v>32</v>
      </c>
      <c r="E25" s="33"/>
      <c r="F25" s="33"/>
      <c r="G25" s="33"/>
      <c r="H25" s="33"/>
      <c r="I25" s="30" t="s">
        <v>24</v>
      </c>
      <c r="J25" s="27" t="s">
        <v>3</v>
      </c>
      <c r="K25" s="33"/>
      <c r="L25" s="1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7" t="s">
        <v>30</v>
      </c>
      <c r="F26" s="33"/>
      <c r="G26" s="33"/>
      <c r="H26" s="33"/>
      <c r="I26" s="30" t="s">
        <v>26</v>
      </c>
      <c r="J26" s="27" t="s">
        <v>3</v>
      </c>
      <c r="K26" s="33"/>
      <c r="L26" s="12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12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30" t="s">
        <v>33</v>
      </c>
      <c r="E28" s="33"/>
      <c r="F28" s="33"/>
      <c r="G28" s="33"/>
      <c r="H28" s="33"/>
      <c r="I28" s="33"/>
      <c r="J28" s="33"/>
      <c r="K28" s="33"/>
      <c r="L28" s="1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1"/>
      <c r="B29" s="122"/>
      <c r="C29" s="121"/>
      <c r="D29" s="121"/>
      <c r="E29" s="31" t="s">
        <v>3</v>
      </c>
      <c r="F29" s="31"/>
      <c r="G29" s="31"/>
      <c r="H29" s="31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1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8"/>
      <c r="E31" s="78"/>
      <c r="F31" s="78"/>
      <c r="G31" s="78"/>
      <c r="H31" s="78"/>
      <c r="I31" s="78"/>
      <c r="J31" s="78"/>
      <c r="K31" s="78"/>
      <c r="L31" s="12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4" customHeight="1">
      <c r="A32" s="33"/>
      <c r="B32" s="34"/>
      <c r="C32" s="33"/>
      <c r="D32" s="124" t="s">
        <v>35</v>
      </c>
      <c r="E32" s="33"/>
      <c r="F32" s="33"/>
      <c r="G32" s="33"/>
      <c r="H32" s="33"/>
      <c r="I32" s="33"/>
      <c r="J32" s="84">
        <f>ROUND(J111,2)</f>
        <v>7733422.93</v>
      </c>
      <c r="K32" s="33"/>
      <c r="L32" s="12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8"/>
      <c r="E33" s="78"/>
      <c r="F33" s="78"/>
      <c r="G33" s="78"/>
      <c r="H33" s="78"/>
      <c r="I33" s="78"/>
      <c r="J33" s="78"/>
      <c r="K33" s="78"/>
      <c r="L33" s="12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8" t="s">
        <v>37</v>
      </c>
      <c r="G34" s="33"/>
      <c r="H34" s="33"/>
      <c r="I34" s="38" t="s">
        <v>36</v>
      </c>
      <c r="J34" s="38" t="s">
        <v>38</v>
      </c>
      <c r="K34" s="33"/>
      <c r="L34" s="1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25" t="s">
        <v>39</v>
      </c>
      <c r="E35" s="30" t="s">
        <v>40</v>
      </c>
      <c r="F35" s="126">
        <f>ROUND((SUM(BE111:BE1040)),2)</f>
        <v>7733422.93</v>
      </c>
      <c r="G35" s="33"/>
      <c r="H35" s="33"/>
      <c r="I35" s="127">
        <v>0.21</v>
      </c>
      <c r="J35" s="126">
        <f>ROUND(((SUM(BE111:BE1040))*I35),2)</f>
        <v>1624018.82</v>
      </c>
      <c r="K35" s="33"/>
      <c r="L35" s="12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0" t="s">
        <v>41</v>
      </c>
      <c r="F36" s="126">
        <f>ROUND((SUM(BF111:BF1040)),2)</f>
        <v>0</v>
      </c>
      <c r="G36" s="33"/>
      <c r="H36" s="33"/>
      <c r="I36" s="127">
        <v>0.15</v>
      </c>
      <c r="J36" s="126">
        <f>ROUND(((SUM(BF111:BF1040))*I36),2)</f>
        <v>0</v>
      </c>
      <c r="K36" s="33"/>
      <c r="L36" s="12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30" t="s">
        <v>42</v>
      </c>
      <c r="F37" s="126">
        <f>ROUND((SUM(BG111:BG1040)),2)</f>
        <v>0</v>
      </c>
      <c r="G37" s="33"/>
      <c r="H37" s="33"/>
      <c r="I37" s="127">
        <v>0.21</v>
      </c>
      <c r="J37" s="126">
        <f>0</f>
        <v>0</v>
      </c>
      <c r="K37" s="33"/>
      <c r="L37" s="12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4"/>
      <c r="C38" s="33"/>
      <c r="D38" s="33"/>
      <c r="E38" s="30" t="s">
        <v>43</v>
      </c>
      <c r="F38" s="126">
        <f>ROUND((SUM(BH111:BH1040)),2)</f>
        <v>0</v>
      </c>
      <c r="G38" s="33"/>
      <c r="H38" s="33"/>
      <c r="I38" s="127">
        <v>0.15</v>
      </c>
      <c r="J38" s="126">
        <f>0</f>
        <v>0</v>
      </c>
      <c r="K38" s="33"/>
      <c r="L38" s="12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30" t="s">
        <v>44</v>
      </c>
      <c r="F39" s="126">
        <f>ROUND((SUM(BI111:BI1040)),2)</f>
        <v>0</v>
      </c>
      <c r="G39" s="33"/>
      <c r="H39" s="33"/>
      <c r="I39" s="127">
        <v>0</v>
      </c>
      <c r="J39" s="126">
        <f>0</f>
        <v>0</v>
      </c>
      <c r="K39" s="33"/>
      <c r="L39" s="12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12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4" customHeight="1">
      <c r="A41" s="33"/>
      <c r="B41" s="34"/>
      <c r="C41" s="128"/>
      <c r="D41" s="129" t="s">
        <v>45</v>
      </c>
      <c r="E41" s="70"/>
      <c r="F41" s="70"/>
      <c r="G41" s="130" t="s">
        <v>46</v>
      </c>
      <c r="H41" s="131" t="s">
        <v>47</v>
      </c>
      <c r="I41" s="70"/>
      <c r="J41" s="132">
        <f>SUM(J32:J39)</f>
        <v>9357441.75</v>
      </c>
      <c r="K41" s="133"/>
      <c r="L41" s="12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12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6" spans="1:31" s="2" customFormat="1" ht="6.95" customHeight="1">
      <c r="A46" s="33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12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24.95" customHeight="1">
      <c r="A47" s="33"/>
      <c r="B47" s="34"/>
      <c r="C47" s="24" t="s">
        <v>150</v>
      </c>
      <c r="D47" s="33"/>
      <c r="E47" s="33"/>
      <c r="F47" s="33"/>
      <c r="G47" s="33"/>
      <c r="H47" s="33"/>
      <c r="I47" s="33"/>
      <c r="J47" s="33"/>
      <c r="K47" s="33"/>
      <c r="L47" s="12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12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30" t="s">
        <v>15</v>
      </c>
      <c r="D49" s="33"/>
      <c r="E49" s="33"/>
      <c r="F49" s="33"/>
      <c r="G49" s="33"/>
      <c r="H49" s="33"/>
      <c r="I49" s="33"/>
      <c r="J49" s="33"/>
      <c r="K49" s="33"/>
      <c r="L49" s="12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119" t="str">
        <f>E7</f>
        <v>Snížení energetické náročnosti areálu SOU Hubálov</v>
      </c>
      <c r="F50" s="30"/>
      <c r="G50" s="30"/>
      <c r="H50" s="30"/>
      <c r="I50" s="33"/>
      <c r="J50" s="33"/>
      <c r="K50" s="33"/>
      <c r="L50" s="12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12" s="1" customFormat="1" ht="12" customHeight="1">
      <c r="B51" s="23"/>
      <c r="C51" s="30" t="s">
        <v>146</v>
      </c>
      <c r="L51" s="23"/>
    </row>
    <row r="52" spans="1:31" s="2" customFormat="1" ht="16.5" customHeight="1">
      <c r="A52" s="33"/>
      <c r="B52" s="34"/>
      <c r="C52" s="33"/>
      <c r="D52" s="33"/>
      <c r="E52" s="119" t="s">
        <v>147</v>
      </c>
      <c r="F52" s="33"/>
      <c r="G52" s="33"/>
      <c r="H52" s="33"/>
      <c r="I52" s="33"/>
      <c r="J52" s="33"/>
      <c r="K52" s="33"/>
      <c r="L52" s="12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12" customHeight="1">
      <c r="A53" s="33"/>
      <c r="B53" s="34"/>
      <c r="C53" s="30" t="s">
        <v>148</v>
      </c>
      <c r="D53" s="33"/>
      <c r="E53" s="33"/>
      <c r="F53" s="33"/>
      <c r="G53" s="33"/>
      <c r="H53" s="33"/>
      <c r="I53" s="33"/>
      <c r="J53" s="33"/>
      <c r="K53" s="33"/>
      <c r="L53" s="12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6.5" customHeight="1">
      <c r="A54" s="33"/>
      <c r="B54" s="34"/>
      <c r="C54" s="33"/>
      <c r="D54" s="33"/>
      <c r="E54" s="56" t="str">
        <f>E11</f>
        <v>SO 01.1 - Domov mládeže a tělocvična</v>
      </c>
      <c r="F54" s="33"/>
      <c r="G54" s="33"/>
      <c r="H54" s="33"/>
      <c r="I54" s="33"/>
      <c r="J54" s="33"/>
      <c r="K54" s="33"/>
      <c r="L54" s="12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6.95" customHeight="1">
      <c r="A55" s="33"/>
      <c r="B55" s="34"/>
      <c r="C55" s="33"/>
      <c r="D55" s="33"/>
      <c r="E55" s="33"/>
      <c r="F55" s="33"/>
      <c r="G55" s="33"/>
      <c r="H55" s="33"/>
      <c r="I55" s="33"/>
      <c r="J55" s="33"/>
      <c r="K55" s="33"/>
      <c r="L55" s="12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2" customHeight="1">
      <c r="A56" s="33"/>
      <c r="B56" s="34"/>
      <c r="C56" s="30" t="s">
        <v>19</v>
      </c>
      <c r="D56" s="33"/>
      <c r="E56" s="33"/>
      <c r="F56" s="27" t="str">
        <f>F14</f>
        <v>Hubálov st. 80, k.ú. Loukovec</v>
      </c>
      <c r="G56" s="33"/>
      <c r="H56" s="33"/>
      <c r="I56" s="30" t="s">
        <v>21</v>
      </c>
      <c r="J56" s="58" t="str">
        <f>IF(J14="","",J14)</f>
        <v>2. 11. 2018</v>
      </c>
      <c r="K56" s="33"/>
      <c r="L56" s="12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6.95" customHeight="1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12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5.15" customHeight="1">
      <c r="A58" s="33"/>
      <c r="B58" s="34"/>
      <c r="C58" s="30" t="s">
        <v>23</v>
      </c>
      <c r="D58" s="33"/>
      <c r="E58" s="33"/>
      <c r="F58" s="27" t="str">
        <f>E17</f>
        <v>SOU Hubálov</v>
      </c>
      <c r="G58" s="33"/>
      <c r="H58" s="33"/>
      <c r="I58" s="30" t="s">
        <v>29</v>
      </c>
      <c r="J58" s="31" t="str">
        <f>E23</f>
        <v>ANITAS s.r.o.</v>
      </c>
      <c r="K58" s="33"/>
      <c r="L58" s="1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15.15" customHeight="1">
      <c r="A59" s="33"/>
      <c r="B59" s="34"/>
      <c r="C59" s="30" t="s">
        <v>27</v>
      </c>
      <c r="D59" s="33"/>
      <c r="E59" s="33"/>
      <c r="F59" s="27" t="str">
        <f>IF(E20="","",E20)</f>
        <v xml:space="preserve"> </v>
      </c>
      <c r="G59" s="33"/>
      <c r="H59" s="33"/>
      <c r="I59" s="30" t="s">
        <v>32</v>
      </c>
      <c r="J59" s="31" t="str">
        <f>E26</f>
        <v>ANITAS s.r.o.</v>
      </c>
      <c r="K59" s="33"/>
      <c r="L59" s="12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0.3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12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29.25" customHeight="1">
      <c r="A61" s="33"/>
      <c r="B61" s="34"/>
      <c r="C61" s="134" t="s">
        <v>151</v>
      </c>
      <c r="D61" s="128"/>
      <c r="E61" s="128"/>
      <c r="F61" s="128"/>
      <c r="G61" s="128"/>
      <c r="H61" s="128"/>
      <c r="I61" s="128"/>
      <c r="J61" s="135" t="s">
        <v>152</v>
      </c>
      <c r="K61" s="128"/>
      <c r="L61" s="12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0.3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12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2" customFormat="1" ht="22.8" customHeight="1">
      <c r="A63" s="33"/>
      <c r="B63" s="34"/>
      <c r="C63" s="136" t="s">
        <v>67</v>
      </c>
      <c r="D63" s="33"/>
      <c r="E63" s="33"/>
      <c r="F63" s="33"/>
      <c r="G63" s="33"/>
      <c r="H63" s="33"/>
      <c r="I63" s="33"/>
      <c r="J63" s="84">
        <f>J111</f>
        <v>7733422.93</v>
      </c>
      <c r="K63" s="33"/>
      <c r="L63" s="12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U63" s="20" t="s">
        <v>153</v>
      </c>
    </row>
    <row r="64" spans="1:31" s="9" customFormat="1" ht="24.95" customHeight="1">
      <c r="A64" s="9"/>
      <c r="B64" s="137"/>
      <c r="C64" s="9"/>
      <c r="D64" s="138" t="s">
        <v>154</v>
      </c>
      <c r="E64" s="139"/>
      <c r="F64" s="139"/>
      <c r="G64" s="139"/>
      <c r="H64" s="139"/>
      <c r="I64" s="139"/>
      <c r="J64" s="140">
        <f>J112</f>
        <v>3851086.21</v>
      </c>
      <c r="K64" s="9"/>
      <c r="L64" s="137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41"/>
      <c r="C65" s="10"/>
      <c r="D65" s="142" t="s">
        <v>155</v>
      </c>
      <c r="E65" s="143"/>
      <c r="F65" s="143"/>
      <c r="G65" s="143"/>
      <c r="H65" s="143"/>
      <c r="I65" s="143"/>
      <c r="J65" s="144">
        <f>J113</f>
        <v>81750.81</v>
      </c>
      <c r="K65" s="10"/>
      <c r="L65" s="14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41"/>
      <c r="C66" s="10"/>
      <c r="D66" s="142" t="s">
        <v>156</v>
      </c>
      <c r="E66" s="143"/>
      <c r="F66" s="143"/>
      <c r="G66" s="143"/>
      <c r="H66" s="143"/>
      <c r="I66" s="143"/>
      <c r="J66" s="144">
        <f>J154</f>
        <v>24984.449999999997</v>
      </c>
      <c r="K66" s="10"/>
      <c r="L66" s="14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41"/>
      <c r="C67" s="10"/>
      <c r="D67" s="142" t="s">
        <v>157</v>
      </c>
      <c r="E67" s="143"/>
      <c r="F67" s="143"/>
      <c r="G67" s="143"/>
      <c r="H67" s="143"/>
      <c r="I67" s="143"/>
      <c r="J67" s="144">
        <f>J166</f>
        <v>184523.2</v>
      </c>
      <c r="K67" s="10"/>
      <c r="L67" s="14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41"/>
      <c r="C68" s="10"/>
      <c r="D68" s="142" t="s">
        <v>158</v>
      </c>
      <c r="E68" s="143"/>
      <c r="F68" s="143"/>
      <c r="G68" s="143"/>
      <c r="H68" s="143"/>
      <c r="I68" s="143"/>
      <c r="J68" s="144">
        <f>J176</f>
        <v>2387732.95</v>
      </c>
      <c r="K68" s="10"/>
      <c r="L68" s="14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41"/>
      <c r="C69" s="10"/>
      <c r="D69" s="142" t="s">
        <v>159</v>
      </c>
      <c r="E69" s="143"/>
      <c r="F69" s="143"/>
      <c r="G69" s="143"/>
      <c r="H69" s="143"/>
      <c r="I69" s="143"/>
      <c r="J69" s="144">
        <f>J384</f>
        <v>9190.67</v>
      </c>
      <c r="K69" s="10"/>
      <c r="L69" s="14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41"/>
      <c r="C70" s="10"/>
      <c r="D70" s="142" t="s">
        <v>160</v>
      </c>
      <c r="E70" s="143"/>
      <c r="F70" s="143"/>
      <c r="G70" s="143"/>
      <c r="H70" s="143"/>
      <c r="I70" s="143"/>
      <c r="J70" s="144">
        <f>J389</f>
        <v>814731.4100000001</v>
      </c>
      <c r="K70" s="10"/>
      <c r="L70" s="14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41"/>
      <c r="C71" s="10"/>
      <c r="D71" s="142" t="s">
        <v>161</v>
      </c>
      <c r="E71" s="143"/>
      <c r="F71" s="143"/>
      <c r="G71" s="143"/>
      <c r="H71" s="143"/>
      <c r="I71" s="143"/>
      <c r="J71" s="144">
        <f>J534</f>
        <v>172480.63</v>
      </c>
      <c r="K71" s="10"/>
      <c r="L71" s="14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41"/>
      <c r="C72" s="10"/>
      <c r="D72" s="142" t="s">
        <v>162</v>
      </c>
      <c r="E72" s="143"/>
      <c r="F72" s="143"/>
      <c r="G72" s="143"/>
      <c r="H72" s="143"/>
      <c r="I72" s="143"/>
      <c r="J72" s="144">
        <f>J555</f>
        <v>175692.09</v>
      </c>
      <c r="K72" s="10"/>
      <c r="L72" s="14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37"/>
      <c r="C73" s="9"/>
      <c r="D73" s="138" t="s">
        <v>163</v>
      </c>
      <c r="E73" s="139"/>
      <c r="F73" s="139"/>
      <c r="G73" s="139"/>
      <c r="H73" s="139"/>
      <c r="I73" s="139"/>
      <c r="J73" s="140">
        <f>J557</f>
        <v>3854612.0400000005</v>
      </c>
      <c r="K73" s="9"/>
      <c r="L73" s="137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41"/>
      <c r="C74" s="10"/>
      <c r="D74" s="142" t="s">
        <v>164</v>
      </c>
      <c r="E74" s="143"/>
      <c r="F74" s="143"/>
      <c r="G74" s="143"/>
      <c r="H74" s="143"/>
      <c r="I74" s="143"/>
      <c r="J74" s="144">
        <f>J558</f>
        <v>31066.560000000005</v>
      </c>
      <c r="K74" s="10"/>
      <c r="L74" s="14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41"/>
      <c r="C75" s="10"/>
      <c r="D75" s="142" t="s">
        <v>165</v>
      </c>
      <c r="E75" s="143"/>
      <c r="F75" s="143"/>
      <c r="G75" s="143"/>
      <c r="H75" s="143"/>
      <c r="I75" s="143"/>
      <c r="J75" s="144">
        <f>J572</f>
        <v>652261.1799999999</v>
      </c>
      <c r="K75" s="10"/>
      <c r="L75" s="14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41"/>
      <c r="C76" s="10"/>
      <c r="D76" s="142" t="s">
        <v>166</v>
      </c>
      <c r="E76" s="143"/>
      <c r="F76" s="143"/>
      <c r="G76" s="143"/>
      <c r="H76" s="143"/>
      <c r="I76" s="143"/>
      <c r="J76" s="144">
        <f>J645</f>
        <v>756711.81</v>
      </c>
      <c r="K76" s="10"/>
      <c r="L76" s="14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41"/>
      <c r="C77" s="10"/>
      <c r="D77" s="142" t="s">
        <v>167</v>
      </c>
      <c r="E77" s="143"/>
      <c r="F77" s="143"/>
      <c r="G77" s="143"/>
      <c r="H77" s="143"/>
      <c r="I77" s="143"/>
      <c r="J77" s="144">
        <f>J664</f>
        <v>14075.98</v>
      </c>
      <c r="K77" s="10"/>
      <c r="L77" s="14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41"/>
      <c r="C78" s="10"/>
      <c r="D78" s="142" t="s">
        <v>168</v>
      </c>
      <c r="E78" s="143"/>
      <c r="F78" s="143"/>
      <c r="G78" s="143"/>
      <c r="H78" s="143"/>
      <c r="I78" s="143"/>
      <c r="J78" s="144">
        <f>J670</f>
        <v>38005.92</v>
      </c>
      <c r="K78" s="10"/>
      <c r="L78" s="14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41"/>
      <c r="C79" s="10"/>
      <c r="D79" s="142" t="s">
        <v>169</v>
      </c>
      <c r="E79" s="143"/>
      <c r="F79" s="143"/>
      <c r="G79" s="143"/>
      <c r="H79" s="143"/>
      <c r="I79" s="143"/>
      <c r="J79" s="144">
        <f>J680</f>
        <v>50603.3</v>
      </c>
      <c r="K79" s="10"/>
      <c r="L79" s="14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41"/>
      <c r="C80" s="10"/>
      <c r="D80" s="142" t="s">
        <v>170</v>
      </c>
      <c r="E80" s="143"/>
      <c r="F80" s="143"/>
      <c r="G80" s="143"/>
      <c r="H80" s="143"/>
      <c r="I80" s="143"/>
      <c r="J80" s="144">
        <f>J699</f>
        <v>87554</v>
      </c>
      <c r="K80" s="10"/>
      <c r="L80" s="14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41"/>
      <c r="C81" s="10"/>
      <c r="D81" s="142" t="s">
        <v>171</v>
      </c>
      <c r="E81" s="143"/>
      <c r="F81" s="143"/>
      <c r="G81" s="143"/>
      <c r="H81" s="143"/>
      <c r="I81" s="143"/>
      <c r="J81" s="144">
        <f>J709</f>
        <v>144619.31</v>
      </c>
      <c r="K81" s="10"/>
      <c r="L81" s="141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41"/>
      <c r="C82" s="10"/>
      <c r="D82" s="142" t="s">
        <v>172</v>
      </c>
      <c r="E82" s="143"/>
      <c r="F82" s="143"/>
      <c r="G82" s="143"/>
      <c r="H82" s="143"/>
      <c r="I82" s="143"/>
      <c r="J82" s="144">
        <f>J769</f>
        <v>346547.84</v>
      </c>
      <c r="K82" s="10"/>
      <c r="L82" s="141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41"/>
      <c r="C83" s="10"/>
      <c r="D83" s="142" t="s">
        <v>173</v>
      </c>
      <c r="E83" s="143"/>
      <c r="F83" s="143"/>
      <c r="G83" s="143"/>
      <c r="H83" s="143"/>
      <c r="I83" s="143"/>
      <c r="J83" s="144">
        <f>J797</f>
        <v>1427311.9600000004</v>
      </c>
      <c r="K83" s="10"/>
      <c r="L83" s="141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41"/>
      <c r="C84" s="10"/>
      <c r="D84" s="142" t="s">
        <v>174</v>
      </c>
      <c r="E84" s="143"/>
      <c r="F84" s="143"/>
      <c r="G84" s="143"/>
      <c r="H84" s="143"/>
      <c r="I84" s="143"/>
      <c r="J84" s="144">
        <f>J854</f>
        <v>102915.22</v>
      </c>
      <c r="K84" s="10"/>
      <c r="L84" s="141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41"/>
      <c r="C85" s="10"/>
      <c r="D85" s="142" t="s">
        <v>175</v>
      </c>
      <c r="E85" s="143"/>
      <c r="F85" s="143"/>
      <c r="G85" s="143"/>
      <c r="H85" s="143"/>
      <c r="I85" s="143"/>
      <c r="J85" s="144">
        <f>J906</f>
        <v>70674.48</v>
      </c>
      <c r="K85" s="10"/>
      <c r="L85" s="141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41"/>
      <c r="C86" s="10"/>
      <c r="D86" s="142" t="s">
        <v>176</v>
      </c>
      <c r="E86" s="143"/>
      <c r="F86" s="143"/>
      <c r="G86" s="143"/>
      <c r="H86" s="143"/>
      <c r="I86" s="143"/>
      <c r="J86" s="144">
        <f>J935</f>
        <v>4867.01</v>
      </c>
      <c r="K86" s="10"/>
      <c r="L86" s="141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41"/>
      <c r="C87" s="10"/>
      <c r="D87" s="142" t="s">
        <v>177</v>
      </c>
      <c r="E87" s="143"/>
      <c r="F87" s="143"/>
      <c r="G87" s="143"/>
      <c r="H87" s="143"/>
      <c r="I87" s="143"/>
      <c r="J87" s="144">
        <f>J950</f>
        <v>112889.16</v>
      </c>
      <c r="K87" s="10"/>
      <c r="L87" s="141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41"/>
      <c r="C88" s="10"/>
      <c r="D88" s="142" t="s">
        <v>178</v>
      </c>
      <c r="E88" s="143"/>
      <c r="F88" s="143"/>
      <c r="G88" s="143"/>
      <c r="H88" s="143"/>
      <c r="I88" s="143"/>
      <c r="J88" s="144">
        <f>J1001</f>
        <v>14508.310000000001</v>
      </c>
      <c r="K88" s="10"/>
      <c r="L88" s="141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9" customFormat="1" ht="24.95" customHeight="1">
      <c r="A89" s="9"/>
      <c r="B89" s="137"/>
      <c r="C89" s="9"/>
      <c r="D89" s="138" t="s">
        <v>179</v>
      </c>
      <c r="E89" s="139"/>
      <c r="F89" s="139"/>
      <c r="G89" s="139"/>
      <c r="H89" s="139"/>
      <c r="I89" s="139"/>
      <c r="J89" s="140">
        <f>J1025</f>
        <v>27724.68</v>
      </c>
      <c r="K89" s="9"/>
      <c r="L89" s="137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s="2" customFormat="1" ht="21.8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12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6.95" customHeight="1">
      <c r="A91" s="33"/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12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5" spans="1:31" s="2" customFormat="1" ht="6.95" customHeight="1">
      <c r="A95" s="33"/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12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4.95" customHeight="1">
      <c r="A96" s="33"/>
      <c r="B96" s="34"/>
      <c r="C96" s="24" t="s">
        <v>180</v>
      </c>
      <c r="D96" s="33"/>
      <c r="E96" s="33"/>
      <c r="F96" s="33"/>
      <c r="G96" s="33"/>
      <c r="H96" s="33"/>
      <c r="I96" s="33"/>
      <c r="J96" s="33"/>
      <c r="K96" s="33"/>
      <c r="L96" s="12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6.9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12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2" customFormat="1" ht="12" customHeight="1">
      <c r="A98" s="33"/>
      <c r="B98" s="34"/>
      <c r="C98" s="30" t="s">
        <v>15</v>
      </c>
      <c r="D98" s="33"/>
      <c r="E98" s="33"/>
      <c r="F98" s="33"/>
      <c r="G98" s="33"/>
      <c r="H98" s="33"/>
      <c r="I98" s="33"/>
      <c r="J98" s="33"/>
      <c r="K98" s="33"/>
      <c r="L98" s="12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16.5" customHeight="1">
      <c r="A99" s="33"/>
      <c r="B99" s="34"/>
      <c r="C99" s="33"/>
      <c r="D99" s="33"/>
      <c r="E99" s="119" t="str">
        <f>E7</f>
        <v>Snížení energetické náročnosti areálu SOU Hubálov</v>
      </c>
      <c r="F99" s="30"/>
      <c r="G99" s="30"/>
      <c r="H99" s="30"/>
      <c r="I99" s="33"/>
      <c r="J99" s="33"/>
      <c r="K99" s="33"/>
      <c r="L99" s="12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2:12" s="1" customFormat="1" ht="12" customHeight="1">
      <c r="B100" s="23"/>
      <c r="C100" s="30" t="s">
        <v>146</v>
      </c>
      <c r="L100" s="23"/>
    </row>
    <row r="101" spans="1:31" s="2" customFormat="1" ht="16.5" customHeight="1">
      <c r="A101" s="33"/>
      <c r="B101" s="34"/>
      <c r="C101" s="33"/>
      <c r="D101" s="33"/>
      <c r="E101" s="119" t="s">
        <v>147</v>
      </c>
      <c r="F101" s="33"/>
      <c r="G101" s="33"/>
      <c r="H101" s="33"/>
      <c r="I101" s="33"/>
      <c r="J101" s="33"/>
      <c r="K101" s="33"/>
      <c r="L101" s="12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12" customHeight="1">
      <c r="A102" s="33"/>
      <c r="B102" s="34"/>
      <c r="C102" s="30" t="s">
        <v>148</v>
      </c>
      <c r="D102" s="33"/>
      <c r="E102" s="33"/>
      <c r="F102" s="33"/>
      <c r="G102" s="33"/>
      <c r="H102" s="33"/>
      <c r="I102" s="33"/>
      <c r="J102" s="33"/>
      <c r="K102" s="33"/>
      <c r="L102" s="12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16.5" customHeight="1">
      <c r="A103" s="33"/>
      <c r="B103" s="34"/>
      <c r="C103" s="33"/>
      <c r="D103" s="33"/>
      <c r="E103" s="56" t="str">
        <f>E11</f>
        <v>SO 01.1 - Domov mládeže a tělocvična</v>
      </c>
      <c r="F103" s="33"/>
      <c r="G103" s="33"/>
      <c r="H103" s="33"/>
      <c r="I103" s="33"/>
      <c r="J103" s="33"/>
      <c r="K103" s="33"/>
      <c r="L103" s="12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12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2" customHeight="1">
      <c r="A105" s="33"/>
      <c r="B105" s="34"/>
      <c r="C105" s="30" t="s">
        <v>19</v>
      </c>
      <c r="D105" s="33"/>
      <c r="E105" s="33"/>
      <c r="F105" s="27" t="str">
        <f>F14</f>
        <v>Hubálov st. 80, k.ú. Loukovec</v>
      </c>
      <c r="G105" s="33"/>
      <c r="H105" s="33"/>
      <c r="I105" s="30" t="s">
        <v>21</v>
      </c>
      <c r="J105" s="58" t="str">
        <f>IF(J14="","",J14)</f>
        <v>2. 11. 2018</v>
      </c>
      <c r="K105" s="33"/>
      <c r="L105" s="12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12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5.15" customHeight="1">
      <c r="A107" s="33"/>
      <c r="B107" s="34"/>
      <c r="C107" s="30" t="s">
        <v>23</v>
      </c>
      <c r="D107" s="33"/>
      <c r="E107" s="33"/>
      <c r="F107" s="27" t="str">
        <f>E17</f>
        <v>SOU Hubálov</v>
      </c>
      <c r="G107" s="33"/>
      <c r="H107" s="33"/>
      <c r="I107" s="30" t="s">
        <v>29</v>
      </c>
      <c r="J107" s="31" t="str">
        <f>E23</f>
        <v>ANITAS s.r.o.</v>
      </c>
      <c r="K107" s="33"/>
      <c r="L107" s="12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5.15" customHeight="1">
      <c r="A108" s="33"/>
      <c r="B108" s="34"/>
      <c r="C108" s="30" t="s">
        <v>27</v>
      </c>
      <c r="D108" s="33"/>
      <c r="E108" s="33"/>
      <c r="F108" s="27" t="str">
        <f>IF(E20="","",E20)</f>
        <v xml:space="preserve"> </v>
      </c>
      <c r="G108" s="33"/>
      <c r="H108" s="33"/>
      <c r="I108" s="30" t="s">
        <v>32</v>
      </c>
      <c r="J108" s="31" t="str">
        <f>E26</f>
        <v>ANITAS s.r.o.</v>
      </c>
      <c r="K108" s="33"/>
      <c r="L108" s="12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0.3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12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11" customFormat="1" ht="29.25" customHeight="1">
      <c r="A110" s="145"/>
      <c r="B110" s="146"/>
      <c r="C110" s="147" t="s">
        <v>181</v>
      </c>
      <c r="D110" s="148" t="s">
        <v>54</v>
      </c>
      <c r="E110" s="148" t="s">
        <v>50</v>
      </c>
      <c r="F110" s="148" t="s">
        <v>51</v>
      </c>
      <c r="G110" s="148" t="s">
        <v>182</v>
      </c>
      <c r="H110" s="148" t="s">
        <v>183</v>
      </c>
      <c r="I110" s="148" t="s">
        <v>184</v>
      </c>
      <c r="J110" s="148" t="s">
        <v>152</v>
      </c>
      <c r="K110" s="149" t="s">
        <v>185</v>
      </c>
      <c r="L110" s="150"/>
      <c r="M110" s="74" t="s">
        <v>3</v>
      </c>
      <c r="N110" s="75" t="s">
        <v>39</v>
      </c>
      <c r="O110" s="75" t="s">
        <v>186</v>
      </c>
      <c r="P110" s="75" t="s">
        <v>187</v>
      </c>
      <c r="Q110" s="75" t="s">
        <v>188</v>
      </c>
      <c r="R110" s="75" t="s">
        <v>189</v>
      </c>
      <c r="S110" s="75" t="s">
        <v>190</v>
      </c>
      <c r="T110" s="76" t="s">
        <v>191</v>
      </c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</row>
    <row r="111" spans="1:63" s="2" customFormat="1" ht="22.8" customHeight="1">
      <c r="A111" s="33"/>
      <c r="B111" s="34"/>
      <c r="C111" s="81" t="s">
        <v>192</v>
      </c>
      <c r="D111" s="33"/>
      <c r="E111" s="33"/>
      <c r="F111" s="33"/>
      <c r="G111" s="33"/>
      <c r="H111" s="33"/>
      <c r="I111" s="33"/>
      <c r="J111" s="151">
        <f>BK111</f>
        <v>7733422.93</v>
      </c>
      <c r="K111" s="33"/>
      <c r="L111" s="34"/>
      <c r="M111" s="77"/>
      <c r="N111" s="62"/>
      <c r="O111" s="78"/>
      <c r="P111" s="152">
        <f>P112+P557+P1025</f>
        <v>8811.076689000001</v>
      </c>
      <c r="Q111" s="78"/>
      <c r="R111" s="152">
        <f>R112+R557+R1025</f>
        <v>286.03966810000003</v>
      </c>
      <c r="S111" s="78"/>
      <c r="T111" s="153">
        <f>T112+T557+T1025</f>
        <v>198.0397406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20" t="s">
        <v>68</v>
      </c>
      <c r="AU111" s="20" t="s">
        <v>153</v>
      </c>
      <c r="BK111" s="154">
        <f>BK112+BK557+BK1025</f>
        <v>7733422.93</v>
      </c>
    </row>
    <row r="112" spans="1:63" s="12" customFormat="1" ht="25.9" customHeight="1">
      <c r="A112" s="12"/>
      <c r="B112" s="155"/>
      <c r="C112" s="12"/>
      <c r="D112" s="156" t="s">
        <v>68</v>
      </c>
      <c r="E112" s="157" t="s">
        <v>193</v>
      </c>
      <c r="F112" s="157" t="s">
        <v>194</v>
      </c>
      <c r="G112" s="12"/>
      <c r="H112" s="12"/>
      <c r="I112" s="12"/>
      <c r="J112" s="158">
        <f>BK112</f>
        <v>3851086.21</v>
      </c>
      <c r="K112" s="12"/>
      <c r="L112" s="155"/>
      <c r="M112" s="159"/>
      <c r="N112" s="160"/>
      <c r="O112" s="160"/>
      <c r="P112" s="161">
        <f>P113+P154+P166+P176+P384+P389+P534+P555</f>
        <v>6147.064744000001</v>
      </c>
      <c r="Q112" s="160"/>
      <c r="R112" s="161">
        <f>R113+R154+R166+R176+R384+R389+R534+R555</f>
        <v>252.06873388000005</v>
      </c>
      <c r="S112" s="160"/>
      <c r="T112" s="162">
        <f>T113+T154+T166+T176+T384+T389+T534+T555</f>
        <v>180.041056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6" t="s">
        <v>76</v>
      </c>
      <c r="AT112" s="163" t="s">
        <v>68</v>
      </c>
      <c r="AU112" s="163" t="s">
        <v>69</v>
      </c>
      <c r="AY112" s="156" t="s">
        <v>195</v>
      </c>
      <c r="BK112" s="164">
        <f>BK113+BK154+BK166+BK176+BK384+BK389+BK534+BK555</f>
        <v>3851086.21</v>
      </c>
    </row>
    <row r="113" spans="1:63" s="12" customFormat="1" ht="22.8" customHeight="1">
      <c r="A113" s="12"/>
      <c r="B113" s="155"/>
      <c r="C113" s="12"/>
      <c r="D113" s="156" t="s">
        <v>68</v>
      </c>
      <c r="E113" s="165" t="s">
        <v>76</v>
      </c>
      <c r="F113" s="165" t="s">
        <v>196</v>
      </c>
      <c r="G113" s="12"/>
      <c r="H113" s="12"/>
      <c r="I113" s="12"/>
      <c r="J113" s="166">
        <f>BK113</f>
        <v>81750.81</v>
      </c>
      <c r="K113" s="12"/>
      <c r="L113" s="155"/>
      <c r="M113" s="159"/>
      <c r="N113" s="160"/>
      <c r="O113" s="160"/>
      <c r="P113" s="161">
        <f>SUM(P114:P153)</f>
        <v>294.0906039999999</v>
      </c>
      <c r="Q113" s="160"/>
      <c r="R113" s="161">
        <f>SUM(R114:R153)</f>
        <v>1.280475</v>
      </c>
      <c r="S113" s="160"/>
      <c r="T113" s="162">
        <f>SUM(T114:T153)</f>
        <v>122.205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56" t="s">
        <v>76</v>
      </c>
      <c r="AT113" s="163" t="s">
        <v>68</v>
      </c>
      <c r="AU113" s="163" t="s">
        <v>76</v>
      </c>
      <c r="AY113" s="156" t="s">
        <v>195</v>
      </c>
      <c r="BK113" s="164">
        <f>SUM(BK114:BK153)</f>
        <v>81750.81</v>
      </c>
    </row>
    <row r="114" spans="1:65" s="2" customFormat="1" ht="36" customHeight="1">
      <c r="A114" s="33"/>
      <c r="B114" s="167"/>
      <c r="C114" s="168" t="s">
        <v>76</v>
      </c>
      <c r="D114" s="168" t="s">
        <v>197</v>
      </c>
      <c r="E114" s="169" t="s">
        <v>198</v>
      </c>
      <c r="F114" s="170" t="s">
        <v>199</v>
      </c>
      <c r="G114" s="171" t="s">
        <v>200</v>
      </c>
      <c r="H114" s="172">
        <v>390</v>
      </c>
      <c r="I114" s="173">
        <v>54.3</v>
      </c>
      <c r="J114" s="173">
        <f>ROUND(I114*H114,2)</f>
        <v>21177</v>
      </c>
      <c r="K114" s="170" t="s">
        <v>201</v>
      </c>
      <c r="L114" s="34"/>
      <c r="M114" s="174" t="s">
        <v>3</v>
      </c>
      <c r="N114" s="175" t="s">
        <v>40</v>
      </c>
      <c r="O114" s="176">
        <v>0.208</v>
      </c>
      <c r="P114" s="176">
        <f>O114*H114</f>
        <v>81.11999999999999</v>
      </c>
      <c r="Q114" s="176">
        <v>0</v>
      </c>
      <c r="R114" s="176">
        <f>Q114*H114</f>
        <v>0</v>
      </c>
      <c r="S114" s="176">
        <v>0.255</v>
      </c>
      <c r="T114" s="177">
        <f>S114*H114</f>
        <v>99.45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78" t="s">
        <v>202</v>
      </c>
      <c r="AT114" s="178" t="s">
        <v>197</v>
      </c>
      <c r="AU114" s="178" t="s">
        <v>78</v>
      </c>
      <c r="AY114" s="20" t="s">
        <v>195</v>
      </c>
      <c r="BE114" s="179">
        <f>IF(N114="základní",J114,0)</f>
        <v>21177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76</v>
      </c>
      <c r="BK114" s="179">
        <f>ROUND(I114*H114,2)</f>
        <v>21177</v>
      </c>
      <c r="BL114" s="20" t="s">
        <v>202</v>
      </c>
      <c r="BM114" s="178" t="s">
        <v>203</v>
      </c>
    </row>
    <row r="115" spans="1:51" s="13" customFormat="1" ht="12">
      <c r="A115" s="13"/>
      <c r="B115" s="180"/>
      <c r="C115" s="13"/>
      <c r="D115" s="181" t="s">
        <v>204</v>
      </c>
      <c r="E115" s="182" t="s">
        <v>3</v>
      </c>
      <c r="F115" s="183" t="s">
        <v>205</v>
      </c>
      <c r="G115" s="13"/>
      <c r="H115" s="182" t="s">
        <v>3</v>
      </c>
      <c r="I115" s="13"/>
      <c r="J115" s="13"/>
      <c r="K115" s="13"/>
      <c r="L115" s="180"/>
      <c r="M115" s="184"/>
      <c r="N115" s="185"/>
      <c r="O115" s="185"/>
      <c r="P115" s="185"/>
      <c r="Q115" s="185"/>
      <c r="R115" s="185"/>
      <c r="S115" s="185"/>
      <c r="T115" s="18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2" t="s">
        <v>204</v>
      </c>
      <c r="AU115" s="182" t="s">
        <v>78</v>
      </c>
      <c r="AV115" s="13" t="s">
        <v>76</v>
      </c>
      <c r="AW115" s="13" t="s">
        <v>31</v>
      </c>
      <c r="AX115" s="13" t="s">
        <v>69</v>
      </c>
      <c r="AY115" s="182" t="s">
        <v>195</v>
      </c>
    </row>
    <row r="116" spans="1:51" s="14" customFormat="1" ht="12">
      <c r="A116" s="14"/>
      <c r="B116" s="187"/>
      <c r="C116" s="14"/>
      <c r="D116" s="181" t="s">
        <v>204</v>
      </c>
      <c r="E116" s="188" t="s">
        <v>3</v>
      </c>
      <c r="F116" s="189" t="s">
        <v>206</v>
      </c>
      <c r="G116" s="14"/>
      <c r="H116" s="190">
        <v>50</v>
      </c>
      <c r="I116" s="14"/>
      <c r="J116" s="14"/>
      <c r="K116" s="14"/>
      <c r="L116" s="187"/>
      <c r="M116" s="191"/>
      <c r="N116" s="192"/>
      <c r="O116" s="192"/>
      <c r="P116" s="192"/>
      <c r="Q116" s="192"/>
      <c r="R116" s="192"/>
      <c r="S116" s="192"/>
      <c r="T116" s="19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188" t="s">
        <v>204</v>
      </c>
      <c r="AU116" s="188" t="s">
        <v>78</v>
      </c>
      <c r="AV116" s="14" t="s">
        <v>78</v>
      </c>
      <c r="AW116" s="14" t="s">
        <v>31</v>
      </c>
      <c r="AX116" s="14" t="s">
        <v>69</v>
      </c>
      <c r="AY116" s="188" t="s">
        <v>195</v>
      </c>
    </row>
    <row r="117" spans="1:51" s="13" customFormat="1" ht="12">
      <c r="A117" s="13"/>
      <c r="B117" s="180"/>
      <c r="C117" s="13"/>
      <c r="D117" s="181" t="s">
        <v>204</v>
      </c>
      <c r="E117" s="182" t="s">
        <v>3</v>
      </c>
      <c r="F117" s="183" t="s">
        <v>207</v>
      </c>
      <c r="G117" s="13"/>
      <c r="H117" s="182" t="s">
        <v>3</v>
      </c>
      <c r="I117" s="13"/>
      <c r="J117" s="13"/>
      <c r="K117" s="13"/>
      <c r="L117" s="180"/>
      <c r="M117" s="184"/>
      <c r="N117" s="185"/>
      <c r="O117" s="185"/>
      <c r="P117" s="185"/>
      <c r="Q117" s="185"/>
      <c r="R117" s="185"/>
      <c r="S117" s="185"/>
      <c r="T117" s="18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2" t="s">
        <v>204</v>
      </c>
      <c r="AU117" s="182" t="s">
        <v>78</v>
      </c>
      <c r="AV117" s="13" t="s">
        <v>76</v>
      </c>
      <c r="AW117" s="13" t="s">
        <v>31</v>
      </c>
      <c r="AX117" s="13" t="s">
        <v>69</v>
      </c>
      <c r="AY117" s="182" t="s">
        <v>195</v>
      </c>
    </row>
    <row r="118" spans="1:51" s="14" customFormat="1" ht="12">
      <c r="A118" s="14"/>
      <c r="B118" s="187"/>
      <c r="C118" s="14"/>
      <c r="D118" s="181" t="s">
        <v>204</v>
      </c>
      <c r="E118" s="188" t="s">
        <v>3</v>
      </c>
      <c r="F118" s="189" t="s">
        <v>208</v>
      </c>
      <c r="G118" s="14"/>
      <c r="H118" s="190">
        <v>340</v>
      </c>
      <c r="I118" s="14"/>
      <c r="J118" s="14"/>
      <c r="K118" s="14"/>
      <c r="L118" s="187"/>
      <c r="M118" s="191"/>
      <c r="N118" s="192"/>
      <c r="O118" s="192"/>
      <c r="P118" s="192"/>
      <c r="Q118" s="192"/>
      <c r="R118" s="192"/>
      <c r="S118" s="192"/>
      <c r="T118" s="19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188" t="s">
        <v>204</v>
      </c>
      <c r="AU118" s="188" t="s">
        <v>78</v>
      </c>
      <c r="AV118" s="14" t="s">
        <v>78</v>
      </c>
      <c r="AW118" s="14" t="s">
        <v>31</v>
      </c>
      <c r="AX118" s="14" t="s">
        <v>69</v>
      </c>
      <c r="AY118" s="188" t="s">
        <v>195</v>
      </c>
    </row>
    <row r="119" spans="1:51" s="15" customFormat="1" ht="12">
      <c r="A119" s="15"/>
      <c r="B119" s="194"/>
      <c r="C119" s="15"/>
      <c r="D119" s="181" t="s">
        <v>204</v>
      </c>
      <c r="E119" s="195" t="s">
        <v>3</v>
      </c>
      <c r="F119" s="196" t="s">
        <v>209</v>
      </c>
      <c r="G119" s="15"/>
      <c r="H119" s="197">
        <v>390</v>
      </c>
      <c r="I119" s="15"/>
      <c r="J119" s="15"/>
      <c r="K119" s="15"/>
      <c r="L119" s="194"/>
      <c r="M119" s="198"/>
      <c r="N119" s="199"/>
      <c r="O119" s="199"/>
      <c r="P119" s="199"/>
      <c r="Q119" s="199"/>
      <c r="R119" s="199"/>
      <c r="S119" s="199"/>
      <c r="T119" s="200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195" t="s">
        <v>204</v>
      </c>
      <c r="AU119" s="195" t="s">
        <v>78</v>
      </c>
      <c r="AV119" s="15" t="s">
        <v>202</v>
      </c>
      <c r="AW119" s="15" t="s">
        <v>31</v>
      </c>
      <c r="AX119" s="15" t="s">
        <v>76</v>
      </c>
      <c r="AY119" s="195" t="s">
        <v>195</v>
      </c>
    </row>
    <row r="120" spans="1:65" s="2" customFormat="1" ht="24" customHeight="1">
      <c r="A120" s="33"/>
      <c r="B120" s="167"/>
      <c r="C120" s="168" t="s">
        <v>78</v>
      </c>
      <c r="D120" s="168" t="s">
        <v>197</v>
      </c>
      <c r="E120" s="169" t="s">
        <v>210</v>
      </c>
      <c r="F120" s="170" t="s">
        <v>211</v>
      </c>
      <c r="G120" s="171" t="s">
        <v>212</v>
      </c>
      <c r="H120" s="172">
        <v>111</v>
      </c>
      <c r="I120" s="173">
        <v>52.6</v>
      </c>
      <c r="J120" s="173">
        <f>ROUND(I120*H120,2)</f>
        <v>5838.6</v>
      </c>
      <c r="K120" s="170" t="s">
        <v>201</v>
      </c>
      <c r="L120" s="34"/>
      <c r="M120" s="174" t="s">
        <v>3</v>
      </c>
      <c r="N120" s="175" t="s">
        <v>40</v>
      </c>
      <c r="O120" s="176">
        <v>0.133</v>
      </c>
      <c r="P120" s="176">
        <f>O120*H120</f>
        <v>14.763000000000002</v>
      </c>
      <c r="Q120" s="176">
        <v>0</v>
      </c>
      <c r="R120" s="176">
        <f>Q120*H120</f>
        <v>0</v>
      </c>
      <c r="S120" s="176">
        <v>0.205</v>
      </c>
      <c r="T120" s="177">
        <f>S120*H120</f>
        <v>22.755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8" t="s">
        <v>202</v>
      </c>
      <c r="AT120" s="178" t="s">
        <v>197</v>
      </c>
      <c r="AU120" s="178" t="s">
        <v>78</v>
      </c>
      <c r="AY120" s="20" t="s">
        <v>195</v>
      </c>
      <c r="BE120" s="179">
        <f>IF(N120="základní",J120,0)</f>
        <v>5838.6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76</v>
      </c>
      <c r="BK120" s="179">
        <f>ROUND(I120*H120,2)</f>
        <v>5838.6</v>
      </c>
      <c r="BL120" s="20" t="s">
        <v>202</v>
      </c>
      <c r="BM120" s="178" t="s">
        <v>213</v>
      </c>
    </row>
    <row r="121" spans="1:65" s="2" customFormat="1" ht="24" customHeight="1">
      <c r="A121" s="33"/>
      <c r="B121" s="167"/>
      <c r="C121" s="168" t="s">
        <v>119</v>
      </c>
      <c r="D121" s="168" t="s">
        <v>197</v>
      </c>
      <c r="E121" s="169" t="s">
        <v>214</v>
      </c>
      <c r="F121" s="170" t="s">
        <v>215</v>
      </c>
      <c r="G121" s="171" t="s">
        <v>216</v>
      </c>
      <c r="H121" s="172">
        <v>11.025</v>
      </c>
      <c r="I121" s="173">
        <v>132</v>
      </c>
      <c r="J121" s="173">
        <f>ROUND(I121*H121,2)</f>
        <v>1455.3</v>
      </c>
      <c r="K121" s="170" t="s">
        <v>201</v>
      </c>
      <c r="L121" s="34"/>
      <c r="M121" s="174" t="s">
        <v>3</v>
      </c>
      <c r="N121" s="175" t="s">
        <v>40</v>
      </c>
      <c r="O121" s="176">
        <v>0.368</v>
      </c>
      <c r="P121" s="176">
        <f>O121*H121</f>
        <v>4.0572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8" t="s">
        <v>202</v>
      </c>
      <c r="AT121" s="178" t="s">
        <v>197</v>
      </c>
      <c r="AU121" s="178" t="s">
        <v>78</v>
      </c>
      <c r="AY121" s="20" t="s">
        <v>195</v>
      </c>
      <c r="BE121" s="179">
        <f>IF(N121="základní",J121,0)</f>
        <v>1455.3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76</v>
      </c>
      <c r="BK121" s="179">
        <f>ROUND(I121*H121,2)</f>
        <v>1455.3</v>
      </c>
      <c r="BL121" s="20" t="s">
        <v>202</v>
      </c>
      <c r="BM121" s="178" t="s">
        <v>217</v>
      </c>
    </row>
    <row r="122" spans="1:51" s="13" customFormat="1" ht="12">
      <c r="A122" s="13"/>
      <c r="B122" s="180"/>
      <c r="C122" s="13"/>
      <c r="D122" s="181" t="s">
        <v>204</v>
      </c>
      <c r="E122" s="182" t="s">
        <v>3</v>
      </c>
      <c r="F122" s="183" t="s">
        <v>218</v>
      </c>
      <c r="G122" s="13"/>
      <c r="H122" s="182" t="s">
        <v>3</v>
      </c>
      <c r="I122" s="13"/>
      <c r="J122" s="13"/>
      <c r="K122" s="13"/>
      <c r="L122" s="180"/>
      <c r="M122" s="184"/>
      <c r="N122" s="185"/>
      <c r="O122" s="185"/>
      <c r="P122" s="185"/>
      <c r="Q122" s="185"/>
      <c r="R122" s="185"/>
      <c r="S122" s="185"/>
      <c r="T122" s="18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2" t="s">
        <v>204</v>
      </c>
      <c r="AU122" s="182" t="s">
        <v>78</v>
      </c>
      <c r="AV122" s="13" t="s">
        <v>76</v>
      </c>
      <c r="AW122" s="13" t="s">
        <v>31</v>
      </c>
      <c r="AX122" s="13" t="s">
        <v>69</v>
      </c>
      <c r="AY122" s="182" t="s">
        <v>195</v>
      </c>
    </row>
    <row r="123" spans="1:51" s="14" customFormat="1" ht="12">
      <c r="A123" s="14"/>
      <c r="B123" s="187"/>
      <c r="C123" s="14"/>
      <c r="D123" s="181" t="s">
        <v>204</v>
      </c>
      <c r="E123" s="188" t="s">
        <v>3</v>
      </c>
      <c r="F123" s="189" t="s">
        <v>219</v>
      </c>
      <c r="G123" s="14"/>
      <c r="H123" s="190">
        <v>11.025</v>
      </c>
      <c r="I123" s="14"/>
      <c r="J123" s="14"/>
      <c r="K123" s="14"/>
      <c r="L123" s="187"/>
      <c r="M123" s="191"/>
      <c r="N123" s="192"/>
      <c r="O123" s="192"/>
      <c r="P123" s="192"/>
      <c r="Q123" s="192"/>
      <c r="R123" s="192"/>
      <c r="S123" s="192"/>
      <c r="T123" s="19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188" t="s">
        <v>204</v>
      </c>
      <c r="AU123" s="188" t="s">
        <v>78</v>
      </c>
      <c r="AV123" s="14" t="s">
        <v>78</v>
      </c>
      <c r="AW123" s="14" t="s">
        <v>31</v>
      </c>
      <c r="AX123" s="14" t="s">
        <v>76</v>
      </c>
      <c r="AY123" s="188" t="s">
        <v>195</v>
      </c>
    </row>
    <row r="124" spans="1:65" s="2" customFormat="1" ht="24" customHeight="1">
      <c r="A124" s="33"/>
      <c r="B124" s="167"/>
      <c r="C124" s="168" t="s">
        <v>202</v>
      </c>
      <c r="D124" s="168" t="s">
        <v>197</v>
      </c>
      <c r="E124" s="169" t="s">
        <v>220</v>
      </c>
      <c r="F124" s="170" t="s">
        <v>221</v>
      </c>
      <c r="G124" s="171" t="s">
        <v>216</v>
      </c>
      <c r="H124" s="172">
        <v>5.513</v>
      </c>
      <c r="I124" s="173">
        <v>28.9</v>
      </c>
      <c r="J124" s="173">
        <f>ROUND(I124*H124,2)</f>
        <v>159.33</v>
      </c>
      <c r="K124" s="170" t="s">
        <v>201</v>
      </c>
      <c r="L124" s="34"/>
      <c r="M124" s="174" t="s">
        <v>3</v>
      </c>
      <c r="N124" s="175" t="s">
        <v>40</v>
      </c>
      <c r="O124" s="176">
        <v>0.058</v>
      </c>
      <c r="P124" s="176">
        <f>O124*H124</f>
        <v>0.319754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8" t="s">
        <v>202</v>
      </c>
      <c r="AT124" s="178" t="s">
        <v>197</v>
      </c>
      <c r="AU124" s="178" t="s">
        <v>78</v>
      </c>
      <c r="AY124" s="20" t="s">
        <v>195</v>
      </c>
      <c r="BE124" s="179">
        <f>IF(N124="základní",J124,0)</f>
        <v>159.33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76</v>
      </c>
      <c r="BK124" s="179">
        <f>ROUND(I124*H124,2)</f>
        <v>159.33</v>
      </c>
      <c r="BL124" s="20" t="s">
        <v>202</v>
      </c>
      <c r="BM124" s="178" t="s">
        <v>222</v>
      </c>
    </row>
    <row r="125" spans="1:51" s="13" customFormat="1" ht="12">
      <c r="A125" s="13"/>
      <c r="B125" s="180"/>
      <c r="C125" s="13"/>
      <c r="D125" s="181" t="s">
        <v>204</v>
      </c>
      <c r="E125" s="182" t="s">
        <v>3</v>
      </c>
      <c r="F125" s="183" t="s">
        <v>223</v>
      </c>
      <c r="G125" s="13"/>
      <c r="H125" s="182" t="s">
        <v>3</v>
      </c>
      <c r="I125" s="13"/>
      <c r="J125" s="13"/>
      <c r="K125" s="13"/>
      <c r="L125" s="180"/>
      <c r="M125" s="184"/>
      <c r="N125" s="185"/>
      <c r="O125" s="185"/>
      <c r="P125" s="185"/>
      <c r="Q125" s="185"/>
      <c r="R125" s="185"/>
      <c r="S125" s="185"/>
      <c r="T125" s="18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2" t="s">
        <v>204</v>
      </c>
      <c r="AU125" s="182" t="s">
        <v>78</v>
      </c>
      <c r="AV125" s="13" t="s">
        <v>76</v>
      </c>
      <c r="AW125" s="13" t="s">
        <v>31</v>
      </c>
      <c r="AX125" s="13" t="s">
        <v>69</v>
      </c>
      <c r="AY125" s="182" t="s">
        <v>195</v>
      </c>
    </row>
    <row r="126" spans="1:51" s="14" customFormat="1" ht="12">
      <c r="A126" s="14"/>
      <c r="B126" s="187"/>
      <c r="C126" s="14"/>
      <c r="D126" s="181" t="s">
        <v>204</v>
      </c>
      <c r="E126" s="188" t="s">
        <v>3</v>
      </c>
      <c r="F126" s="189" t="s">
        <v>224</v>
      </c>
      <c r="G126" s="14"/>
      <c r="H126" s="190">
        <v>5.513</v>
      </c>
      <c r="I126" s="14"/>
      <c r="J126" s="14"/>
      <c r="K126" s="14"/>
      <c r="L126" s="187"/>
      <c r="M126" s="191"/>
      <c r="N126" s="192"/>
      <c r="O126" s="192"/>
      <c r="P126" s="192"/>
      <c r="Q126" s="192"/>
      <c r="R126" s="192"/>
      <c r="S126" s="192"/>
      <c r="T126" s="19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188" t="s">
        <v>204</v>
      </c>
      <c r="AU126" s="188" t="s">
        <v>78</v>
      </c>
      <c r="AV126" s="14" t="s">
        <v>78</v>
      </c>
      <c r="AW126" s="14" t="s">
        <v>31</v>
      </c>
      <c r="AX126" s="14" t="s">
        <v>76</v>
      </c>
      <c r="AY126" s="188" t="s">
        <v>195</v>
      </c>
    </row>
    <row r="127" spans="1:65" s="2" customFormat="1" ht="24" customHeight="1">
      <c r="A127" s="33"/>
      <c r="B127" s="167"/>
      <c r="C127" s="168" t="s">
        <v>225</v>
      </c>
      <c r="D127" s="168" t="s">
        <v>197</v>
      </c>
      <c r="E127" s="169" t="s">
        <v>226</v>
      </c>
      <c r="F127" s="170" t="s">
        <v>227</v>
      </c>
      <c r="G127" s="171" t="s">
        <v>216</v>
      </c>
      <c r="H127" s="172">
        <v>35.005</v>
      </c>
      <c r="I127" s="173">
        <v>690</v>
      </c>
      <c r="J127" s="173">
        <f>ROUND(I127*H127,2)</f>
        <v>24153.45</v>
      </c>
      <c r="K127" s="170" t="s">
        <v>201</v>
      </c>
      <c r="L127" s="34"/>
      <c r="M127" s="174" t="s">
        <v>3</v>
      </c>
      <c r="N127" s="175" t="s">
        <v>40</v>
      </c>
      <c r="O127" s="176">
        <v>2.94</v>
      </c>
      <c r="P127" s="176">
        <f>O127*H127</f>
        <v>102.91470000000001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202</v>
      </c>
      <c r="AT127" s="178" t="s">
        <v>197</v>
      </c>
      <c r="AU127" s="178" t="s">
        <v>78</v>
      </c>
      <c r="AY127" s="20" t="s">
        <v>195</v>
      </c>
      <c r="BE127" s="179">
        <f>IF(N127="základní",J127,0)</f>
        <v>24153.45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76</v>
      </c>
      <c r="BK127" s="179">
        <f>ROUND(I127*H127,2)</f>
        <v>24153.45</v>
      </c>
      <c r="BL127" s="20" t="s">
        <v>202</v>
      </c>
      <c r="BM127" s="178" t="s">
        <v>228</v>
      </c>
    </row>
    <row r="128" spans="1:51" s="13" customFormat="1" ht="12">
      <c r="A128" s="13"/>
      <c r="B128" s="180"/>
      <c r="C128" s="13"/>
      <c r="D128" s="181" t="s">
        <v>204</v>
      </c>
      <c r="E128" s="182" t="s">
        <v>3</v>
      </c>
      <c r="F128" s="183" t="s">
        <v>229</v>
      </c>
      <c r="G128" s="13"/>
      <c r="H128" s="182" t="s">
        <v>3</v>
      </c>
      <c r="I128" s="13"/>
      <c r="J128" s="13"/>
      <c r="K128" s="13"/>
      <c r="L128" s="180"/>
      <c r="M128" s="184"/>
      <c r="N128" s="185"/>
      <c r="O128" s="185"/>
      <c r="P128" s="185"/>
      <c r="Q128" s="185"/>
      <c r="R128" s="185"/>
      <c r="S128" s="185"/>
      <c r="T128" s="18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2" t="s">
        <v>204</v>
      </c>
      <c r="AU128" s="182" t="s">
        <v>78</v>
      </c>
      <c r="AV128" s="13" t="s">
        <v>76</v>
      </c>
      <c r="AW128" s="13" t="s">
        <v>31</v>
      </c>
      <c r="AX128" s="13" t="s">
        <v>69</v>
      </c>
      <c r="AY128" s="182" t="s">
        <v>195</v>
      </c>
    </row>
    <row r="129" spans="1:51" s="14" customFormat="1" ht="12">
      <c r="A129" s="14"/>
      <c r="B129" s="187"/>
      <c r="C129" s="14"/>
      <c r="D129" s="181" t="s">
        <v>204</v>
      </c>
      <c r="E129" s="188" t="s">
        <v>3</v>
      </c>
      <c r="F129" s="189" t="s">
        <v>230</v>
      </c>
      <c r="G129" s="14"/>
      <c r="H129" s="190">
        <v>114.709</v>
      </c>
      <c r="I129" s="14"/>
      <c r="J129" s="14"/>
      <c r="K129" s="14"/>
      <c r="L129" s="187"/>
      <c r="M129" s="191"/>
      <c r="N129" s="192"/>
      <c r="O129" s="192"/>
      <c r="P129" s="192"/>
      <c r="Q129" s="192"/>
      <c r="R129" s="192"/>
      <c r="S129" s="192"/>
      <c r="T129" s="19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188" t="s">
        <v>204</v>
      </c>
      <c r="AU129" s="188" t="s">
        <v>78</v>
      </c>
      <c r="AV129" s="14" t="s">
        <v>78</v>
      </c>
      <c r="AW129" s="14" t="s">
        <v>31</v>
      </c>
      <c r="AX129" s="14" t="s">
        <v>69</v>
      </c>
      <c r="AY129" s="188" t="s">
        <v>195</v>
      </c>
    </row>
    <row r="130" spans="1:51" s="14" customFormat="1" ht="12">
      <c r="A130" s="14"/>
      <c r="B130" s="187"/>
      <c r="C130" s="14"/>
      <c r="D130" s="181" t="s">
        <v>204</v>
      </c>
      <c r="E130" s="188" t="s">
        <v>3</v>
      </c>
      <c r="F130" s="189" t="s">
        <v>231</v>
      </c>
      <c r="G130" s="14"/>
      <c r="H130" s="190">
        <v>104.075</v>
      </c>
      <c r="I130" s="14"/>
      <c r="J130" s="14"/>
      <c r="K130" s="14"/>
      <c r="L130" s="187"/>
      <c r="M130" s="191"/>
      <c r="N130" s="192"/>
      <c r="O130" s="192"/>
      <c r="P130" s="192"/>
      <c r="Q130" s="192"/>
      <c r="R130" s="192"/>
      <c r="S130" s="192"/>
      <c r="T130" s="19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188" t="s">
        <v>204</v>
      </c>
      <c r="AU130" s="188" t="s">
        <v>78</v>
      </c>
      <c r="AV130" s="14" t="s">
        <v>78</v>
      </c>
      <c r="AW130" s="14" t="s">
        <v>31</v>
      </c>
      <c r="AX130" s="14" t="s">
        <v>69</v>
      </c>
      <c r="AY130" s="188" t="s">
        <v>195</v>
      </c>
    </row>
    <row r="131" spans="1:51" s="16" customFormat="1" ht="12">
      <c r="A131" s="16"/>
      <c r="B131" s="201"/>
      <c r="C131" s="16"/>
      <c r="D131" s="181" t="s">
        <v>204</v>
      </c>
      <c r="E131" s="202" t="s">
        <v>3</v>
      </c>
      <c r="F131" s="203" t="s">
        <v>232</v>
      </c>
      <c r="G131" s="16"/>
      <c r="H131" s="204">
        <v>218.784</v>
      </c>
      <c r="I131" s="16"/>
      <c r="J131" s="16"/>
      <c r="K131" s="16"/>
      <c r="L131" s="201"/>
      <c r="M131" s="205"/>
      <c r="N131" s="206"/>
      <c r="O131" s="206"/>
      <c r="P131" s="206"/>
      <c r="Q131" s="206"/>
      <c r="R131" s="206"/>
      <c r="S131" s="206"/>
      <c r="T131" s="207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02" t="s">
        <v>204</v>
      </c>
      <c r="AU131" s="202" t="s">
        <v>78</v>
      </c>
      <c r="AV131" s="16" t="s">
        <v>119</v>
      </c>
      <c r="AW131" s="16" t="s">
        <v>31</v>
      </c>
      <c r="AX131" s="16" t="s">
        <v>69</v>
      </c>
      <c r="AY131" s="202" t="s">
        <v>195</v>
      </c>
    </row>
    <row r="132" spans="1:51" s="13" customFormat="1" ht="12">
      <c r="A132" s="13"/>
      <c r="B132" s="180"/>
      <c r="C132" s="13"/>
      <c r="D132" s="181" t="s">
        <v>204</v>
      </c>
      <c r="E132" s="182" t="s">
        <v>3</v>
      </c>
      <c r="F132" s="183" t="s">
        <v>233</v>
      </c>
      <c r="G132" s="13"/>
      <c r="H132" s="182" t="s">
        <v>3</v>
      </c>
      <c r="I132" s="13"/>
      <c r="J132" s="13"/>
      <c r="K132" s="13"/>
      <c r="L132" s="180"/>
      <c r="M132" s="184"/>
      <c r="N132" s="185"/>
      <c r="O132" s="185"/>
      <c r="P132" s="185"/>
      <c r="Q132" s="185"/>
      <c r="R132" s="185"/>
      <c r="S132" s="185"/>
      <c r="T132" s="18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2" t="s">
        <v>204</v>
      </c>
      <c r="AU132" s="182" t="s">
        <v>78</v>
      </c>
      <c r="AV132" s="13" t="s">
        <v>76</v>
      </c>
      <c r="AW132" s="13" t="s">
        <v>31</v>
      </c>
      <c r="AX132" s="13" t="s">
        <v>69</v>
      </c>
      <c r="AY132" s="182" t="s">
        <v>195</v>
      </c>
    </row>
    <row r="133" spans="1:51" s="14" customFormat="1" ht="12">
      <c r="A133" s="14"/>
      <c r="B133" s="187"/>
      <c r="C133" s="14"/>
      <c r="D133" s="181" t="s">
        <v>204</v>
      </c>
      <c r="E133" s="188" t="s">
        <v>3</v>
      </c>
      <c r="F133" s="189" t="s">
        <v>234</v>
      </c>
      <c r="G133" s="14"/>
      <c r="H133" s="190">
        <v>35.005</v>
      </c>
      <c r="I133" s="14"/>
      <c r="J133" s="14"/>
      <c r="K133" s="14"/>
      <c r="L133" s="187"/>
      <c r="M133" s="191"/>
      <c r="N133" s="192"/>
      <c r="O133" s="192"/>
      <c r="P133" s="192"/>
      <c r="Q133" s="192"/>
      <c r="R133" s="192"/>
      <c r="S133" s="192"/>
      <c r="T133" s="19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188" t="s">
        <v>204</v>
      </c>
      <c r="AU133" s="188" t="s">
        <v>78</v>
      </c>
      <c r="AV133" s="14" t="s">
        <v>78</v>
      </c>
      <c r="AW133" s="14" t="s">
        <v>31</v>
      </c>
      <c r="AX133" s="14" t="s">
        <v>76</v>
      </c>
      <c r="AY133" s="188" t="s">
        <v>195</v>
      </c>
    </row>
    <row r="134" spans="1:65" s="2" customFormat="1" ht="24" customHeight="1">
      <c r="A134" s="33"/>
      <c r="B134" s="167"/>
      <c r="C134" s="168" t="s">
        <v>235</v>
      </c>
      <c r="D134" s="168" t="s">
        <v>197</v>
      </c>
      <c r="E134" s="169" t="s">
        <v>236</v>
      </c>
      <c r="F134" s="170" t="s">
        <v>237</v>
      </c>
      <c r="G134" s="171" t="s">
        <v>216</v>
      </c>
      <c r="H134" s="172">
        <v>17.503</v>
      </c>
      <c r="I134" s="173">
        <v>188</v>
      </c>
      <c r="J134" s="173">
        <f>ROUND(I134*H134,2)</f>
        <v>3290.56</v>
      </c>
      <c r="K134" s="170" t="s">
        <v>201</v>
      </c>
      <c r="L134" s="34"/>
      <c r="M134" s="174" t="s">
        <v>3</v>
      </c>
      <c r="N134" s="175" t="s">
        <v>40</v>
      </c>
      <c r="O134" s="176">
        <v>0.8</v>
      </c>
      <c r="P134" s="176">
        <f>O134*H134</f>
        <v>14.002400000000002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202</v>
      </c>
      <c r="AT134" s="178" t="s">
        <v>197</v>
      </c>
      <c r="AU134" s="178" t="s">
        <v>78</v>
      </c>
      <c r="AY134" s="20" t="s">
        <v>195</v>
      </c>
      <c r="BE134" s="179">
        <f>IF(N134="základní",J134,0)</f>
        <v>3290.56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76</v>
      </c>
      <c r="BK134" s="179">
        <f>ROUND(I134*H134,2)</f>
        <v>3290.56</v>
      </c>
      <c r="BL134" s="20" t="s">
        <v>202</v>
      </c>
      <c r="BM134" s="178" t="s">
        <v>238</v>
      </c>
    </row>
    <row r="135" spans="1:51" s="13" customFormat="1" ht="12">
      <c r="A135" s="13"/>
      <c r="B135" s="180"/>
      <c r="C135" s="13"/>
      <c r="D135" s="181" t="s">
        <v>204</v>
      </c>
      <c r="E135" s="182" t="s">
        <v>3</v>
      </c>
      <c r="F135" s="183" t="s">
        <v>223</v>
      </c>
      <c r="G135" s="13"/>
      <c r="H135" s="182" t="s">
        <v>3</v>
      </c>
      <c r="I135" s="13"/>
      <c r="J135" s="13"/>
      <c r="K135" s="13"/>
      <c r="L135" s="180"/>
      <c r="M135" s="184"/>
      <c r="N135" s="185"/>
      <c r="O135" s="185"/>
      <c r="P135" s="185"/>
      <c r="Q135" s="185"/>
      <c r="R135" s="185"/>
      <c r="S135" s="185"/>
      <c r="T135" s="18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2" t="s">
        <v>204</v>
      </c>
      <c r="AU135" s="182" t="s">
        <v>78</v>
      </c>
      <c r="AV135" s="13" t="s">
        <v>76</v>
      </c>
      <c r="AW135" s="13" t="s">
        <v>31</v>
      </c>
      <c r="AX135" s="13" t="s">
        <v>69</v>
      </c>
      <c r="AY135" s="182" t="s">
        <v>195</v>
      </c>
    </row>
    <row r="136" spans="1:51" s="14" customFormat="1" ht="12">
      <c r="A136" s="14"/>
      <c r="B136" s="187"/>
      <c r="C136" s="14"/>
      <c r="D136" s="181" t="s">
        <v>204</v>
      </c>
      <c r="E136" s="188" t="s">
        <v>3</v>
      </c>
      <c r="F136" s="189" t="s">
        <v>239</v>
      </c>
      <c r="G136" s="14"/>
      <c r="H136" s="190">
        <v>17.503</v>
      </c>
      <c r="I136" s="14"/>
      <c r="J136" s="14"/>
      <c r="K136" s="14"/>
      <c r="L136" s="187"/>
      <c r="M136" s="191"/>
      <c r="N136" s="192"/>
      <c r="O136" s="192"/>
      <c r="P136" s="192"/>
      <c r="Q136" s="192"/>
      <c r="R136" s="192"/>
      <c r="S136" s="192"/>
      <c r="T136" s="19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188" t="s">
        <v>204</v>
      </c>
      <c r="AU136" s="188" t="s">
        <v>78</v>
      </c>
      <c r="AV136" s="14" t="s">
        <v>78</v>
      </c>
      <c r="AW136" s="14" t="s">
        <v>31</v>
      </c>
      <c r="AX136" s="14" t="s">
        <v>76</v>
      </c>
      <c r="AY136" s="188" t="s">
        <v>195</v>
      </c>
    </row>
    <row r="137" spans="1:65" s="2" customFormat="1" ht="16.5" customHeight="1">
      <c r="A137" s="33"/>
      <c r="B137" s="167"/>
      <c r="C137" s="168" t="s">
        <v>240</v>
      </c>
      <c r="D137" s="168" t="s">
        <v>197</v>
      </c>
      <c r="E137" s="169" t="s">
        <v>241</v>
      </c>
      <c r="F137" s="170" t="s">
        <v>242</v>
      </c>
      <c r="G137" s="171" t="s">
        <v>216</v>
      </c>
      <c r="H137" s="172">
        <v>11.025</v>
      </c>
      <c r="I137" s="173">
        <v>288</v>
      </c>
      <c r="J137" s="173">
        <f>ROUND(I137*H137,2)</f>
        <v>3175.2</v>
      </c>
      <c r="K137" s="170" t="s">
        <v>201</v>
      </c>
      <c r="L137" s="34"/>
      <c r="M137" s="174" t="s">
        <v>3</v>
      </c>
      <c r="N137" s="175" t="s">
        <v>40</v>
      </c>
      <c r="O137" s="176">
        <v>1.104</v>
      </c>
      <c r="P137" s="176">
        <f>O137*H137</f>
        <v>12.171600000000002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202</v>
      </c>
      <c r="AT137" s="178" t="s">
        <v>197</v>
      </c>
      <c r="AU137" s="178" t="s">
        <v>78</v>
      </c>
      <c r="AY137" s="20" t="s">
        <v>195</v>
      </c>
      <c r="BE137" s="179">
        <f>IF(N137="základní",J137,0)</f>
        <v>3175.2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76</v>
      </c>
      <c r="BK137" s="179">
        <f>ROUND(I137*H137,2)</f>
        <v>3175.2</v>
      </c>
      <c r="BL137" s="20" t="s">
        <v>202</v>
      </c>
      <c r="BM137" s="178" t="s">
        <v>243</v>
      </c>
    </row>
    <row r="138" spans="1:51" s="13" customFormat="1" ht="12">
      <c r="A138" s="13"/>
      <c r="B138" s="180"/>
      <c r="C138" s="13"/>
      <c r="D138" s="181" t="s">
        <v>204</v>
      </c>
      <c r="E138" s="182" t="s">
        <v>3</v>
      </c>
      <c r="F138" s="183" t="s">
        <v>244</v>
      </c>
      <c r="G138" s="13"/>
      <c r="H138" s="182" t="s">
        <v>3</v>
      </c>
      <c r="I138" s="13"/>
      <c r="J138" s="13"/>
      <c r="K138" s="13"/>
      <c r="L138" s="180"/>
      <c r="M138" s="184"/>
      <c r="N138" s="185"/>
      <c r="O138" s="185"/>
      <c r="P138" s="185"/>
      <c r="Q138" s="185"/>
      <c r="R138" s="185"/>
      <c r="S138" s="185"/>
      <c r="T138" s="18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2" t="s">
        <v>204</v>
      </c>
      <c r="AU138" s="182" t="s">
        <v>78</v>
      </c>
      <c r="AV138" s="13" t="s">
        <v>76</v>
      </c>
      <c r="AW138" s="13" t="s">
        <v>31</v>
      </c>
      <c r="AX138" s="13" t="s">
        <v>69</v>
      </c>
      <c r="AY138" s="182" t="s">
        <v>195</v>
      </c>
    </row>
    <row r="139" spans="1:51" s="14" customFormat="1" ht="12">
      <c r="A139" s="14"/>
      <c r="B139" s="187"/>
      <c r="C139" s="14"/>
      <c r="D139" s="181" t="s">
        <v>204</v>
      </c>
      <c r="E139" s="188" t="s">
        <v>3</v>
      </c>
      <c r="F139" s="189" t="s">
        <v>245</v>
      </c>
      <c r="G139" s="14"/>
      <c r="H139" s="190">
        <v>11.025</v>
      </c>
      <c r="I139" s="14"/>
      <c r="J139" s="14"/>
      <c r="K139" s="14"/>
      <c r="L139" s="187"/>
      <c r="M139" s="191"/>
      <c r="N139" s="192"/>
      <c r="O139" s="192"/>
      <c r="P139" s="192"/>
      <c r="Q139" s="192"/>
      <c r="R139" s="192"/>
      <c r="S139" s="192"/>
      <c r="T139" s="19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188" t="s">
        <v>204</v>
      </c>
      <c r="AU139" s="188" t="s">
        <v>78</v>
      </c>
      <c r="AV139" s="14" t="s">
        <v>78</v>
      </c>
      <c r="AW139" s="14" t="s">
        <v>31</v>
      </c>
      <c r="AX139" s="14" t="s">
        <v>76</v>
      </c>
      <c r="AY139" s="188" t="s">
        <v>195</v>
      </c>
    </row>
    <row r="140" spans="1:65" s="2" customFormat="1" ht="24" customHeight="1">
      <c r="A140" s="33"/>
      <c r="B140" s="167"/>
      <c r="C140" s="168" t="s">
        <v>246</v>
      </c>
      <c r="D140" s="168" t="s">
        <v>197</v>
      </c>
      <c r="E140" s="169" t="s">
        <v>247</v>
      </c>
      <c r="F140" s="170" t="s">
        <v>248</v>
      </c>
      <c r="G140" s="171" t="s">
        <v>216</v>
      </c>
      <c r="H140" s="172">
        <v>35.05</v>
      </c>
      <c r="I140" s="173">
        <v>298</v>
      </c>
      <c r="J140" s="173">
        <f>ROUND(I140*H140,2)</f>
        <v>10444.9</v>
      </c>
      <c r="K140" s="170" t="s">
        <v>201</v>
      </c>
      <c r="L140" s="34"/>
      <c r="M140" s="174" t="s">
        <v>3</v>
      </c>
      <c r="N140" s="175" t="s">
        <v>40</v>
      </c>
      <c r="O140" s="176">
        <v>1.239</v>
      </c>
      <c r="P140" s="176">
        <f>O140*H140</f>
        <v>43.42695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202</v>
      </c>
      <c r="AT140" s="178" t="s">
        <v>197</v>
      </c>
      <c r="AU140" s="178" t="s">
        <v>78</v>
      </c>
      <c r="AY140" s="20" t="s">
        <v>195</v>
      </c>
      <c r="BE140" s="179">
        <f>IF(N140="základní",J140,0)</f>
        <v>10444.9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76</v>
      </c>
      <c r="BK140" s="179">
        <f>ROUND(I140*H140,2)</f>
        <v>10444.9</v>
      </c>
      <c r="BL140" s="20" t="s">
        <v>202</v>
      </c>
      <c r="BM140" s="178" t="s">
        <v>249</v>
      </c>
    </row>
    <row r="141" spans="1:51" s="13" customFormat="1" ht="12">
      <c r="A141" s="13"/>
      <c r="B141" s="180"/>
      <c r="C141" s="13"/>
      <c r="D141" s="181" t="s">
        <v>204</v>
      </c>
      <c r="E141" s="182" t="s">
        <v>3</v>
      </c>
      <c r="F141" s="183" t="s">
        <v>250</v>
      </c>
      <c r="G141" s="13"/>
      <c r="H141" s="182" t="s">
        <v>3</v>
      </c>
      <c r="I141" s="13"/>
      <c r="J141" s="13"/>
      <c r="K141" s="13"/>
      <c r="L141" s="180"/>
      <c r="M141" s="184"/>
      <c r="N141" s="185"/>
      <c r="O141" s="185"/>
      <c r="P141" s="185"/>
      <c r="Q141" s="185"/>
      <c r="R141" s="185"/>
      <c r="S141" s="185"/>
      <c r="T141" s="18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2" t="s">
        <v>204</v>
      </c>
      <c r="AU141" s="182" t="s">
        <v>78</v>
      </c>
      <c r="AV141" s="13" t="s">
        <v>76</v>
      </c>
      <c r="AW141" s="13" t="s">
        <v>31</v>
      </c>
      <c r="AX141" s="13" t="s">
        <v>69</v>
      </c>
      <c r="AY141" s="182" t="s">
        <v>195</v>
      </c>
    </row>
    <row r="142" spans="1:51" s="14" customFormat="1" ht="12">
      <c r="A142" s="14"/>
      <c r="B142" s="187"/>
      <c r="C142" s="14"/>
      <c r="D142" s="181" t="s">
        <v>204</v>
      </c>
      <c r="E142" s="188" t="s">
        <v>3</v>
      </c>
      <c r="F142" s="189" t="s">
        <v>251</v>
      </c>
      <c r="G142" s="14"/>
      <c r="H142" s="190">
        <v>35.05</v>
      </c>
      <c r="I142" s="14"/>
      <c r="J142" s="14"/>
      <c r="K142" s="14"/>
      <c r="L142" s="187"/>
      <c r="M142" s="191"/>
      <c r="N142" s="192"/>
      <c r="O142" s="192"/>
      <c r="P142" s="192"/>
      <c r="Q142" s="192"/>
      <c r="R142" s="192"/>
      <c r="S142" s="192"/>
      <c r="T142" s="19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188" t="s">
        <v>204</v>
      </c>
      <c r="AU142" s="188" t="s">
        <v>78</v>
      </c>
      <c r="AV142" s="14" t="s">
        <v>78</v>
      </c>
      <c r="AW142" s="14" t="s">
        <v>31</v>
      </c>
      <c r="AX142" s="14" t="s">
        <v>76</v>
      </c>
      <c r="AY142" s="188" t="s">
        <v>195</v>
      </c>
    </row>
    <row r="143" spans="1:65" s="2" customFormat="1" ht="24" customHeight="1">
      <c r="A143" s="33"/>
      <c r="B143" s="167"/>
      <c r="C143" s="168" t="s">
        <v>252</v>
      </c>
      <c r="D143" s="168" t="s">
        <v>197</v>
      </c>
      <c r="E143" s="169" t="s">
        <v>253</v>
      </c>
      <c r="F143" s="170" t="s">
        <v>254</v>
      </c>
      <c r="G143" s="171" t="s">
        <v>200</v>
      </c>
      <c r="H143" s="172">
        <v>105</v>
      </c>
      <c r="I143" s="173">
        <v>23.5</v>
      </c>
      <c r="J143" s="173">
        <f>ROUND(I143*H143,2)</f>
        <v>2467.5</v>
      </c>
      <c r="K143" s="170" t="s">
        <v>201</v>
      </c>
      <c r="L143" s="34"/>
      <c r="M143" s="174" t="s">
        <v>3</v>
      </c>
      <c r="N143" s="175" t="s">
        <v>40</v>
      </c>
      <c r="O143" s="176">
        <v>0.09</v>
      </c>
      <c r="P143" s="176">
        <f>O143*H143</f>
        <v>9.45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202</v>
      </c>
      <c r="AT143" s="178" t="s">
        <v>197</v>
      </c>
      <c r="AU143" s="178" t="s">
        <v>78</v>
      </c>
      <c r="AY143" s="20" t="s">
        <v>195</v>
      </c>
      <c r="BE143" s="179">
        <f>IF(N143="základní",J143,0)</f>
        <v>2467.5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0" t="s">
        <v>76</v>
      </c>
      <c r="BK143" s="179">
        <f>ROUND(I143*H143,2)</f>
        <v>2467.5</v>
      </c>
      <c r="BL143" s="20" t="s">
        <v>202</v>
      </c>
      <c r="BM143" s="178" t="s">
        <v>255</v>
      </c>
    </row>
    <row r="144" spans="1:51" s="13" customFormat="1" ht="12">
      <c r="A144" s="13"/>
      <c r="B144" s="180"/>
      <c r="C144" s="13"/>
      <c r="D144" s="181" t="s">
        <v>204</v>
      </c>
      <c r="E144" s="182" t="s">
        <v>3</v>
      </c>
      <c r="F144" s="183" t="s">
        <v>256</v>
      </c>
      <c r="G144" s="13"/>
      <c r="H144" s="182" t="s">
        <v>3</v>
      </c>
      <c r="I144" s="13"/>
      <c r="J144" s="13"/>
      <c r="K144" s="13"/>
      <c r="L144" s="180"/>
      <c r="M144" s="184"/>
      <c r="N144" s="185"/>
      <c r="O144" s="185"/>
      <c r="P144" s="185"/>
      <c r="Q144" s="185"/>
      <c r="R144" s="185"/>
      <c r="S144" s="185"/>
      <c r="T144" s="18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2" t="s">
        <v>204</v>
      </c>
      <c r="AU144" s="182" t="s">
        <v>78</v>
      </c>
      <c r="AV144" s="13" t="s">
        <v>76</v>
      </c>
      <c r="AW144" s="13" t="s">
        <v>31</v>
      </c>
      <c r="AX144" s="13" t="s">
        <v>69</v>
      </c>
      <c r="AY144" s="182" t="s">
        <v>195</v>
      </c>
    </row>
    <row r="145" spans="1:51" s="14" customFormat="1" ht="12">
      <c r="A145" s="14"/>
      <c r="B145" s="187"/>
      <c r="C145" s="14"/>
      <c r="D145" s="181" t="s">
        <v>204</v>
      </c>
      <c r="E145" s="188" t="s">
        <v>3</v>
      </c>
      <c r="F145" s="189" t="s">
        <v>257</v>
      </c>
      <c r="G145" s="14"/>
      <c r="H145" s="190">
        <v>105</v>
      </c>
      <c r="I145" s="14"/>
      <c r="J145" s="14"/>
      <c r="K145" s="14"/>
      <c r="L145" s="187"/>
      <c r="M145" s="191"/>
      <c r="N145" s="192"/>
      <c r="O145" s="192"/>
      <c r="P145" s="192"/>
      <c r="Q145" s="192"/>
      <c r="R145" s="192"/>
      <c r="S145" s="192"/>
      <c r="T145" s="19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188" t="s">
        <v>204</v>
      </c>
      <c r="AU145" s="188" t="s">
        <v>78</v>
      </c>
      <c r="AV145" s="14" t="s">
        <v>78</v>
      </c>
      <c r="AW145" s="14" t="s">
        <v>31</v>
      </c>
      <c r="AX145" s="14" t="s">
        <v>76</v>
      </c>
      <c r="AY145" s="188" t="s">
        <v>195</v>
      </c>
    </row>
    <row r="146" spans="1:65" s="2" customFormat="1" ht="24" customHeight="1">
      <c r="A146" s="33"/>
      <c r="B146" s="167"/>
      <c r="C146" s="168" t="s">
        <v>258</v>
      </c>
      <c r="D146" s="168" t="s">
        <v>197</v>
      </c>
      <c r="E146" s="169" t="s">
        <v>259</v>
      </c>
      <c r="F146" s="170" t="s">
        <v>260</v>
      </c>
      <c r="G146" s="171" t="s">
        <v>200</v>
      </c>
      <c r="H146" s="172">
        <v>105</v>
      </c>
      <c r="I146" s="173">
        <v>16.7</v>
      </c>
      <c r="J146" s="173">
        <f>ROUND(I146*H146,2)</f>
        <v>1753.5</v>
      </c>
      <c r="K146" s="170" t="s">
        <v>201</v>
      </c>
      <c r="L146" s="34"/>
      <c r="M146" s="174" t="s">
        <v>3</v>
      </c>
      <c r="N146" s="175" t="s">
        <v>40</v>
      </c>
      <c r="O146" s="176">
        <v>0.058</v>
      </c>
      <c r="P146" s="176">
        <f>O146*H146</f>
        <v>6.090000000000001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8" t="s">
        <v>202</v>
      </c>
      <c r="AT146" s="178" t="s">
        <v>197</v>
      </c>
      <c r="AU146" s="178" t="s">
        <v>78</v>
      </c>
      <c r="AY146" s="20" t="s">
        <v>195</v>
      </c>
      <c r="BE146" s="179">
        <f>IF(N146="základní",J146,0)</f>
        <v>1753.5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76</v>
      </c>
      <c r="BK146" s="179">
        <f>ROUND(I146*H146,2)</f>
        <v>1753.5</v>
      </c>
      <c r="BL146" s="20" t="s">
        <v>202</v>
      </c>
      <c r="BM146" s="178" t="s">
        <v>261</v>
      </c>
    </row>
    <row r="147" spans="1:65" s="2" customFormat="1" ht="16.5" customHeight="1">
      <c r="A147" s="33"/>
      <c r="B147" s="167"/>
      <c r="C147" s="208" t="s">
        <v>262</v>
      </c>
      <c r="D147" s="208" t="s">
        <v>263</v>
      </c>
      <c r="E147" s="209" t="s">
        <v>264</v>
      </c>
      <c r="F147" s="210" t="s">
        <v>265</v>
      </c>
      <c r="G147" s="211" t="s">
        <v>266</v>
      </c>
      <c r="H147" s="212">
        <v>1.575</v>
      </c>
      <c r="I147" s="213">
        <v>90.9</v>
      </c>
      <c r="J147" s="213">
        <f>ROUND(I147*H147,2)</f>
        <v>143.17</v>
      </c>
      <c r="K147" s="210" t="s">
        <v>201</v>
      </c>
      <c r="L147" s="214"/>
      <c r="M147" s="215" t="s">
        <v>3</v>
      </c>
      <c r="N147" s="216" t="s">
        <v>40</v>
      </c>
      <c r="O147" s="176">
        <v>0</v>
      </c>
      <c r="P147" s="176">
        <f>O147*H147</f>
        <v>0</v>
      </c>
      <c r="Q147" s="176">
        <v>0.001</v>
      </c>
      <c r="R147" s="176">
        <f>Q147*H147</f>
        <v>0.001575</v>
      </c>
      <c r="S147" s="176">
        <v>0</v>
      </c>
      <c r="T147" s="17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8" t="s">
        <v>246</v>
      </c>
      <c r="AT147" s="178" t="s">
        <v>263</v>
      </c>
      <c r="AU147" s="178" t="s">
        <v>78</v>
      </c>
      <c r="AY147" s="20" t="s">
        <v>195</v>
      </c>
      <c r="BE147" s="179">
        <f>IF(N147="základní",J147,0)</f>
        <v>143.17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0" t="s">
        <v>76</v>
      </c>
      <c r="BK147" s="179">
        <f>ROUND(I147*H147,2)</f>
        <v>143.17</v>
      </c>
      <c r="BL147" s="20" t="s">
        <v>202</v>
      </c>
      <c r="BM147" s="178" t="s">
        <v>267</v>
      </c>
    </row>
    <row r="148" spans="1:51" s="14" customFormat="1" ht="12">
      <c r="A148" s="14"/>
      <c r="B148" s="187"/>
      <c r="C148" s="14"/>
      <c r="D148" s="181" t="s">
        <v>204</v>
      </c>
      <c r="E148" s="14"/>
      <c r="F148" s="189" t="s">
        <v>268</v>
      </c>
      <c r="G148" s="14"/>
      <c r="H148" s="190">
        <v>1.575</v>
      </c>
      <c r="I148" s="14"/>
      <c r="J148" s="14"/>
      <c r="K148" s="14"/>
      <c r="L148" s="187"/>
      <c r="M148" s="191"/>
      <c r="N148" s="192"/>
      <c r="O148" s="192"/>
      <c r="P148" s="192"/>
      <c r="Q148" s="192"/>
      <c r="R148" s="192"/>
      <c r="S148" s="192"/>
      <c r="T148" s="19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188" t="s">
        <v>204</v>
      </c>
      <c r="AU148" s="188" t="s">
        <v>78</v>
      </c>
      <c r="AV148" s="14" t="s">
        <v>78</v>
      </c>
      <c r="AW148" s="14" t="s">
        <v>4</v>
      </c>
      <c r="AX148" s="14" t="s">
        <v>76</v>
      </c>
      <c r="AY148" s="188" t="s">
        <v>195</v>
      </c>
    </row>
    <row r="149" spans="1:65" s="2" customFormat="1" ht="16.5" customHeight="1">
      <c r="A149" s="33"/>
      <c r="B149" s="167"/>
      <c r="C149" s="168" t="s">
        <v>269</v>
      </c>
      <c r="D149" s="168" t="s">
        <v>197</v>
      </c>
      <c r="E149" s="169" t="s">
        <v>270</v>
      </c>
      <c r="F149" s="170" t="s">
        <v>271</v>
      </c>
      <c r="G149" s="171" t="s">
        <v>200</v>
      </c>
      <c r="H149" s="172">
        <v>105</v>
      </c>
      <c r="I149" s="173">
        <v>14.1</v>
      </c>
      <c r="J149" s="173">
        <f>ROUND(I149*H149,2)</f>
        <v>1480.5</v>
      </c>
      <c r="K149" s="170" t="s">
        <v>201</v>
      </c>
      <c r="L149" s="34"/>
      <c r="M149" s="174" t="s">
        <v>3</v>
      </c>
      <c r="N149" s="175" t="s">
        <v>40</v>
      </c>
      <c r="O149" s="176">
        <v>0.055</v>
      </c>
      <c r="P149" s="176">
        <f>O149*H149</f>
        <v>5.775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202</v>
      </c>
      <c r="AT149" s="178" t="s">
        <v>197</v>
      </c>
      <c r="AU149" s="178" t="s">
        <v>78</v>
      </c>
      <c r="AY149" s="20" t="s">
        <v>195</v>
      </c>
      <c r="BE149" s="179">
        <f>IF(N149="základní",J149,0)</f>
        <v>1480.5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76</v>
      </c>
      <c r="BK149" s="179">
        <f>ROUND(I149*H149,2)</f>
        <v>1480.5</v>
      </c>
      <c r="BL149" s="20" t="s">
        <v>202</v>
      </c>
      <c r="BM149" s="178" t="s">
        <v>272</v>
      </c>
    </row>
    <row r="150" spans="1:51" s="13" customFormat="1" ht="12">
      <c r="A150" s="13"/>
      <c r="B150" s="180"/>
      <c r="C150" s="13"/>
      <c r="D150" s="181" t="s">
        <v>204</v>
      </c>
      <c r="E150" s="182" t="s">
        <v>3</v>
      </c>
      <c r="F150" s="183" t="s">
        <v>256</v>
      </c>
      <c r="G150" s="13"/>
      <c r="H150" s="182" t="s">
        <v>3</v>
      </c>
      <c r="I150" s="13"/>
      <c r="J150" s="13"/>
      <c r="K150" s="13"/>
      <c r="L150" s="180"/>
      <c r="M150" s="184"/>
      <c r="N150" s="185"/>
      <c r="O150" s="185"/>
      <c r="P150" s="185"/>
      <c r="Q150" s="185"/>
      <c r="R150" s="185"/>
      <c r="S150" s="185"/>
      <c r="T150" s="18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2" t="s">
        <v>204</v>
      </c>
      <c r="AU150" s="182" t="s">
        <v>78</v>
      </c>
      <c r="AV150" s="13" t="s">
        <v>76</v>
      </c>
      <c r="AW150" s="13" t="s">
        <v>31</v>
      </c>
      <c r="AX150" s="13" t="s">
        <v>69</v>
      </c>
      <c r="AY150" s="182" t="s">
        <v>195</v>
      </c>
    </row>
    <row r="151" spans="1:51" s="14" customFormat="1" ht="12">
      <c r="A151" s="14"/>
      <c r="B151" s="187"/>
      <c r="C151" s="14"/>
      <c r="D151" s="181" t="s">
        <v>204</v>
      </c>
      <c r="E151" s="188" t="s">
        <v>3</v>
      </c>
      <c r="F151" s="189" t="s">
        <v>257</v>
      </c>
      <c r="G151" s="14"/>
      <c r="H151" s="190">
        <v>105</v>
      </c>
      <c r="I151" s="14"/>
      <c r="J151" s="14"/>
      <c r="K151" s="14"/>
      <c r="L151" s="187"/>
      <c r="M151" s="191"/>
      <c r="N151" s="192"/>
      <c r="O151" s="192"/>
      <c r="P151" s="192"/>
      <c r="Q151" s="192"/>
      <c r="R151" s="192"/>
      <c r="S151" s="192"/>
      <c r="T151" s="19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188" t="s">
        <v>204</v>
      </c>
      <c r="AU151" s="188" t="s">
        <v>78</v>
      </c>
      <c r="AV151" s="14" t="s">
        <v>78</v>
      </c>
      <c r="AW151" s="14" t="s">
        <v>31</v>
      </c>
      <c r="AX151" s="14" t="s">
        <v>76</v>
      </c>
      <c r="AY151" s="188" t="s">
        <v>195</v>
      </c>
    </row>
    <row r="152" spans="1:65" s="2" customFormat="1" ht="16.5" customHeight="1">
      <c r="A152" s="33"/>
      <c r="B152" s="167"/>
      <c r="C152" s="208" t="s">
        <v>273</v>
      </c>
      <c r="D152" s="208" t="s">
        <v>263</v>
      </c>
      <c r="E152" s="209" t="s">
        <v>274</v>
      </c>
      <c r="F152" s="210" t="s">
        <v>275</v>
      </c>
      <c r="G152" s="211" t="s">
        <v>216</v>
      </c>
      <c r="H152" s="212">
        <v>6.09</v>
      </c>
      <c r="I152" s="213">
        <v>1020</v>
      </c>
      <c r="J152" s="213">
        <f>ROUND(I152*H152,2)</f>
        <v>6211.8</v>
      </c>
      <c r="K152" s="210" t="s">
        <v>201</v>
      </c>
      <c r="L152" s="214"/>
      <c r="M152" s="215" t="s">
        <v>3</v>
      </c>
      <c r="N152" s="216" t="s">
        <v>40</v>
      </c>
      <c r="O152" s="176">
        <v>0</v>
      </c>
      <c r="P152" s="176">
        <f>O152*H152</f>
        <v>0</v>
      </c>
      <c r="Q152" s="176">
        <v>0.21</v>
      </c>
      <c r="R152" s="176">
        <f>Q152*H152</f>
        <v>1.2789</v>
      </c>
      <c r="S152" s="176">
        <v>0</v>
      </c>
      <c r="T152" s="17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8" t="s">
        <v>246</v>
      </c>
      <c r="AT152" s="178" t="s">
        <v>263</v>
      </c>
      <c r="AU152" s="178" t="s">
        <v>78</v>
      </c>
      <c r="AY152" s="20" t="s">
        <v>195</v>
      </c>
      <c r="BE152" s="179">
        <f>IF(N152="základní",J152,0)</f>
        <v>6211.8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20" t="s">
        <v>76</v>
      </c>
      <c r="BK152" s="179">
        <f>ROUND(I152*H152,2)</f>
        <v>6211.8</v>
      </c>
      <c r="BL152" s="20" t="s">
        <v>202</v>
      </c>
      <c r="BM152" s="178" t="s">
        <v>276</v>
      </c>
    </row>
    <row r="153" spans="1:51" s="14" customFormat="1" ht="12">
      <c r="A153" s="14"/>
      <c r="B153" s="187"/>
      <c r="C153" s="14"/>
      <c r="D153" s="181" t="s">
        <v>204</v>
      </c>
      <c r="E153" s="14"/>
      <c r="F153" s="189" t="s">
        <v>277</v>
      </c>
      <c r="G153" s="14"/>
      <c r="H153" s="190">
        <v>6.09</v>
      </c>
      <c r="I153" s="14"/>
      <c r="J153" s="14"/>
      <c r="K153" s="14"/>
      <c r="L153" s="187"/>
      <c r="M153" s="191"/>
      <c r="N153" s="192"/>
      <c r="O153" s="192"/>
      <c r="P153" s="192"/>
      <c r="Q153" s="192"/>
      <c r="R153" s="192"/>
      <c r="S153" s="192"/>
      <c r="T153" s="19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188" t="s">
        <v>204</v>
      </c>
      <c r="AU153" s="188" t="s">
        <v>78</v>
      </c>
      <c r="AV153" s="14" t="s">
        <v>78</v>
      </c>
      <c r="AW153" s="14" t="s">
        <v>4</v>
      </c>
      <c r="AX153" s="14" t="s">
        <v>76</v>
      </c>
      <c r="AY153" s="188" t="s">
        <v>195</v>
      </c>
    </row>
    <row r="154" spans="1:63" s="12" customFormat="1" ht="22.8" customHeight="1">
      <c r="A154" s="12"/>
      <c r="B154" s="155"/>
      <c r="C154" s="12"/>
      <c r="D154" s="156" t="s">
        <v>68</v>
      </c>
      <c r="E154" s="165" t="s">
        <v>119</v>
      </c>
      <c r="F154" s="165" t="s">
        <v>278</v>
      </c>
      <c r="G154" s="12"/>
      <c r="H154" s="12"/>
      <c r="I154" s="12"/>
      <c r="J154" s="166">
        <f>BK154</f>
        <v>24984.449999999997</v>
      </c>
      <c r="K154" s="12"/>
      <c r="L154" s="155"/>
      <c r="M154" s="159"/>
      <c r="N154" s="160"/>
      <c r="O154" s="160"/>
      <c r="P154" s="161">
        <f>SUM(P155:P165)</f>
        <v>20.944998000000002</v>
      </c>
      <c r="Q154" s="160"/>
      <c r="R154" s="161">
        <f>SUM(R155:R165)</f>
        <v>4.8880856</v>
      </c>
      <c r="S154" s="160"/>
      <c r="T154" s="162">
        <f>SUM(T155:T165)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56" t="s">
        <v>76</v>
      </c>
      <c r="AT154" s="163" t="s">
        <v>68</v>
      </c>
      <c r="AU154" s="163" t="s">
        <v>76</v>
      </c>
      <c r="AY154" s="156" t="s">
        <v>195</v>
      </c>
      <c r="BK154" s="164">
        <f>SUM(BK155:BK165)</f>
        <v>24984.449999999997</v>
      </c>
    </row>
    <row r="155" spans="1:65" s="2" customFormat="1" ht="24" customHeight="1">
      <c r="A155" s="33"/>
      <c r="B155" s="167"/>
      <c r="C155" s="168" t="s">
        <v>279</v>
      </c>
      <c r="D155" s="168" t="s">
        <v>197</v>
      </c>
      <c r="E155" s="169" t="s">
        <v>280</v>
      </c>
      <c r="F155" s="170" t="s">
        <v>281</v>
      </c>
      <c r="G155" s="171" t="s">
        <v>200</v>
      </c>
      <c r="H155" s="172">
        <v>12.053</v>
      </c>
      <c r="I155" s="173">
        <v>1350</v>
      </c>
      <c r="J155" s="173">
        <f>ROUND(I155*H155,2)</f>
        <v>16271.55</v>
      </c>
      <c r="K155" s="170" t="s">
        <v>201</v>
      </c>
      <c r="L155" s="34"/>
      <c r="M155" s="174" t="s">
        <v>3</v>
      </c>
      <c r="N155" s="175" t="s">
        <v>40</v>
      </c>
      <c r="O155" s="176">
        <v>1.086</v>
      </c>
      <c r="P155" s="176">
        <f>O155*H155</f>
        <v>13.089558000000002</v>
      </c>
      <c r="Q155" s="176">
        <v>0.2857</v>
      </c>
      <c r="R155" s="176">
        <f>Q155*H155</f>
        <v>3.4435421</v>
      </c>
      <c r="S155" s="176">
        <v>0</v>
      </c>
      <c r="T155" s="17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8" t="s">
        <v>202</v>
      </c>
      <c r="AT155" s="178" t="s">
        <v>197</v>
      </c>
      <c r="AU155" s="178" t="s">
        <v>78</v>
      </c>
      <c r="AY155" s="20" t="s">
        <v>195</v>
      </c>
      <c r="BE155" s="179">
        <f>IF(N155="základní",J155,0)</f>
        <v>16271.55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20" t="s">
        <v>76</v>
      </c>
      <c r="BK155" s="179">
        <f>ROUND(I155*H155,2)</f>
        <v>16271.55</v>
      </c>
      <c r="BL155" s="20" t="s">
        <v>202</v>
      </c>
      <c r="BM155" s="178" t="s">
        <v>282</v>
      </c>
    </row>
    <row r="156" spans="1:51" s="13" customFormat="1" ht="12">
      <c r="A156" s="13"/>
      <c r="B156" s="180"/>
      <c r="C156" s="13"/>
      <c r="D156" s="181" t="s">
        <v>204</v>
      </c>
      <c r="E156" s="182" t="s">
        <v>3</v>
      </c>
      <c r="F156" s="183" t="s">
        <v>283</v>
      </c>
      <c r="G156" s="13"/>
      <c r="H156" s="182" t="s">
        <v>3</v>
      </c>
      <c r="I156" s="13"/>
      <c r="J156" s="13"/>
      <c r="K156" s="13"/>
      <c r="L156" s="180"/>
      <c r="M156" s="184"/>
      <c r="N156" s="185"/>
      <c r="O156" s="185"/>
      <c r="P156" s="185"/>
      <c r="Q156" s="185"/>
      <c r="R156" s="185"/>
      <c r="S156" s="185"/>
      <c r="T156" s="18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2" t="s">
        <v>204</v>
      </c>
      <c r="AU156" s="182" t="s">
        <v>78</v>
      </c>
      <c r="AV156" s="13" t="s">
        <v>76</v>
      </c>
      <c r="AW156" s="13" t="s">
        <v>31</v>
      </c>
      <c r="AX156" s="13" t="s">
        <v>69</v>
      </c>
      <c r="AY156" s="182" t="s">
        <v>195</v>
      </c>
    </row>
    <row r="157" spans="1:51" s="14" customFormat="1" ht="12">
      <c r="A157" s="14"/>
      <c r="B157" s="187"/>
      <c r="C157" s="14"/>
      <c r="D157" s="181" t="s">
        <v>204</v>
      </c>
      <c r="E157" s="188" t="s">
        <v>3</v>
      </c>
      <c r="F157" s="189" t="s">
        <v>284</v>
      </c>
      <c r="G157" s="14"/>
      <c r="H157" s="190">
        <v>5.4</v>
      </c>
      <c r="I157" s="14"/>
      <c r="J157" s="14"/>
      <c r="K157" s="14"/>
      <c r="L157" s="187"/>
      <c r="M157" s="191"/>
      <c r="N157" s="192"/>
      <c r="O157" s="192"/>
      <c r="P157" s="192"/>
      <c r="Q157" s="192"/>
      <c r="R157" s="192"/>
      <c r="S157" s="192"/>
      <c r="T157" s="19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188" t="s">
        <v>204</v>
      </c>
      <c r="AU157" s="188" t="s">
        <v>78</v>
      </c>
      <c r="AV157" s="14" t="s">
        <v>78</v>
      </c>
      <c r="AW157" s="14" t="s">
        <v>31</v>
      </c>
      <c r="AX157" s="14" t="s">
        <v>69</v>
      </c>
      <c r="AY157" s="188" t="s">
        <v>195</v>
      </c>
    </row>
    <row r="158" spans="1:51" s="13" customFormat="1" ht="12">
      <c r="A158" s="13"/>
      <c r="B158" s="180"/>
      <c r="C158" s="13"/>
      <c r="D158" s="181" t="s">
        <v>204</v>
      </c>
      <c r="E158" s="182" t="s">
        <v>3</v>
      </c>
      <c r="F158" s="183" t="s">
        <v>285</v>
      </c>
      <c r="G158" s="13"/>
      <c r="H158" s="182" t="s">
        <v>3</v>
      </c>
      <c r="I158" s="13"/>
      <c r="J158" s="13"/>
      <c r="K158" s="13"/>
      <c r="L158" s="180"/>
      <c r="M158" s="184"/>
      <c r="N158" s="185"/>
      <c r="O158" s="185"/>
      <c r="P158" s="185"/>
      <c r="Q158" s="185"/>
      <c r="R158" s="185"/>
      <c r="S158" s="185"/>
      <c r="T158" s="18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2" t="s">
        <v>204</v>
      </c>
      <c r="AU158" s="182" t="s">
        <v>78</v>
      </c>
      <c r="AV158" s="13" t="s">
        <v>76</v>
      </c>
      <c r="AW158" s="13" t="s">
        <v>31</v>
      </c>
      <c r="AX158" s="13" t="s">
        <v>69</v>
      </c>
      <c r="AY158" s="182" t="s">
        <v>195</v>
      </c>
    </row>
    <row r="159" spans="1:51" s="14" customFormat="1" ht="12">
      <c r="A159" s="14"/>
      <c r="B159" s="187"/>
      <c r="C159" s="14"/>
      <c r="D159" s="181" t="s">
        <v>204</v>
      </c>
      <c r="E159" s="188" t="s">
        <v>3</v>
      </c>
      <c r="F159" s="189" t="s">
        <v>286</v>
      </c>
      <c r="G159" s="14"/>
      <c r="H159" s="190">
        <v>2.94</v>
      </c>
      <c r="I159" s="14"/>
      <c r="J159" s="14"/>
      <c r="K159" s="14"/>
      <c r="L159" s="187"/>
      <c r="M159" s="191"/>
      <c r="N159" s="192"/>
      <c r="O159" s="192"/>
      <c r="P159" s="192"/>
      <c r="Q159" s="192"/>
      <c r="R159" s="192"/>
      <c r="S159" s="192"/>
      <c r="T159" s="19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188" t="s">
        <v>204</v>
      </c>
      <c r="AU159" s="188" t="s">
        <v>78</v>
      </c>
      <c r="AV159" s="14" t="s">
        <v>78</v>
      </c>
      <c r="AW159" s="14" t="s">
        <v>31</v>
      </c>
      <c r="AX159" s="14" t="s">
        <v>69</v>
      </c>
      <c r="AY159" s="188" t="s">
        <v>195</v>
      </c>
    </row>
    <row r="160" spans="1:51" s="13" customFormat="1" ht="12">
      <c r="A160" s="13"/>
      <c r="B160" s="180"/>
      <c r="C160" s="13"/>
      <c r="D160" s="181" t="s">
        <v>204</v>
      </c>
      <c r="E160" s="182" t="s">
        <v>3</v>
      </c>
      <c r="F160" s="183" t="s">
        <v>287</v>
      </c>
      <c r="G160" s="13"/>
      <c r="H160" s="182" t="s">
        <v>3</v>
      </c>
      <c r="I160" s="13"/>
      <c r="J160" s="13"/>
      <c r="K160" s="13"/>
      <c r="L160" s="180"/>
      <c r="M160" s="184"/>
      <c r="N160" s="185"/>
      <c r="O160" s="185"/>
      <c r="P160" s="185"/>
      <c r="Q160" s="185"/>
      <c r="R160" s="185"/>
      <c r="S160" s="185"/>
      <c r="T160" s="18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2" t="s">
        <v>204</v>
      </c>
      <c r="AU160" s="182" t="s">
        <v>78</v>
      </c>
      <c r="AV160" s="13" t="s">
        <v>76</v>
      </c>
      <c r="AW160" s="13" t="s">
        <v>31</v>
      </c>
      <c r="AX160" s="13" t="s">
        <v>69</v>
      </c>
      <c r="AY160" s="182" t="s">
        <v>195</v>
      </c>
    </row>
    <row r="161" spans="1:51" s="14" customFormat="1" ht="12">
      <c r="A161" s="14"/>
      <c r="B161" s="187"/>
      <c r="C161" s="14"/>
      <c r="D161" s="181" t="s">
        <v>204</v>
      </c>
      <c r="E161" s="188" t="s">
        <v>3</v>
      </c>
      <c r="F161" s="189" t="s">
        <v>288</v>
      </c>
      <c r="G161" s="14"/>
      <c r="H161" s="190">
        <v>3.713</v>
      </c>
      <c r="I161" s="14"/>
      <c r="J161" s="14"/>
      <c r="K161" s="14"/>
      <c r="L161" s="187"/>
      <c r="M161" s="191"/>
      <c r="N161" s="192"/>
      <c r="O161" s="192"/>
      <c r="P161" s="192"/>
      <c r="Q161" s="192"/>
      <c r="R161" s="192"/>
      <c r="S161" s="192"/>
      <c r="T161" s="19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88" t="s">
        <v>204</v>
      </c>
      <c r="AU161" s="188" t="s">
        <v>78</v>
      </c>
      <c r="AV161" s="14" t="s">
        <v>78</v>
      </c>
      <c r="AW161" s="14" t="s">
        <v>31</v>
      </c>
      <c r="AX161" s="14" t="s">
        <v>69</v>
      </c>
      <c r="AY161" s="188" t="s">
        <v>195</v>
      </c>
    </row>
    <row r="162" spans="1:51" s="15" customFormat="1" ht="12">
      <c r="A162" s="15"/>
      <c r="B162" s="194"/>
      <c r="C162" s="15"/>
      <c r="D162" s="181" t="s">
        <v>204</v>
      </c>
      <c r="E162" s="195" t="s">
        <v>3</v>
      </c>
      <c r="F162" s="196" t="s">
        <v>209</v>
      </c>
      <c r="G162" s="15"/>
      <c r="H162" s="197">
        <v>12.053</v>
      </c>
      <c r="I162" s="15"/>
      <c r="J162" s="15"/>
      <c r="K162" s="15"/>
      <c r="L162" s="194"/>
      <c r="M162" s="198"/>
      <c r="N162" s="199"/>
      <c r="O162" s="199"/>
      <c r="P162" s="199"/>
      <c r="Q162" s="199"/>
      <c r="R162" s="199"/>
      <c r="S162" s="199"/>
      <c r="T162" s="200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195" t="s">
        <v>204</v>
      </c>
      <c r="AU162" s="195" t="s">
        <v>78</v>
      </c>
      <c r="AV162" s="15" t="s">
        <v>202</v>
      </c>
      <c r="AW162" s="15" t="s">
        <v>31</v>
      </c>
      <c r="AX162" s="15" t="s">
        <v>76</v>
      </c>
      <c r="AY162" s="195" t="s">
        <v>195</v>
      </c>
    </row>
    <row r="163" spans="1:65" s="2" customFormat="1" ht="24" customHeight="1">
      <c r="A163" s="33"/>
      <c r="B163" s="167"/>
      <c r="C163" s="168" t="s">
        <v>9</v>
      </c>
      <c r="D163" s="168" t="s">
        <v>197</v>
      </c>
      <c r="E163" s="169" t="s">
        <v>289</v>
      </c>
      <c r="F163" s="170" t="s">
        <v>290</v>
      </c>
      <c r="G163" s="171" t="s">
        <v>200</v>
      </c>
      <c r="H163" s="172">
        <v>13.83</v>
      </c>
      <c r="I163" s="173">
        <v>630</v>
      </c>
      <c r="J163" s="173">
        <f>ROUND(I163*H163,2)</f>
        <v>8712.9</v>
      </c>
      <c r="K163" s="170" t="s">
        <v>201</v>
      </c>
      <c r="L163" s="34"/>
      <c r="M163" s="174" t="s">
        <v>3</v>
      </c>
      <c r="N163" s="175" t="s">
        <v>40</v>
      </c>
      <c r="O163" s="176">
        <v>0.568</v>
      </c>
      <c r="P163" s="176">
        <f>O163*H163</f>
        <v>7.85544</v>
      </c>
      <c r="Q163" s="176">
        <v>0.10445</v>
      </c>
      <c r="R163" s="176">
        <f>Q163*H163</f>
        <v>1.4445435</v>
      </c>
      <c r="S163" s="176">
        <v>0</v>
      </c>
      <c r="T163" s="17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8" t="s">
        <v>202</v>
      </c>
      <c r="AT163" s="178" t="s">
        <v>197</v>
      </c>
      <c r="AU163" s="178" t="s">
        <v>78</v>
      </c>
      <c r="AY163" s="20" t="s">
        <v>195</v>
      </c>
      <c r="BE163" s="179">
        <f>IF(N163="základní",J163,0)</f>
        <v>8712.9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20" t="s">
        <v>76</v>
      </c>
      <c r="BK163" s="179">
        <f>ROUND(I163*H163,2)</f>
        <v>8712.9</v>
      </c>
      <c r="BL163" s="20" t="s">
        <v>202</v>
      </c>
      <c r="BM163" s="178" t="s">
        <v>291</v>
      </c>
    </row>
    <row r="164" spans="1:51" s="13" customFormat="1" ht="12">
      <c r="A164" s="13"/>
      <c r="B164" s="180"/>
      <c r="C164" s="13"/>
      <c r="D164" s="181" t="s">
        <v>204</v>
      </c>
      <c r="E164" s="182" t="s">
        <v>3</v>
      </c>
      <c r="F164" s="183" t="s">
        <v>292</v>
      </c>
      <c r="G164" s="13"/>
      <c r="H164" s="182" t="s">
        <v>3</v>
      </c>
      <c r="I164" s="13"/>
      <c r="J164" s="13"/>
      <c r="K164" s="13"/>
      <c r="L164" s="180"/>
      <c r="M164" s="184"/>
      <c r="N164" s="185"/>
      <c r="O164" s="185"/>
      <c r="P164" s="185"/>
      <c r="Q164" s="185"/>
      <c r="R164" s="185"/>
      <c r="S164" s="185"/>
      <c r="T164" s="18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2" t="s">
        <v>204</v>
      </c>
      <c r="AU164" s="182" t="s">
        <v>78</v>
      </c>
      <c r="AV164" s="13" t="s">
        <v>76</v>
      </c>
      <c r="AW164" s="13" t="s">
        <v>31</v>
      </c>
      <c r="AX164" s="13" t="s">
        <v>69</v>
      </c>
      <c r="AY164" s="182" t="s">
        <v>195</v>
      </c>
    </row>
    <row r="165" spans="1:51" s="14" customFormat="1" ht="12">
      <c r="A165" s="14"/>
      <c r="B165" s="187"/>
      <c r="C165" s="14"/>
      <c r="D165" s="181" t="s">
        <v>204</v>
      </c>
      <c r="E165" s="188" t="s">
        <v>3</v>
      </c>
      <c r="F165" s="189" t="s">
        <v>293</v>
      </c>
      <c r="G165" s="14"/>
      <c r="H165" s="190">
        <v>13.83</v>
      </c>
      <c r="I165" s="14"/>
      <c r="J165" s="14"/>
      <c r="K165" s="14"/>
      <c r="L165" s="187"/>
      <c r="M165" s="191"/>
      <c r="N165" s="192"/>
      <c r="O165" s="192"/>
      <c r="P165" s="192"/>
      <c r="Q165" s="192"/>
      <c r="R165" s="192"/>
      <c r="S165" s="192"/>
      <c r="T165" s="19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188" t="s">
        <v>204</v>
      </c>
      <c r="AU165" s="188" t="s">
        <v>78</v>
      </c>
      <c r="AV165" s="14" t="s">
        <v>78</v>
      </c>
      <c r="AW165" s="14" t="s">
        <v>31</v>
      </c>
      <c r="AX165" s="14" t="s">
        <v>76</v>
      </c>
      <c r="AY165" s="188" t="s">
        <v>195</v>
      </c>
    </row>
    <row r="166" spans="1:63" s="12" customFormat="1" ht="22.8" customHeight="1">
      <c r="A166" s="12"/>
      <c r="B166" s="155"/>
      <c r="C166" s="12"/>
      <c r="D166" s="156" t="s">
        <v>68</v>
      </c>
      <c r="E166" s="165" t="s">
        <v>225</v>
      </c>
      <c r="F166" s="165" t="s">
        <v>294</v>
      </c>
      <c r="G166" s="12"/>
      <c r="H166" s="12"/>
      <c r="I166" s="12"/>
      <c r="J166" s="166">
        <f>BK166</f>
        <v>184523.2</v>
      </c>
      <c r="K166" s="12"/>
      <c r="L166" s="155"/>
      <c r="M166" s="159"/>
      <c r="N166" s="160"/>
      <c r="O166" s="160"/>
      <c r="P166" s="161">
        <f>SUM(P167:P175)</f>
        <v>178.58</v>
      </c>
      <c r="Q166" s="160"/>
      <c r="R166" s="161">
        <f>SUM(R167:R175)</f>
        <v>142.7618</v>
      </c>
      <c r="S166" s="160"/>
      <c r="T166" s="162">
        <f>SUM(T167:T175)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6" t="s">
        <v>76</v>
      </c>
      <c r="AT166" s="163" t="s">
        <v>68</v>
      </c>
      <c r="AU166" s="163" t="s">
        <v>76</v>
      </c>
      <c r="AY166" s="156" t="s">
        <v>195</v>
      </c>
      <c r="BK166" s="164">
        <f>SUM(BK167:BK175)</f>
        <v>184523.2</v>
      </c>
    </row>
    <row r="167" spans="1:65" s="2" customFormat="1" ht="36" customHeight="1">
      <c r="A167" s="33"/>
      <c r="B167" s="167"/>
      <c r="C167" s="168" t="s">
        <v>295</v>
      </c>
      <c r="D167" s="168" t="s">
        <v>197</v>
      </c>
      <c r="E167" s="169" t="s">
        <v>296</v>
      </c>
      <c r="F167" s="170" t="s">
        <v>297</v>
      </c>
      <c r="G167" s="171" t="s">
        <v>200</v>
      </c>
      <c r="H167" s="172">
        <v>390</v>
      </c>
      <c r="I167" s="173">
        <v>83.2</v>
      </c>
      <c r="J167" s="173">
        <f>ROUND(I167*H167,2)</f>
        <v>32448</v>
      </c>
      <c r="K167" s="170" t="s">
        <v>201</v>
      </c>
      <c r="L167" s="34"/>
      <c r="M167" s="174" t="s">
        <v>3</v>
      </c>
      <c r="N167" s="175" t="s">
        <v>40</v>
      </c>
      <c r="O167" s="176">
        <v>0.022</v>
      </c>
      <c r="P167" s="176">
        <f>O167*H167</f>
        <v>8.58</v>
      </c>
      <c r="Q167" s="176">
        <v>0.17726</v>
      </c>
      <c r="R167" s="176">
        <f>Q167*H167</f>
        <v>69.1314</v>
      </c>
      <c r="S167" s="176">
        <v>0</v>
      </c>
      <c r="T167" s="17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8" t="s">
        <v>202</v>
      </c>
      <c r="AT167" s="178" t="s">
        <v>197</v>
      </c>
      <c r="AU167" s="178" t="s">
        <v>78</v>
      </c>
      <c r="AY167" s="20" t="s">
        <v>195</v>
      </c>
      <c r="BE167" s="179">
        <f>IF(N167="základní",J167,0)</f>
        <v>32448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20" t="s">
        <v>76</v>
      </c>
      <c r="BK167" s="179">
        <f>ROUND(I167*H167,2)</f>
        <v>32448</v>
      </c>
      <c r="BL167" s="20" t="s">
        <v>202</v>
      </c>
      <c r="BM167" s="178" t="s">
        <v>298</v>
      </c>
    </row>
    <row r="168" spans="1:51" s="13" customFormat="1" ht="12">
      <c r="A168" s="13"/>
      <c r="B168" s="180"/>
      <c r="C168" s="13"/>
      <c r="D168" s="181" t="s">
        <v>204</v>
      </c>
      <c r="E168" s="182" t="s">
        <v>3</v>
      </c>
      <c r="F168" s="183" t="s">
        <v>299</v>
      </c>
      <c r="G168" s="13"/>
      <c r="H168" s="182" t="s">
        <v>3</v>
      </c>
      <c r="I168" s="13"/>
      <c r="J168" s="13"/>
      <c r="K168" s="13"/>
      <c r="L168" s="180"/>
      <c r="M168" s="184"/>
      <c r="N168" s="185"/>
      <c r="O168" s="185"/>
      <c r="P168" s="185"/>
      <c r="Q168" s="185"/>
      <c r="R168" s="185"/>
      <c r="S168" s="185"/>
      <c r="T168" s="18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2" t="s">
        <v>204</v>
      </c>
      <c r="AU168" s="182" t="s">
        <v>78</v>
      </c>
      <c r="AV168" s="13" t="s">
        <v>76</v>
      </c>
      <c r="AW168" s="13" t="s">
        <v>31</v>
      </c>
      <c r="AX168" s="13" t="s">
        <v>69</v>
      </c>
      <c r="AY168" s="182" t="s">
        <v>195</v>
      </c>
    </row>
    <row r="169" spans="1:51" s="14" customFormat="1" ht="12">
      <c r="A169" s="14"/>
      <c r="B169" s="187"/>
      <c r="C169" s="14"/>
      <c r="D169" s="181" t="s">
        <v>204</v>
      </c>
      <c r="E169" s="188" t="s">
        <v>3</v>
      </c>
      <c r="F169" s="189" t="s">
        <v>206</v>
      </c>
      <c r="G169" s="14"/>
      <c r="H169" s="190">
        <v>50</v>
      </c>
      <c r="I169" s="14"/>
      <c r="J169" s="14"/>
      <c r="K169" s="14"/>
      <c r="L169" s="187"/>
      <c r="M169" s="191"/>
      <c r="N169" s="192"/>
      <c r="O169" s="192"/>
      <c r="P169" s="192"/>
      <c r="Q169" s="192"/>
      <c r="R169" s="192"/>
      <c r="S169" s="192"/>
      <c r="T169" s="19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88" t="s">
        <v>204</v>
      </c>
      <c r="AU169" s="188" t="s">
        <v>78</v>
      </c>
      <c r="AV169" s="14" t="s">
        <v>78</v>
      </c>
      <c r="AW169" s="14" t="s">
        <v>31</v>
      </c>
      <c r="AX169" s="14" t="s">
        <v>69</v>
      </c>
      <c r="AY169" s="188" t="s">
        <v>195</v>
      </c>
    </row>
    <row r="170" spans="1:51" s="13" customFormat="1" ht="12">
      <c r="A170" s="13"/>
      <c r="B170" s="180"/>
      <c r="C170" s="13"/>
      <c r="D170" s="181" t="s">
        <v>204</v>
      </c>
      <c r="E170" s="182" t="s">
        <v>3</v>
      </c>
      <c r="F170" s="183" t="s">
        <v>300</v>
      </c>
      <c r="G170" s="13"/>
      <c r="H170" s="182" t="s">
        <v>3</v>
      </c>
      <c r="I170" s="13"/>
      <c r="J170" s="13"/>
      <c r="K170" s="13"/>
      <c r="L170" s="180"/>
      <c r="M170" s="184"/>
      <c r="N170" s="185"/>
      <c r="O170" s="185"/>
      <c r="P170" s="185"/>
      <c r="Q170" s="185"/>
      <c r="R170" s="185"/>
      <c r="S170" s="185"/>
      <c r="T170" s="18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2" t="s">
        <v>204</v>
      </c>
      <c r="AU170" s="182" t="s">
        <v>78</v>
      </c>
      <c r="AV170" s="13" t="s">
        <v>76</v>
      </c>
      <c r="AW170" s="13" t="s">
        <v>31</v>
      </c>
      <c r="AX170" s="13" t="s">
        <v>69</v>
      </c>
      <c r="AY170" s="182" t="s">
        <v>195</v>
      </c>
    </row>
    <row r="171" spans="1:51" s="14" customFormat="1" ht="12">
      <c r="A171" s="14"/>
      <c r="B171" s="187"/>
      <c r="C171" s="14"/>
      <c r="D171" s="181" t="s">
        <v>204</v>
      </c>
      <c r="E171" s="188" t="s">
        <v>3</v>
      </c>
      <c r="F171" s="189" t="s">
        <v>208</v>
      </c>
      <c r="G171" s="14"/>
      <c r="H171" s="190">
        <v>340</v>
      </c>
      <c r="I171" s="14"/>
      <c r="J171" s="14"/>
      <c r="K171" s="14"/>
      <c r="L171" s="187"/>
      <c r="M171" s="191"/>
      <c r="N171" s="192"/>
      <c r="O171" s="192"/>
      <c r="P171" s="192"/>
      <c r="Q171" s="192"/>
      <c r="R171" s="192"/>
      <c r="S171" s="192"/>
      <c r="T171" s="19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188" t="s">
        <v>204</v>
      </c>
      <c r="AU171" s="188" t="s">
        <v>78</v>
      </c>
      <c r="AV171" s="14" t="s">
        <v>78</v>
      </c>
      <c r="AW171" s="14" t="s">
        <v>31</v>
      </c>
      <c r="AX171" s="14" t="s">
        <v>69</v>
      </c>
      <c r="AY171" s="188" t="s">
        <v>195</v>
      </c>
    </row>
    <row r="172" spans="1:51" s="15" customFormat="1" ht="12">
      <c r="A172" s="15"/>
      <c r="B172" s="194"/>
      <c r="C172" s="15"/>
      <c r="D172" s="181" t="s">
        <v>204</v>
      </c>
      <c r="E172" s="195" t="s">
        <v>3</v>
      </c>
      <c r="F172" s="196" t="s">
        <v>209</v>
      </c>
      <c r="G172" s="15"/>
      <c r="H172" s="197">
        <v>390</v>
      </c>
      <c r="I172" s="15"/>
      <c r="J172" s="15"/>
      <c r="K172" s="15"/>
      <c r="L172" s="194"/>
      <c r="M172" s="198"/>
      <c r="N172" s="199"/>
      <c r="O172" s="199"/>
      <c r="P172" s="199"/>
      <c r="Q172" s="199"/>
      <c r="R172" s="199"/>
      <c r="S172" s="199"/>
      <c r="T172" s="200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195" t="s">
        <v>204</v>
      </c>
      <c r="AU172" s="195" t="s">
        <v>78</v>
      </c>
      <c r="AV172" s="15" t="s">
        <v>202</v>
      </c>
      <c r="AW172" s="15" t="s">
        <v>31</v>
      </c>
      <c r="AX172" s="15" t="s">
        <v>76</v>
      </c>
      <c r="AY172" s="195" t="s">
        <v>195</v>
      </c>
    </row>
    <row r="173" spans="1:65" s="2" customFormat="1" ht="36" customHeight="1">
      <c r="A173" s="33"/>
      <c r="B173" s="167"/>
      <c r="C173" s="168" t="s">
        <v>301</v>
      </c>
      <c r="D173" s="168" t="s">
        <v>197</v>
      </c>
      <c r="E173" s="169" t="s">
        <v>302</v>
      </c>
      <c r="F173" s="170" t="s">
        <v>303</v>
      </c>
      <c r="G173" s="171" t="s">
        <v>200</v>
      </c>
      <c r="H173" s="172">
        <v>340</v>
      </c>
      <c r="I173" s="173">
        <v>217</v>
      </c>
      <c r="J173" s="173">
        <f>ROUND(I173*H173,2)</f>
        <v>73780</v>
      </c>
      <c r="K173" s="170" t="s">
        <v>201</v>
      </c>
      <c r="L173" s="34"/>
      <c r="M173" s="174" t="s">
        <v>3</v>
      </c>
      <c r="N173" s="175" t="s">
        <v>40</v>
      </c>
      <c r="O173" s="176">
        <v>0.5</v>
      </c>
      <c r="P173" s="176">
        <f>O173*H173</f>
        <v>170</v>
      </c>
      <c r="Q173" s="176">
        <v>0.08425</v>
      </c>
      <c r="R173" s="176">
        <f>Q173*H173</f>
        <v>28.645000000000003</v>
      </c>
      <c r="S173" s="176">
        <v>0</v>
      </c>
      <c r="T173" s="17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8" t="s">
        <v>202</v>
      </c>
      <c r="AT173" s="178" t="s">
        <v>197</v>
      </c>
      <c r="AU173" s="178" t="s">
        <v>78</v>
      </c>
      <c r="AY173" s="20" t="s">
        <v>195</v>
      </c>
      <c r="BE173" s="179">
        <f>IF(N173="základní",J173,0)</f>
        <v>73780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20" t="s">
        <v>76</v>
      </c>
      <c r="BK173" s="179">
        <f>ROUND(I173*H173,2)</f>
        <v>73780</v>
      </c>
      <c r="BL173" s="20" t="s">
        <v>202</v>
      </c>
      <c r="BM173" s="178" t="s">
        <v>304</v>
      </c>
    </row>
    <row r="174" spans="1:65" s="2" customFormat="1" ht="16.5" customHeight="1">
      <c r="A174" s="33"/>
      <c r="B174" s="167"/>
      <c r="C174" s="208" t="s">
        <v>305</v>
      </c>
      <c r="D174" s="208" t="s">
        <v>263</v>
      </c>
      <c r="E174" s="209" t="s">
        <v>306</v>
      </c>
      <c r="F174" s="210" t="s">
        <v>307</v>
      </c>
      <c r="G174" s="211" t="s">
        <v>200</v>
      </c>
      <c r="H174" s="212">
        <v>343.4</v>
      </c>
      <c r="I174" s="213">
        <v>228</v>
      </c>
      <c r="J174" s="213">
        <f>ROUND(I174*H174,2)</f>
        <v>78295.2</v>
      </c>
      <c r="K174" s="210" t="s">
        <v>201</v>
      </c>
      <c r="L174" s="214"/>
      <c r="M174" s="215" t="s">
        <v>3</v>
      </c>
      <c r="N174" s="216" t="s">
        <v>40</v>
      </c>
      <c r="O174" s="176">
        <v>0</v>
      </c>
      <c r="P174" s="176">
        <f>O174*H174</f>
        <v>0</v>
      </c>
      <c r="Q174" s="176">
        <v>0.131</v>
      </c>
      <c r="R174" s="176">
        <f>Q174*H174</f>
        <v>44.9854</v>
      </c>
      <c r="S174" s="176">
        <v>0</v>
      </c>
      <c r="T174" s="177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8" t="s">
        <v>246</v>
      </c>
      <c r="AT174" s="178" t="s">
        <v>263</v>
      </c>
      <c r="AU174" s="178" t="s">
        <v>78</v>
      </c>
      <c r="AY174" s="20" t="s">
        <v>195</v>
      </c>
      <c r="BE174" s="179">
        <f>IF(N174="základní",J174,0)</f>
        <v>78295.2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20" t="s">
        <v>76</v>
      </c>
      <c r="BK174" s="179">
        <f>ROUND(I174*H174,2)</f>
        <v>78295.2</v>
      </c>
      <c r="BL174" s="20" t="s">
        <v>202</v>
      </c>
      <c r="BM174" s="178" t="s">
        <v>308</v>
      </c>
    </row>
    <row r="175" spans="1:51" s="14" customFormat="1" ht="12">
      <c r="A175" s="14"/>
      <c r="B175" s="187"/>
      <c r="C175" s="14"/>
      <c r="D175" s="181" t="s">
        <v>204</v>
      </c>
      <c r="E175" s="14"/>
      <c r="F175" s="189" t="s">
        <v>309</v>
      </c>
      <c r="G175" s="14"/>
      <c r="H175" s="190">
        <v>343.4</v>
      </c>
      <c r="I175" s="14"/>
      <c r="J175" s="14"/>
      <c r="K175" s="14"/>
      <c r="L175" s="187"/>
      <c r="M175" s="191"/>
      <c r="N175" s="192"/>
      <c r="O175" s="192"/>
      <c r="P175" s="192"/>
      <c r="Q175" s="192"/>
      <c r="R175" s="192"/>
      <c r="S175" s="192"/>
      <c r="T175" s="19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188" t="s">
        <v>204</v>
      </c>
      <c r="AU175" s="188" t="s">
        <v>78</v>
      </c>
      <c r="AV175" s="14" t="s">
        <v>78</v>
      </c>
      <c r="AW175" s="14" t="s">
        <v>4</v>
      </c>
      <c r="AX175" s="14" t="s">
        <v>76</v>
      </c>
      <c r="AY175" s="188" t="s">
        <v>195</v>
      </c>
    </row>
    <row r="176" spans="1:63" s="12" customFormat="1" ht="22.8" customHeight="1">
      <c r="A176" s="12"/>
      <c r="B176" s="155"/>
      <c r="C176" s="12"/>
      <c r="D176" s="156" t="s">
        <v>68</v>
      </c>
      <c r="E176" s="165" t="s">
        <v>235</v>
      </c>
      <c r="F176" s="165" t="s">
        <v>310</v>
      </c>
      <c r="G176" s="12"/>
      <c r="H176" s="12"/>
      <c r="I176" s="12"/>
      <c r="J176" s="166">
        <f>BK176</f>
        <v>2387732.95</v>
      </c>
      <c r="K176" s="12"/>
      <c r="L176" s="155"/>
      <c r="M176" s="159"/>
      <c r="N176" s="160"/>
      <c r="O176" s="160"/>
      <c r="P176" s="161">
        <f>SUM(P177:P383)</f>
        <v>3592.127459000001</v>
      </c>
      <c r="Q176" s="160"/>
      <c r="R176" s="161">
        <f>SUM(R177:R383)</f>
        <v>67.61862538000004</v>
      </c>
      <c r="S176" s="160"/>
      <c r="T176" s="162">
        <f>SUM(T177:T383)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56" t="s">
        <v>76</v>
      </c>
      <c r="AT176" s="163" t="s">
        <v>68</v>
      </c>
      <c r="AU176" s="163" t="s">
        <v>76</v>
      </c>
      <c r="AY176" s="156" t="s">
        <v>195</v>
      </c>
      <c r="BK176" s="164">
        <f>SUM(BK177:BK383)</f>
        <v>2387732.95</v>
      </c>
    </row>
    <row r="177" spans="1:65" s="2" customFormat="1" ht="16.5" customHeight="1">
      <c r="A177" s="33"/>
      <c r="B177" s="167"/>
      <c r="C177" s="168" t="s">
        <v>311</v>
      </c>
      <c r="D177" s="168" t="s">
        <v>197</v>
      </c>
      <c r="E177" s="169" t="s">
        <v>312</v>
      </c>
      <c r="F177" s="170" t="s">
        <v>313</v>
      </c>
      <c r="G177" s="171" t="s">
        <v>200</v>
      </c>
      <c r="H177" s="172">
        <v>0.692</v>
      </c>
      <c r="I177" s="173">
        <v>915</v>
      </c>
      <c r="J177" s="173">
        <f>ROUND(I177*H177,2)</f>
        <v>633.18</v>
      </c>
      <c r="K177" s="170" t="s">
        <v>201</v>
      </c>
      <c r="L177" s="34"/>
      <c r="M177" s="174" t="s">
        <v>3</v>
      </c>
      <c r="N177" s="175" t="s">
        <v>40</v>
      </c>
      <c r="O177" s="176">
        <v>2.124</v>
      </c>
      <c r="P177" s="176">
        <f>O177*H177</f>
        <v>1.469808</v>
      </c>
      <c r="Q177" s="176">
        <v>0.04153</v>
      </c>
      <c r="R177" s="176">
        <f>Q177*H177</f>
        <v>0.028738759999999995</v>
      </c>
      <c r="S177" s="176">
        <v>0</v>
      </c>
      <c r="T177" s="17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8" t="s">
        <v>202</v>
      </c>
      <c r="AT177" s="178" t="s">
        <v>197</v>
      </c>
      <c r="AU177" s="178" t="s">
        <v>78</v>
      </c>
      <c r="AY177" s="20" t="s">
        <v>195</v>
      </c>
      <c r="BE177" s="179">
        <f>IF(N177="základní",J177,0)</f>
        <v>633.18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20" t="s">
        <v>76</v>
      </c>
      <c r="BK177" s="179">
        <f>ROUND(I177*H177,2)</f>
        <v>633.18</v>
      </c>
      <c r="BL177" s="20" t="s">
        <v>202</v>
      </c>
      <c r="BM177" s="178" t="s">
        <v>314</v>
      </c>
    </row>
    <row r="178" spans="1:51" s="13" customFormat="1" ht="12">
      <c r="A178" s="13"/>
      <c r="B178" s="180"/>
      <c r="C178" s="13"/>
      <c r="D178" s="181" t="s">
        <v>204</v>
      </c>
      <c r="E178" s="182" t="s">
        <v>3</v>
      </c>
      <c r="F178" s="183" t="s">
        <v>315</v>
      </c>
      <c r="G178" s="13"/>
      <c r="H178" s="182" t="s">
        <v>3</v>
      </c>
      <c r="I178" s="13"/>
      <c r="J178" s="13"/>
      <c r="K178" s="13"/>
      <c r="L178" s="180"/>
      <c r="M178" s="184"/>
      <c r="N178" s="185"/>
      <c r="O178" s="185"/>
      <c r="P178" s="185"/>
      <c r="Q178" s="185"/>
      <c r="R178" s="185"/>
      <c r="S178" s="185"/>
      <c r="T178" s="18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2" t="s">
        <v>204</v>
      </c>
      <c r="AU178" s="182" t="s">
        <v>78</v>
      </c>
      <c r="AV178" s="13" t="s">
        <v>76</v>
      </c>
      <c r="AW178" s="13" t="s">
        <v>31</v>
      </c>
      <c r="AX178" s="13" t="s">
        <v>69</v>
      </c>
      <c r="AY178" s="182" t="s">
        <v>195</v>
      </c>
    </row>
    <row r="179" spans="1:51" s="14" customFormat="1" ht="12">
      <c r="A179" s="14"/>
      <c r="B179" s="187"/>
      <c r="C179" s="14"/>
      <c r="D179" s="181" t="s">
        <v>204</v>
      </c>
      <c r="E179" s="188" t="s">
        <v>3</v>
      </c>
      <c r="F179" s="189" t="s">
        <v>316</v>
      </c>
      <c r="G179" s="14"/>
      <c r="H179" s="190">
        <v>0.692</v>
      </c>
      <c r="I179" s="14"/>
      <c r="J179" s="14"/>
      <c r="K179" s="14"/>
      <c r="L179" s="187"/>
      <c r="M179" s="191"/>
      <c r="N179" s="192"/>
      <c r="O179" s="192"/>
      <c r="P179" s="192"/>
      <c r="Q179" s="192"/>
      <c r="R179" s="192"/>
      <c r="S179" s="192"/>
      <c r="T179" s="19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88" t="s">
        <v>204</v>
      </c>
      <c r="AU179" s="188" t="s">
        <v>78</v>
      </c>
      <c r="AV179" s="14" t="s">
        <v>78</v>
      </c>
      <c r="AW179" s="14" t="s">
        <v>31</v>
      </c>
      <c r="AX179" s="14" t="s">
        <v>76</v>
      </c>
      <c r="AY179" s="188" t="s">
        <v>195</v>
      </c>
    </row>
    <row r="180" spans="1:65" s="2" customFormat="1" ht="16.5" customHeight="1">
      <c r="A180" s="33"/>
      <c r="B180" s="167"/>
      <c r="C180" s="168" t="s">
        <v>317</v>
      </c>
      <c r="D180" s="168" t="s">
        <v>197</v>
      </c>
      <c r="E180" s="169" t="s">
        <v>318</v>
      </c>
      <c r="F180" s="170" t="s">
        <v>319</v>
      </c>
      <c r="G180" s="171" t="s">
        <v>200</v>
      </c>
      <c r="H180" s="172">
        <v>1.9</v>
      </c>
      <c r="I180" s="173">
        <v>343</v>
      </c>
      <c r="J180" s="173">
        <f>ROUND(I180*H180,2)</f>
        <v>651.7</v>
      </c>
      <c r="K180" s="170" t="s">
        <v>201</v>
      </c>
      <c r="L180" s="34"/>
      <c r="M180" s="174" t="s">
        <v>3</v>
      </c>
      <c r="N180" s="175" t="s">
        <v>40</v>
      </c>
      <c r="O180" s="176">
        <v>0.624</v>
      </c>
      <c r="P180" s="176">
        <f>O180*H180</f>
        <v>1.1856</v>
      </c>
      <c r="Q180" s="176">
        <v>0.04</v>
      </c>
      <c r="R180" s="176">
        <f>Q180*H180</f>
        <v>0.076</v>
      </c>
      <c r="S180" s="176">
        <v>0</v>
      </c>
      <c r="T180" s="17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8" t="s">
        <v>202</v>
      </c>
      <c r="AT180" s="178" t="s">
        <v>197</v>
      </c>
      <c r="AU180" s="178" t="s">
        <v>78</v>
      </c>
      <c r="AY180" s="20" t="s">
        <v>195</v>
      </c>
      <c r="BE180" s="179">
        <f>IF(N180="základní",J180,0)</f>
        <v>651.7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20" t="s">
        <v>76</v>
      </c>
      <c r="BK180" s="179">
        <f>ROUND(I180*H180,2)</f>
        <v>651.7</v>
      </c>
      <c r="BL180" s="20" t="s">
        <v>202</v>
      </c>
      <c r="BM180" s="178" t="s">
        <v>320</v>
      </c>
    </row>
    <row r="181" spans="1:51" s="14" customFormat="1" ht="12">
      <c r="A181" s="14"/>
      <c r="B181" s="187"/>
      <c r="C181" s="14"/>
      <c r="D181" s="181" t="s">
        <v>204</v>
      </c>
      <c r="E181" s="188" t="s">
        <v>3</v>
      </c>
      <c r="F181" s="189" t="s">
        <v>321</v>
      </c>
      <c r="G181" s="14"/>
      <c r="H181" s="190">
        <v>1.9</v>
      </c>
      <c r="I181" s="14"/>
      <c r="J181" s="14"/>
      <c r="K181" s="14"/>
      <c r="L181" s="187"/>
      <c r="M181" s="191"/>
      <c r="N181" s="192"/>
      <c r="O181" s="192"/>
      <c r="P181" s="192"/>
      <c r="Q181" s="192"/>
      <c r="R181" s="192"/>
      <c r="S181" s="192"/>
      <c r="T181" s="19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188" t="s">
        <v>204</v>
      </c>
      <c r="AU181" s="188" t="s">
        <v>78</v>
      </c>
      <c r="AV181" s="14" t="s">
        <v>78</v>
      </c>
      <c r="AW181" s="14" t="s">
        <v>31</v>
      </c>
      <c r="AX181" s="14" t="s">
        <v>76</v>
      </c>
      <c r="AY181" s="188" t="s">
        <v>195</v>
      </c>
    </row>
    <row r="182" spans="1:65" s="2" customFormat="1" ht="24" customHeight="1">
      <c r="A182" s="33"/>
      <c r="B182" s="167"/>
      <c r="C182" s="168" t="s">
        <v>8</v>
      </c>
      <c r="D182" s="168" t="s">
        <v>197</v>
      </c>
      <c r="E182" s="169" t="s">
        <v>322</v>
      </c>
      <c r="F182" s="170" t="s">
        <v>323</v>
      </c>
      <c r="G182" s="171" t="s">
        <v>200</v>
      </c>
      <c r="H182" s="172">
        <v>27.66</v>
      </c>
      <c r="I182" s="173">
        <v>231</v>
      </c>
      <c r="J182" s="173">
        <f>ROUND(I182*H182,2)</f>
        <v>6389.46</v>
      </c>
      <c r="K182" s="170" t="s">
        <v>201</v>
      </c>
      <c r="L182" s="34"/>
      <c r="M182" s="174" t="s">
        <v>3</v>
      </c>
      <c r="N182" s="175" t="s">
        <v>40</v>
      </c>
      <c r="O182" s="176">
        <v>0.47</v>
      </c>
      <c r="P182" s="176">
        <f>O182*H182</f>
        <v>13.0002</v>
      </c>
      <c r="Q182" s="176">
        <v>0.01838</v>
      </c>
      <c r="R182" s="176">
        <f>Q182*H182</f>
        <v>0.5083908</v>
      </c>
      <c r="S182" s="176">
        <v>0</v>
      </c>
      <c r="T182" s="17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8" t="s">
        <v>202</v>
      </c>
      <c r="AT182" s="178" t="s">
        <v>197</v>
      </c>
      <c r="AU182" s="178" t="s">
        <v>78</v>
      </c>
      <c r="AY182" s="20" t="s">
        <v>195</v>
      </c>
      <c r="BE182" s="179">
        <f>IF(N182="základní",J182,0)</f>
        <v>6389.46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20" t="s">
        <v>76</v>
      </c>
      <c r="BK182" s="179">
        <f>ROUND(I182*H182,2)</f>
        <v>6389.46</v>
      </c>
      <c r="BL182" s="20" t="s">
        <v>202</v>
      </c>
      <c r="BM182" s="178" t="s">
        <v>324</v>
      </c>
    </row>
    <row r="183" spans="1:51" s="13" customFormat="1" ht="12">
      <c r="A183" s="13"/>
      <c r="B183" s="180"/>
      <c r="C183" s="13"/>
      <c r="D183" s="181" t="s">
        <v>204</v>
      </c>
      <c r="E183" s="182" t="s">
        <v>3</v>
      </c>
      <c r="F183" s="183" t="s">
        <v>292</v>
      </c>
      <c r="G183" s="13"/>
      <c r="H183" s="182" t="s">
        <v>3</v>
      </c>
      <c r="I183" s="13"/>
      <c r="J183" s="13"/>
      <c r="K183" s="13"/>
      <c r="L183" s="180"/>
      <c r="M183" s="184"/>
      <c r="N183" s="185"/>
      <c r="O183" s="185"/>
      <c r="P183" s="185"/>
      <c r="Q183" s="185"/>
      <c r="R183" s="185"/>
      <c r="S183" s="185"/>
      <c r="T183" s="18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2" t="s">
        <v>204</v>
      </c>
      <c r="AU183" s="182" t="s">
        <v>78</v>
      </c>
      <c r="AV183" s="13" t="s">
        <v>76</v>
      </c>
      <c r="AW183" s="13" t="s">
        <v>31</v>
      </c>
      <c r="AX183" s="13" t="s">
        <v>69</v>
      </c>
      <c r="AY183" s="182" t="s">
        <v>195</v>
      </c>
    </row>
    <row r="184" spans="1:51" s="14" customFormat="1" ht="12">
      <c r="A184" s="14"/>
      <c r="B184" s="187"/>
      <c r="C184" s="14"/>
      <c r="D184" s="181" t="s">
        <v>204</v>
      </c>
      <c r="E184" s="188" t="s">
        <v>3</v>
      </c>
      <c r="F184" s="189" t="s">
        <v>325</v>
      </c>
      <c r="G184" s="14"/>
      <c r="H184" s="190">
        <v>27.66</v>
      </c>
      <c r="I184" s="14"/>
      <c r="J184" s="14"/>
      <c r="K184" s="14"/>
      <c r="L184" s="187"/>
      <c r="M184" s="191"/>
      <c r="N184" s="192"/>
      <c r="O184" s="192"/>
      <c r="P184" s="192"/>
      <c r="Q184" s="192"/>
      <c r="R184" s="192"/>
      <c r="S184" s="192"/>
      <c r="T184" s="19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188" t="s">
        <v>204</v>
      </c>
      <c r="AU184" s="188" t="s">
        <v>78</v>
      </c>
      <c r="AV184" s="14" t="s">
        <v>78</v>
      </c>
      <c r="AW184" s="14" t="s">
        <v>31</v>
      </c>
      <c r="AX184" s="14" t="s">
        <v>76</v>
      </c>
      <c r="AY184" s="188" t="s">
        <v>195</v>
      </c>
    </row>
    <row r="185" spans="1:65" s="2" customFormat="1" ht="16.5" customHeight="1">
      <c r="A185" s="33"/>
      <c r="B185" s="167"/>
      <c r="C185" s="168" t="s">
        <v>326</v>
      </c>
      <c r="D185" s="168" t="s">
        <v>197</v>
      </c>
      <c r="E185" s="169" t="s">
        <v>327</v>
      </c>
      <c r="F185" s="170" t="s">
        <v>328</v>
      </c>
      <c r="G185" s="171" t="s">
        <v>200</v>
      </c>
      <c r="H185" s="172">
        <v>0.9</v>
      </c>
      <c r="I185" s="173">
        <v>759</v>
      </c>
      <c r="J185" s="173">
        <f>ROUND(I185*H185,2)</f>
        <v>683.1</v>
      </c>
      <c r="K185" s="170" t="s">
        <v>201</v>
      </c>
      <c r="L185" s="34"/>
      <c r="M185" s="174" t="s">
        <v>3</v>
      </c>
      <c r="N185" s="175" t="s">
        <v>40</v>
      </c>
      <c r="O185" s="176">
        <v>1.691</v>
      </c>
      <c r="P185" s="176">
        <f>O185*H185</f>
        <v>1.5219</v>
      </c>
      <c r="Q185" s="176">
        <v>0.04153</v>
      </c>
      <c r="R185" s="176">
        <f>Q185*H185</f>
        <v>0.037377</v>
      </c>
      <c r="S185" s="176">
        <v>0</v>
      </c>
      <c r="T185" s="177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8" t="s">
        <v>202</v>
      </c>
      <c r="AT185" s="178" t="s">
        <v>197</v>
      </c>
      <c r="AU185" s="178" t="s">
        <v>78</v>
      </c>
      <c r="AY185" s="20" t="s">
        <v>195</v>
      </c>
      <c r="BE185" s="179">
        <f>IF(N185="základní",J185,0)</f>
        <v>683.1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20" t="s">
        <v>76</v>
      </c>
      <c r="BK185" s="179">
        <f>ROUND(I185*H185,2)</f>
        <v>683.1</v>
      </c>
      <c r="BL185" s="20" t="s">
        <v>202</v>
      </c>
      <c r="BM185" s="178" t="s">
        <v>329</v>
      </c>
    </row>
    <row r="186" spans="1:51" s="13" customFormat="1" ht="12">
      <c r="A186" s="13"/>
      <c r="B186" s="180"/>
      <c r="C186" s="13"/>
      <c r="D186" s="181" t="s">
        <v>204</v>
      </c>
      <c r="E186" s="182" t="s">
        <v>3</v>
      </c>
      <c r="F186" s="183" t="s">
        <v>315</v>
      </c>
      <c r="G186" s="13"/>
      <c r="H186" s="182" t="s">
        <v>3</v>
      </c>
      <c r="I186" s="13"/>
      <c r="J186" s="13"/>
      <c r="K186" s="13"/>
      <c r="L186" s="180"/>
      <c r="M186" s="184"/>
      <c r="N186" s="185"/>
      <c r="O186" s="185"/>
      <c r="P186" s="185"/>
      <c r="Q186" s="185"/>
      <c r="R186" s="185"/>
      <c r="S186" s="185"/>
      <c r="T186" s="18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2" t="s">
        <v>204</v>
      </c>
      <c r="AU186" s="182" t="s">
        <v>78</v>
      </c>
      <c r="AV186" s="13" t="s">
        <v>76</v>
      </c>
      <c r="AW186" s="13" t="s">
        <v>31</v>
      </c>
      <c r="AX186" s="13" t="s">
        <v>69</v>
      </c>
      <c r="AY186" s="182" t="s">
        <v>195</v>
      </c>
    </row>
    <row r="187" spans="1:51" s="14" customFormat="1" ht="12">
      <c r="A187" s="14"/>
      <c r="B187" s="187"/>
      <c r="C187" s="14"/>
      <c r="D187" s="181" t="s">
        <v>204</v>
      </c>
      <c r="E187" s="188" t="s">
        <v>3</v>
      </c>
      <c r="F187" s="189" t="s">
        <v>330</v>
      </c>
      <c r="G187" s="14"/>
      <c r="H187" s="190">
        <v>0.9</v>
      </c>
      <c r="I187" s="14"/>
      <c r="J187" s="14"/>
      <c r="K187" s="14"/>
      <c r="L187" s="187"/>
      <c r="M187" s="191"/>
      <c r="N187" s="192"/>
      <c r="O187" s="192"/>
      <c r="P187" s="192"/>
      <c r="Q187" s="192"/>
      <c r="R187" s="192"/>
      <c r="S187" s="192"/>
      <c r="T187" s="19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188" t="s">
        <v>204</v>
      </c>
      <c r="AU187" s="188" t="s">
        <v>78</v>
      </c>
      <c r="AV187" s="14" t="s">
        <v>78</v>
      </c>
      <c r="AW187" s="14" t="s">
        <v>31</v>
      </c>
      <c r="AX187" s="14" t="s">
        <v>76</v>
      </c>
      <c r="AY187" s="188" t="s">
        <v>195</v>
      </c>
    </row>
    <row r="188" spans="1:65" s="2" customFormat="1" ht="24" customHeight="1">
      <c r="A188" s="33"/>
      <c r="B188" s="167"/>
      <c r="C188" s="168" t="s">
        <v>331</v>
      </c>
      <c r="D188" s="168" t="s">
        <v>197</v>
      </c>
      <c r="E188" s="169" t="s">
        <v>332</v>
      </c>
      <c r="F188" s="170" t="s">
        <v>333</v>
      </c>
      <c r="G188" s="171" t="s">
        <v>334</v>
      </c>
      <c r="H188" s="172">
        <v>8</v>
      </c>
      <c r="I188" s="173">
        <v>1450</v>
      </c>
      <c r="J188" s="173">
        <f>ROUND(I188*H188,2)</f>
        <v>11600</v>
      </c>
      <c r="K188" s="170" t="s">
        <v>201</v>
      </c>
      <c r="L188" s="34"/>
      <c r="M188" s="174" t="s">
        <v>3</v>
      </c>
      <c r="N188" s="175" t="s">
        <v>40</v>
      </c>
      <c r="O188" s="176">
        <v>2.431</v>
      </c>
      <c r="P188" s="176">
        <f>O188*H188</f>
        <v>19.448</v>
      </c>
      <c r="Q188" s="176">
        <v>0.1575</v>
      </c>
      <c r="R188" s="176">
        <f>Q188*H188</f>
        <v>1.26</v>
      </c>
      <c r="S188" s="176">
        <v>0</v>
      </c>
      <c r="T188" s="177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8" t="s">
        <v>202</v>
      </c>
      <c r="AT188" s="178" t="s">
        <v>197</v>
      </c>
      <c r="AU188" s="178" t="s">
        <v>78</v>
      </c>
      <c r="AY188" s="20" t="s">
        <v>195</v>
      </c>
      <c r="BE188" s="179">
        <f>IF(N188="základní",J188,0)</f>
        <v>11600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20" t="s">
        <v>76</v>
      </c>
      <c r="BK188" s="179">
        <f>ROUND(I188*H188,2)</f>
        <v>11600</v>
      </c>
      <c r="BL188" s="20" t="s">
        <v>202</v>
      </c>
      <c r="BM188" s="178" t="s">
        <v>335</v>
      </c>
    </row>
    <row r="189" spans="1:51" s="13" customFormat="1" ht="12">
      <c r="A189" s="13"/>
      <c r="B189" s="180"/>
      <c r="C189" s="13"/>
      <c r="D189" s="181" t="s">
        <v>204</v>
      </c>
      <c r="E189" s="182" t="s">
        <v>3</v>
      </c>
      <c r="F189" s="183" t="s">
        <v>336</v>
      </c>
      <c r="G189" s="13"/>
      <c r="H189" s="182" t="s">
        <v>3</v>
      </c>
      <c r="I189" s="13"/>
      <c r="J189" s="13"/>
      <c r="K189" s="13"/>
      <c r="L189" s="180"/>
      <c r="M189" s="184"/>
      <c r="N189" s="185"/>
      <c r="O189" s="185"/>
      <c r="P189" s="185"/>
      <c r="Q189" s="185"/>
      <c r="R189" s="185"/>
      <c r="S189" s="185"/>
      <c r="T189" s="18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2" t="s">
        <v>204</v>
      </c>
      <c r="AU189" s="182" t="s">
        <v>78</v>
      </c>
      <c r="AV189" s="13" t="s">
        <v>76</v>
      </c>
      <c r="AW189" s="13" t="s">
        <v>31</v>
      </c>
      <c r="AX189" s="13" t="s">
        <v>69</v>
      </c>
      <c r="AY189" s="182" t="s">
        <v>195</v>
      </c>
    </row>
    <row r="190" spans="1:51" s="14" customFormat="1" ht="12">
      <c r="A190" s="14"/>
      <c r="B190" s="187"/>
      <c r="C190" s="14"/>
      <c r="D190" s="181" t="s">
        <v>204</v>
      </c>
      <c r="E190" s="188" t="s">
        <v>3</v>
      </c>
      <c r="F190" s="189" t="s">
        <v>119</v>
      </c>
      <c r="G190" s="14"/>
      <c r="H190" s="190">
        <v>3</v>
      </c>
      <c r="I190" s="14"/>
      <c r="J190" s="14"/>
      <c r="K190" s="14"/>
      <c r="L190" s="187"/>
      <c r="M190" s="191"/>
      <c r="N190" s="192"/>
      <c r="O190" s="192"/>
      <c r="P190" s="192"/>
      <c r="Q190" s="192"/>
      <c r="R190" s="192"/>
      <c r="S190" s="192"/>
      <c r="T190" s="19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188" t="s">
        <v>204</v>
      </c>
      <c r="AU190" s="188" t="s">
        <v>78</v>
      </c>
      <c r="AV190" s="14" t="s">
        <v>78</v>
      </c>
      <c r="AW190" s="14" t="s">
        <v>31</v>
      </c>
      <c r="AX190" s="14" t="s">
        <v>69</v>
      </c>
      <c r="AY190" s="188" t="s">
        <v>195</v>
      </c>
    </row>
    <row r="191" spans="1:51" s="13" customFormat="1" ht="12">
      <c r="A191" s="13"/>
      <c r="B191" s="180"/>
      <c r="C191" s="13"/>
      <c r="D191" s="181" t="s">
        <v>204</v>
      </c>
      <c r="E191" s="182" t="s">
        <v>3</v>
      </c>
      <c r="F191" s="183" t="s">
        <v>337</v>
      </c>
      <c r="G191" s="13"/>
      <c r="H191" s="182" t="s">
        <v>3</v>
      </c>
      <c r="I191" s="13"/>
      <c r="J191" s="13"/>
      <c r="K191" s="13"/>
      <c r="L191" s="180"/>
      <c r="M191" s="184"/>
      <c r="N191" s="185"/>
      <c r="O191" s="185"/>
      <c r="P191" s="185"/>
      <c r="Q191" s="185"/>
      <c r="R191" s="185"/>
      <c r="S191" s="185"/>
      <c r="T191" s="18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2" t="s">
        <v>204</v>
      </c>
      <c r="AU191" s="182" t="s">
        <v>78</v>
      </c>
      <c r="AV191" s="13" t="s">
        <v>76</v>
      </c>
      <c r="AW191" s="13" t="s">
        <v>31</v>
      </c>
      <c r="AX191" s="13" t="s">
        <v>69</v>
      </c>
      <c r="AY191" s="182" t="s">
        <v>195</v>
      </c>
    </row>
    <row r="192" spans="1:51" s="14" customFormat="1" ht="12">
      <c r="A192" s="14"/>
      <c r="B192" s="187"/>
      <c r="C192" s="14"/>
      <c r="D192" s="181" t="s">
        <v>204</v>
      </c>
      <c r="E192" s="188" t="s">
        <v>3</v>
      </c>
      <c r="F192" s="189" t="s">
        <v>78</v>
      </c>
      <c r="G192" s="14"/>
      <c r="H192" s="190">
        <v>2</v>
      </c>
      <c r="I192" s="14"/>
      <c r="J192" s="14"/>
      <c r="K192" s="14"/>
      <c r="L192" s="187"/>
      <c r="M192" s="191"/>
      <c r="N192" s="192"/>
      <c r="O192" s="192"/>
      <c r="P192" s="192"/>
      <c r="Q192" s="192"/>
      <c r="R192" s="192"/>
      <c r="S192" s="192"/>
      <c r="T192" s="19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188" t="s">
        <v>204</v>
      </c>
      <c r="AU192" s="188" t="s">
        <v>78</v>
      </c>
      <c r="AV192" s="14" t="s">
        <v>78</v>
      </c>
      <c r="AW192" s="14" t="s">
        <v>31</v>
      </c>
      <c r="AX192" s="14" t="s">
        <v>69</v>
      </c>
      <c r="AY192" s="188" t="s">
        <v>195</v>
      </c>
    </row>
    <row r="193" spans="1:51" s="13" customFormat="1" ht="12">
      <c r="A193" s="13"/>
      <c r="B193" s="180"/>
      <c r="C193" s="13"/>
      <c r="D193" s="181" t="s">
        <v>204</v>
      </c>
      <c r="E193" s="182" t="s">
        <v>3</v>
      </c>
      <c r="F193" s="183" t="s">
        <v>287</v>
      </c>
      <c r="G193" s="13"/>
      <c r="H193" s="182" t="s">
        <v>3</v>
      </c>
      <c r="I193" s="13"/>
      <c r="J193" s="13"/>
      <c r="K193" s="13"/>
      <c r="L193" s="180"/>
      <c r="M193" s="184"/>
      <c r="N193" s="185"/>
      <c r="O193" s="185"/>
      <c r="P193" s="185"/>
      <c r="Q193" s="185"/>
      <c r="R193" s="185"/>
      <c r="S193" s="185"/>
      <c r="T193" s="18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2" t="s">
        <v>204</v>
      </c>
      <c r="AU193" s="182" t="s">
        <v>78</v>
      </c>
      <c r="AV193" s="13" t="s">
        <v>76</v>
      </c>
      <c r="AW193" s="13" t="s">
        <v>31</v>
      </c>
      <c r="AX193" s="13" t="s">
        <v>69</v>
      </c>
      <c r="AY193" s="182" t="s">
        <v>195</v>
      </c>
    </row>
    <row r="194" spans="1:51" s="14" customFormat="1" ht="12">
      <c r="A194" s="14"/>
      <c r="B194" s="187"/>
      <c r="C194" s="14"/>
      <c r="D194" s="181" t="s">
        <v>204</v>
      </c>
      <c r="E194" s="188" t="s">
        <v>3</v>
      </c>
      <c r="F194" s="189" t="s">
        <v>119</v>
      </c>
      <c r="G194" s="14"/>
      <c r="H194" s="190">
        <v>3</v>
      </c>
      <c r="I194" s="14"/>
      <c r="J194" s="14"/>
      <c r="K194" s="14"/>
      <c r="L194" s="187"/>
      <c r="M194" s="191"/>
      <c r="N194" s="192"/>
      <c r="O194" s="192"/>
      <c r="P194" s="192"/>
      <c r="Q194" s="192"/>
      <c r="R194" s="192"/>
      <c r="S194" s="192"/>
      <c r="T194" s="19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188" t="s">
        <v>204</v>
      </c>
      <c r="AU194" s="188" t="s">
        <v>78</v>
      </c>
      <c r="AV194" s="14" t="s">
        <v>78</v>
      </c>
      <c r="AW194" s="14" t="s">
        <v>31</v>
      </c>
      <c r="AX194" s="14" t="s">
        <v>69</v>
      </c>
      <c r="AY194" s="188" t="s">
        <v>195</v>
      </c>
    </row>
    <row r="195" spans="1:51" s="15" customFormat="1" ht="12">
      <c r="A195" s="15"/>
      <c r="B195" s="194"/>
      <c r="C195" s="15"/>
      <c r="D195" s="181" t="s">
        <v>204</v>
      </c>
      <c r="E195" s="195" t="s">
        <v>3</v>
      </c>
      <c r="F195" s="196" t="s">
        <v>209</v>
      </c>
      <c r="G195" s="15"/>
      <c r="H195" s="197">
        <v>8</v>
      </c>
      <c r="I195" s="15"/>
      <c r="J195" s="15"/>
      <c r="K195" s="15"/>
      <c r="L195" s="194"/>
      <c r="M195" s="198"/>
      <c r="N195" s="199"/>
      <c r="O195" s="199"/>
      <c r="P195" s="199"/>
      <c r="Q195" s="199"/>
      <c r="R195" s="199"/>
      <c r="S195" s="199"/>
      <c r="T195" s="200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195" t="s">
        <v>204</v>
      </c>
      <c r="AU195" s="195" t="s">
        <v>78</v>
      </c>
      <c r="AV195" s="15" t="s">
        <v>202</v>
      </c>
      <c r="AW195" s="15" t="s">
        <v>31</v>
      </c>
      <c r="AX195" s="15" t="s">
        <v>76</v>
      </c>
      <c r="AY195" s="195" t="s">
        <v>195</v>
      </c>
    </row>
    <row r="196" spans="1:65" s="2" customFormat="1" ht="16.5" customHeight="1">
      <c r="A196" s="33"/>
      <c r="B196" s="167"/>
      <c r="C196" s="168" t="s">
        <v>338</v>
      </c>
      <c r="D196" s="168" t="s">
        <v>197</v>
      </c>
      <c r="E196" s="169" t="s">
        <v>339</v>
      </c>
      <c r="F196" s="170" t="s">
        <v>340</v>
      </c>
      <c r="G196" s="171" t="s">
        <v>200</v>
      </c>
      <c r="H196" s="172">
        <v>28.62</v>
      </c>
      <c r="I196" s="173">
        <v>548</v>
      </c>
      <c r="J196" s="173">
        <f>ROUND(I196*H196,2)</f>
        <v>15683.76</v>
      </c>
      <c r="K196" s="170" t="s">
        <v>201</v>
      </c>
      <c r="L196" s="34"/>
      <c r="M196" s="174" t="s">
        <v>3</v>
      </c>
      <c r="N196" s="175" t="s">
        <v>40</v>
      </c>
      <c r="O196" s="176">
        <v>1.218</v>
      </c>
      <c r="P196" s="176">
        <f>O196*H196</f>
        <v>34.85916</v>
      </c>
      <c r="Q196" s="176">
        <v>0.03045</v>
      </c>
      <c r="R196" s="176">
        <f>Q196*H196</f>
        <v>0.8714790000000001</v>
      </c>
      <c r="S196" s="176">
        <v>0</v>
      </c>
      <c r="T196" s="17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8" t="s">
        <v>202</v>
      </c>
      <c r="AT196" s="178" t="s">
        <v>197</v>
      </c>
      <c r="AU196" s="178" t="s">
        <v>78</v>
      </c>
      <c r="AY196" s="20" t="s">
        <v>195</v>
      </c>
      <c r="BE196" s="179">
        <f>IF(N196="základní",J196,0)</f>
        <v>15683.76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20" t="s">
        <v>76</v>
      </c>
      <c r="BK196" s="179">
        <f>ROUND(I196*H196,2)</f>
        <v>15683.76</v>
      </c>
      <c r="BL196" s="20" t="s">
        <v>202</v>
      </c>
      <c r="BM196" s="178" t="s">
        <v>341</v>
      </c>
    </row>
    <row r="197" spans="1:51" s="13" customFormat="1" ht="12">
      <c r="A197" s="13"/>
      <c r="B197" s="180"/>
      <c r="C197" s="13"/>
      <c r="D197" s="181" t="s">
        <v>204</v>
      </c>
      <c r="E197" s="182" t="s">
        <v>3</v>
      </c>
      <c r="F197" s="183" t="s">
        <v>342</v>
      </c>
      <c r="G197" s="13"/>
      <c r="H197" s="182" t="s">
        <v>3</v>
      </c>
      <c r="I197" s="13"/>
      <c r="J197" s="13"/>
      <c r="K197" s="13"/>
      <c r="L197" s="180"/>
      <c r="M197" s="184"/>
      <c r="N197" s="185"/>
      <c r="O197" s="185"/>
      <c r="P197" s="185"/>
      <c r="Q197" s="185"/>
      <c r="R197" s="185"/>
      <c r="S197" s="185"/>
      <c r="T197" s="18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2" t="s">
        <v>204</v>
      </c>
      <c r="AU197" s="182" t="s">
        <v>78</v>
      </c>
      <c r="AV197" s="13" t="s">
        <v>76</v>
      </c>
      <c r="AW197" s="13" t="s">
        <v>31</v>
      </c>
      <c r="AX197" s="13" t="s">
        <v>69</v>
      </c>
      <c r="AY197" s="182" t="s">
        <v>195</v>
      </c>
    </row>
    <row r="198" spans="1:51" s="14" customFormat="1" ht="12">
      <c r="A198" s="14"/>
      <c r="B198" s="187"/>
      <c r="C198" s="14"/>
      <c r="D198" s="181" t="s">
        <v>204</v>
      </c>
      <c r="E198" s="188" t="s">
        <v>3</v>
      </c>
      <c r="F198" s="189" t="s">
        <v>343</v>
      </c>
      <c r="G198" s="14"/>
      <c r="H198" s="190">
        <v>28.62</v>
      </c>
      <c r="I198" s="14"/>
      <c r="J198" s="14"/>
      <c r="K198" s="14"/>
      <c r="L198" s="187"/>
      <c r="M198" s="191"/>
      <c r="N198" s="192"/>
      <c r="O198" s="192"/>
      <c r="P198" s="192"/>
      <c r="Q198" s="192"/>
      <c r="R198" s="192"/>
      <c r="S198" s="192"/>
      <c r="T198" s="19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188" t="s">
        <v>204</v>
      </c>
      <c r="AU198" s="188" t="s">
        <v>78</v>
      </c>
      <c r="AV198" s="14" t="s">
        <v>78</v>
      </c>
      <c r="AW198" s="14" t="s">
        <v>31</v>
      </c>
      <c r="AX198" s="14" t="s">
        <v>76</v>
      </c>
      <c r="AY198" s="188" t="s">
        <v>195</v>
      </c>
    </row>
    <row r="199" spans="1:65" s="2" customFormat="1" ht="16.5" customHeight="1">
      <c r="A199" s="33"/>
      <c r="B199" s="167"/>
      <c r="C199" s="168" t="s">
        <v>344</v>
      </c>
      <c r="D199" s="168" t="s">
        <v>197</v>
      </c>
      <c r="E199" s="169" t="s">
        <v>345</v>
      </c>
      <c r="F199" s="170" t="s">
        <v>346</v>
      </c>
      <c r="G199" s="171" t="s">
        <v>212</v>
      </c>
      <c r="H199" s="172">
        <v>660.25</v>
      </c>
      <c r="I199" s="173">
        <v>138</v>
      </c>
      <c r="J199" s="173">
        <f>ROUND(I199*H199,2)</f>
        <v>91114.5</v>
      </c>
      <c r="K199" s="170" t="s">
        <v>201</v>
      </c>
      <c r="L199" s="34"/>
      <c r="M199" s="174" t="s">
        <v>3</v>
      </c>
      <c r="N199" s="175" t="s">
        <v>40</v>
      </c>
      <c r="O199" s="176">
        <v>0.37</v>
      </c>
      <c r="P199" s="176">
        <f>O199*H199</f>
        <v>244.2925</v>
      </c>
      <c r="Q199" s="176">
        <v>0.0015</v>
      </c>
      <c r="R199" s="176">
        <f>Q199*H199</f>
        <v>0.990375</v>
      </c>
      <c r="S199" s="176">
        <v>0</v>
      </c>
      <c r="T199" s="177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8" t="s">
        <v>202</v>
      </c>
      <c r="AT199" s="178" t="s">
        <v>197</v>
      </c>
      <c r="AU199" s="178" t="s">
        <v>78</v>
      </c>
      <c r="AY199" s="20" t="s">
        <v>195</v>
      </c>
      <c r="BE199" s="179">
        <f>IF(N199="základní",J199,0)</f>
        <v>91114.5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20" t="s">
        <v>76</v>
      </c>
      <c r="BK199" s="179">
        <f>ROUND(I199*H199,2)</f>
        <v>91114.5</v>
      </c>
      <c r="BL199" s="20" t="s">
        <v>202</v>
      </c>
      <c r="BM199" s="178" t="s">
        <v>347</v>
      </c>
    </row>
    <row r="200" spans="1:51" s="13" customFormat="1" ht="12">
      <c r="A200" s="13"/>
      <c r="B200" s="180"/>
      <c r="C200" s="13"/>
      <c r="D200" s="181" t="s">
        <v>204</v>
      </c>
      <c r="E200" s="182" t="s">
        <v>3</v>
      </c>
      <c r="F200" s="183" t="s">
        <v>348</v>
      </c>
      <c r="G200" s="13"/>
      <c r="H200" s="182" t="s">
        <v>3</v>
      </c>
      <c r="I200" s="13"/>
      <c r="J200" s="13"/>
      <c r="K200" s="13"/>
      <c r="L200" s="180"/>
      <c r="M200" s="184"/>
      <c r="N200" s="185"/>
      <c r="O200" s="185"/>
      <c r="P200" s="185"/>
      <c r="Q200" s="185"/>
      <c r="R200" s="185"/>
      <c r="S200" s="185"/>
      <c r="T200" s="18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2" t="s">
        <v>204</v>
      </c>
      <c r="AU200" s="182" t="s">
        <v>78</v>
      </c>
      <c r="AV200" s="13" t="s">
        <v>76</v>
      </c>
      <c r="AW200" s="13" t="s">
        <v>31</v>
      </c>
      <c r="AX200" s="13" t="s">
        <v>69</v>
      </c>
      <c r="AY200" s="182" t="s">
        <v>195</v>
      </c>
    </row>
    <row r="201" spans="1:51" s="13" customFormat="1" ht="12">
      <c r="A201" s="13"/>
      <c r="B201" s="180"/>
      <c r="C201" s="13"/>
      <c r="D201" s="181" t="s">
        <v>204</v>
      </c>
      <c r="E201" s="182" t="s">
        <v>3</v>
      </c>
      <c r="F201" s="183" t="s">
        <v>349</v>
      </c>
      <c r="G201" s="13"/>
      <c r="H201" s="182" t="s">
        <v>3</v>
      </c>
      <c r="I201" s="13"/>
      <c r="J201" s="13"/>
      <c r="K201" s="13"/>
      <c r="L201" s="180"/>
      <c r="M201" s="184"/>
      <c r="N201" s="185"/>
      <c r="O201" s="185"/>
      <c r="P201" s="185"/>
      <c r="Q201" s="185"/>
      <c r="R201" s="185"/>
      <c r="S201" s="185"/>
      <c r="T201" s="18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2" t="s">
        <v>204</v>
      </c>
      <c r="AU201" s="182" t="s">
        <v>78</v>
      </c>
      <c r="AV201" s="13" t="s">
        <v>76</v>
      </c>
      <c r="AW201" s="13" t="s">
        <v>31</v>
      </c>
      <c r="AX201" s="13" t="s">
        <v>69</v>
      </c>
      <c r="AY201" s="182" t="s">
        <v>195</v>
      </c>
    </row>
    <row r="202" spans="1:51" s="13" customFormat="1" ht="12">
      <c r="A202" s="13"/>
      <c r="B202" s="180"/>
      <c r="C202" s="13"/>
      <c r="D202" s="181" t="s">
        <v>204</v>
      </c>
      <c r="E202" s="182" t="s">
        <v>3</v>
      </c>
      <c r="F202" s="183" t="s">
        <v>350</v>
      </c>
      <c r="G202" s="13"/>
      <c r="H202" s="182" t="s">
        <v>3</v>
      </c>
      <c r="I202" s="13"/>
      <c r="J202" s="13"/>
      <c r="K202" s="13"/>
      <c r="L202" s="180"/>
      <c r="M202" s="184"/>
      <c r="N202" s="185"/>
      <c r="O202" s="185"/>
      <c r="P202" s="185"/>
      <c r="Q202" s="185"/>
      <c r="R202" s="185"/>
      <c r="S202" s="185"/>
      <c r="T202" s="18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2" t="s">
        <v>204</v>
      </c>
      <c r="AU202" s="182" t="s">
        <v>78</v>
      </c>
      <c r="AV202" s="13" t="s">
        <v>76</v>
      </c>
      <c r="AW202" s="13" t="s">
        <v>31</v>
      </c>
      <c r="AX202" s="13" t="s">
        <v>69</v>
      </c>
      <c r="AY202" s="182" t="s">
        <v>195</v>
      </c>
    </row>
    <row r="203" spans="1:51" s="14" customFormat="1" ht="12">
      <c r="A203" s="14"/>
      <c r="B203" s="187"/>
      <c r="C203" s="14"/>
      <c r="D203" s="181" t="s">
        <v>204</v>
      </c>
      <c r="E203" s="188" t="s">
        <v>3</v>
      </c>
      <c r="F203" s="189" t="s">
        <v>351</v>
      </c>
      <c r="G203" s="14"/>
      <c r="H203" s="190">
        <v>7.95</v>
      </c>
      <c r="I203" s="14"/>
      <c r="J203" s="14"/>
      <c r="K203" s="14"/>
      <c r="L203" s="187"/>
      <c r="M203" s="191"/>
      <c r="N203" s="192"/>
      <c r="O203" s="192"/>
      <c r="P203" s="192"/>
      <c r="Q203" s="192"/>
      <c r="R203" s="192"/>
      <c r="S203" s="192"/>
      <c r="T203" s="19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188" t="s">
        <v>204</v>
      </c>
      <c r="AU203" s="188" t="s">
        <v>78</v>
      </c>
      <c r="AV203" s="14" t="s">
        <v>78</v>
      </c>
      <c r="AW203" s="14" t="s">
        <v>31</v>
      </c>
      <c r="AX203" s="14" t="s">
        <v>69</v>
      </c>
      <c r="AY203" s="188" t="s">
        <v>195</v>
      </c>
    </row>
    <row r="204" spans="1:51" s="13" customFormat="1" ht="12">
      <c r="A204" s="13"/>
      <c r="B204" s="180"/>
      <c r="C204" s="13"/>
      <c r="D204" s="181" t="s">
        <v>204</v>
      </c>
      <c r="E204" s="182" t="s">
        <v>3</v>
      </c>
      <c r="F204" s="183" t="s">
        <v>352</v>
      </c>
      <c r="G204" s="13"/>
      <c r="H204" s="182" t="s">
        <v>3</v>
      </c>
      <c r="I204" s="13"/>
      <c r="J204" s="13"/>
      <c r="K204" s="13"/>
      <c r="L204" s="180"/>
      <c r="M204" s="184"/>
      <c r="N204" s="185"/>
      <c r="O204" s="185"/>
      <c r="P204" s="185"/>
      <c r="Q204" s="185"/>
      <c r="R204" s="185"/>
      <c r="S204" s="185"/>
      <c r="T204" s="18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2" t="s">
        <v>204</v>
      </c>
      <c r="AU204" s="182" t="s">
        <v>78</v>
      </c>
      <c r="AV204" s="13" t="s">
        <v>76</v>
      </c>
      <c r="AW204" s="13" t="s">
        <v>31</v>
      </c>
      <c r="AX204" s="13" t="s">
        <v>69</v>
      </c>
      <c r="AY204" s="182" t="s">
        <v>195</v>
      </c>
    </row>
    <row r="205" spans="1:51" s="14" customFormat="1" ht="12">
      <c r="A205" s="14"/>
      <c r="B205" s="187"/>
      <c r="C205" s="14"/>
      <c r="D205" s="181" t="s">
        <v>204</v>
      </c>
      <c r="E205" s="188" t="s">
        <v>3</v>
      </c>
      <c r="F205" s="189" t="s">
        <v>353</v>
      </c>
      <c r="G205" s="14"/>
      <c r="H205" s="190">
        <v>395.85</v>
      </c>
      <c r="I205" s="14"/>
      <c r="J205" s="14"/>
      <c r="K205" s="14"/>
      <c r="L205" s="187"/>
      <c r="M205" s="191"/>
      <c r="N205" s="192"/>
      <c r="O205" s="192"/>
      <c r="P205" s="192"/>
      <c r="Q205" s="192"/>
      <c r="R205" s="192"/>
      <c r="S205" s="192"/>
      <c r="T205" s="19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188" t="s">
        <v>204</v>
      </c>
      <c r="AU205" s="188" t="s">
        <v>78</v>
      </c>
      <c r="AV205" s="14" t="s">
        <v>78</v>
      </c>
      <c r="AW205" s="14" t="s">
        <v>31</v>
      </c>
      <c r="AX205" s="14" t="s">
        <v>69</v>
      </c>
      <c r="AY205" s="188" t="s">
        <v>195</v>
      </c>
    </row>
    <row r="206" spans="1:51" s="13" customFormat="1" ht="12">
      <c r="A206" s="13"/>
      <c r="B206" s="180"/>
      <c r="C206" s="13"/>
      <c r="D206" s="181" t="s">
        <v>204</v>
      </c>
      <c r="E206" s="182" t="s">
        <v>3</v>
      </c>
      <c r="F206" s="183" t="s">
        <v>354</v>
      </c>
      <c r="G206" s="13"/>
      <c r="H206" s="182" t="s">
        <v>3</v>
      </c>
      <c r="I206" s="13"/>
      <c r="J206" s="13"/>
      <c r="K206" s="13"/>
      <c r="L206" s="180"/>
      <c r="M206" s="184"/>
      <c r="N206" s="185"/>
      <c r="O206" s="185"/>
      <c r="P206" s="185"/>
      <c r="Q206" s="185"/>
      <c r="R206" s="185"/>
      <c r="S206" s="185"/>
      <c r="T206" s="18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2" t="s">
        <v>204</v>
      </c>
      <c r="AU206" s="182" t="s">
        <v>78</v>
      </c>
      <c r="AV206" s="13" t="s">
        <v>76</v>
      </c>
      <c r="AW206" s="13" t="s">
        <v>31</v>
      </c>
      <c r="AX206" s="13" t="s">
        <v>69</v>
      </c>
      <c r="AY206" s="182" t="s">
        <v>195</v>
      </c>
    </row>
    <row r="207" spans="1:51" s="14" customFormat="1" ht="12">
      <c r="A207" s="14"/>
      <c r="B207" s="187"/>
      <c r="C207" s="14"/>
      <c r="D207" s="181" t="s">
        <v>204</v>
      </c>
      <c r="E207" s="188" t="s">
        <v>3</v>
      </c>
      <c r="F207" s="189" t="s">
        <v>355</v>
      </c>
      <c r="G207" s="14"/>
      <c r="H207" s="190">
        <v>47.25</v>
      </c>
      <c r="I207" s="14"/>
      <c r="J207" s="14"/>
      <c r="K207" s="14"/>
      <c r="L207" s="187"/>
      <c r="M207" s="191"/>
      <c r="N207" s="192"/>
      <c r="O207" s="192"/>
      <c r="P207" s="192"/>
      <c r="Q207" s="192"/>
      <c r="R207" s="192"/>
      <c r="S207" s="192"/>
      <c r="T207" s="19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188" t="s">
        <v>204</v>
      </c>
      <c r="AU207" s="188" t="s">
        <v>78</v>
      </c>
      <c r="AV207" s="14" t="s">
        <v>78</v>
      </c>
      <c r="AW207" s="14" t="s">
        <v>31</v>
      </c>
      <c r="AX207" s="14" t="s">
        <v>69</v>
      </c>
      <c r="AY207" s="188" t="s">
        <v>195</v>
      </c>
    </row>
    <row r="208" spans="1:51" s="13" customFormat="1" ht="12">
      <c r="A208" s="13"/>
      <c r="B208" s="180"/>
      <c r="C208" s="13"/>
      <c r="D208" s="181" t="s">
        <v>204</v>
      </c>
      <c r="E208" s="182" t="s">
        <v>3</v>
      </c>
      <c r="F208" s="183" t="s">
        <v>356</v>
      </c>
      <c r="G208" s="13"/>
      <c r="H208" s="182" t="s">
        <v>3</v>
      </c>
      <c r="I208" s="13"/>
      <c r="J208" s="13"/>
      <c r="K208" s="13"/>
      <c r="L208" s="180"/>
      <c r="M208" s="184"/>
      <c r="N208" s="185"/>
      <c r="O208" s="185"/>
      <c r="P208" s="185"/>
      <c r="Q208" s="185"/>
      <c r="R208" s="185"/>
      <c r="S208" s="185"/>
      <c r="T208" s="18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2" t="s">
        <v>204</v>
      </c>
      <c r="AU208" s="182" t="s">
        <v>78</v>
      </c>
      <c r="AV208" s="13" t="s">
        <v>76</v>
      </c>
      <c r="AW208" s="13" t="s">
        <v>31</v>
      </c>
      <c r="AX208" s="13" t="s">
        <v>69</v>
      </c>
      <c r="AY208" s="182" t="s">
        <v>195</v>
      </c>
    </row>
    <row r="209" spans="1:51" s="14" customFormat="1" ht="12">
      <c r="A209" s="14"/>
      <c r="B209" s="187"/>
      <c r="C209" s="14"/>
      <c r="D209" s="181" t="s">
        <v>204</v>
      </c>
      <c r="E209" s="188" t="s">
        <v>3</v>
      </c>
      <c r="F209" s="189" t="s">
        <v>357</v>
      </c>
      <c r="G209" s="14"/>
      <c r="H209" s="190">
        <v>12.1</v>
      </c>
      <c r="I209" s="14"/>
      <c r="J209" s="14"/>
      <c r="K209" s="14"/>
      <c r="L209" s="187"/>
      <c r="M209" s="191"/>
      <c r="N209" s="192"/>
      <c r="O209" s="192"/>
      <c r="P209" s="192"/>
      <c r="Q209" s="192"/>
      <c r="R209" s="192"/>
      <c r="S209" s="192"/>
      <c r="T209" s="19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188" t="s">
        <v>204</v>
      </c>
      <c r="AU209" s="188" t="s">
        <v>78</v>
      </c>
      <c r="AV209" s="14" t="s">
        <v>78</v>
      </c>
      <c r="AW209" s="14" t="s">
        <v>31</v>
      </c>
      <c r="AX209" s="14" t="s">
        <v>69</v>
      </c>
      <c r="AY209" s="188" t="s">
        <v>195</v>
      </c>
    </row>
    <row r="210" spans="1:51" s="13" customFormat="1" ht="12">
      <c r="A210" s="13"/>
      <c r="B210" s="180"/>
      <c r="C210" s="13"/>
      <c r="D210" s="181" t="s">
        <v>204</v>
      </c>
      <c r="E210" s="182" t="s">
        <v>3</v>
      </c>
      <c r="F210" s="183" t="s">
        <v>358</v>
      </c>
      <c r="G210" s="13"/>
      <c r="H210" s="182" t="s">
        <v>3</v>
      </c>
      <c r="I210" s="13"/>
      <c r="J210" s="13"/>
      <c r="K210" s="13"/>
      <c r="L210" s="180"/>
      <c r="M210" s="184"/>
      <c r="N210" s="185"/>
      <c r="O210" s="185"/>
      <c r="P210" s="185"/>
      <c r="Q210" s="185"/>
      <c r="R210" s="185"/>
      <c r="S210" s="185"/>
      <c r="T210" s="18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2" t="s">
        <v>204</v>
      </c>
      <c r="AU210" s="182" t="s">
        <v>78</v>
      </c>
      <c r="AV210" s="13" t="s">
        <v>76</v>
      </c>
      <c r="AW210" s="13" t="s">
        <v>31</v>
      </c>
      <c r="AX210" s="13" t="s">
        <v>69</v>
      </c>
      <c r="AY210" s="182" t="s">
        <v>195</v>
      </c>
    </row>
    <row r="211" spans="1:51" s="14" customFormat="1" ht="12">
      <c r="A211" s="14"/>
      <c r="B211" s="187"/>
      <c r="C211" s="14"/>
      <c r="D211" s="181" t="s">
        <v>204</v>
      </c>
      <c r="E211" s="188" t="s">
        <v>3</v>
      </c>
      <c r="F211" s="189" t="s">
        <v>359</v>
      </c>
      <c r="G211" s="14"/>
      <c r="H211" s="190">
        <v>6.3</v>
      </c>
      <c r="I211" s="14"/>
      <c r="J211" s="14"/>
      <c r="K211" s="14"/>
      <c r="L211" s="187"/>
      <c r="M211" s="191"/>
      <c r="N211" s="192"/>
      <c r="O211" s="192"/>
      <c r="P211" s="192"/>
      <c r="Q211" s="192"/>
      <c r="R211" s="192"/>
      <c r="S211" s="192"/>
      <c r="T211" s="19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188" t="s">
        <v>204</v>
      </c>
      <c r="AU211" s="188" t="s">
        <v>78</v>
      </c>
      <c r="AV211" s="14" t="s">
        <v>78</v>
      </c>
      <c r="AW211" s="14" t="s">
        <v>31</v>
      </c>
      <c r="AX211" s="14" t="s">
        <v>69</v>
      </c>
      <c r="AY211" s="188" t="s">
        <v>195</v>
      </c>
    </row>
    <row r="212" spans="1:51" s="13" customFormat="1" ht="12">
      <c r="A212" s="13"/>
      <c r="B212" s="180"/>
      <c r="C212" s="13"/>
      <c r="D212" s="181" t="s">
        <v>204</v>
      </c>
      <c r="E212" s="182" t="s">
        <v>3</v>
      </c>
      <c r="F212" s="183" t="s">
        <v>360</v>
      </c>
      <c r="G212" s="13"/>
      <c r="H212" s="182" t="s">
        <v>3</v>
      </c>
      <c r="I212" s="13"/>
      <c r="J212" s="13"/>
      <c r="K212" s="13"/>
      <c r="L212" s="180"/>
      <c r="M212" s="184"/>
      <c r="N212" s="185"/>
      <c r="O212" s="185"/>
      <c r="P212" s="185"/>
      <c r="Q212" s="185"/>
      <c r="R212" s="185"/>
      <c r="S212" s="185"/>
      <c r="T212" s="18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2" t="s">
        <v>204</v>
      </c>
      <c r="AU212" s="182" t="s">
        <v>78</v>
      </c>
      <c r="AV212" s="13" t="s">
        <v>76</v>
      </c>
      <c r="AW212" s="13" t="s">
        <v>31</v>
      </c>
      <c r="AX212" s="13" t="s">
        <v>69</v>
      </c>
      <c r="AY212" s="182" t="s">
        <v>195</v>
      </c>
    </row>
    <row r="213" spans="1:51" s="14" customFormat="1" ht="12">
      <c r="A213" s="14"/>
      <c r="B213" s="187"/>
      <c r="C213" s="14"/>
      <c r="D213" s="181" t="s">
        <v>204</v>
      </c>
      <c r="E213" s="188" t="s">
        <v>3</v>
      </c>
      <c r="F213" s="189" t="s">
        <v>361</v>
      </c>
      <c r="G213" s="14"/>
      <c r="H213" s="190">
        <v>190.8</v>
      </c>
      <c r="I213" s="14"/>
      <c r="J213" s="14"/>
      <c r="K213" s="14"/>
      <c r="L213" s="187"/>
      <c r="M213" s="191"/>
      <c r="N213" s="192"/>
      <c r="O213" s="192"/>
      <c r="P213" s="192"/>
      <c r="Q213" s="192"/>
      <c r="R213" s="192"/>
      <c r="S213" s="192"/>
      <c r="T213" s="19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88" t="s">
        <v>204</v>
      </c>
      <c r="AU213" s="188" t="s">
        <v>78</v>
      </c>
      <c r="AV213" s="14" t="s">
        <v>78</v>
      </c>
      <c r="AW213" s="14" t="s">
        <v>31</v>
      </c>
      <c r="AX213" s="14" t="s">
        <v>69</v>
      </c>
      <c r="AY213" s="188" t="s">
        <v>195</v>
      </c>
    </row>
    <row r="214" spans="1:51" s="15" customFormat="1" ht="12">
      <c r="A214" s="15"/>
      <c r="B214" s="194"/>
      <c r="C214" s="15"/>
      <c r="D214" s="181" t="s">
        <v>204</v>
      </c>
      <c r="E214" s="195" t="s">
        <v>3</v>
      </c>
      <c r="F214" s="196" t="s">
        <v>209</v>
      </c>
      <c r="G214" s="15"/>
      <c r="H214" s="197">
        <v>660.25</v>
      </c>
      <c r="I214" s="15"/>
      <c r="J214" s="15"/>
      <c r="K214" s="15"/>
      <c r="L214" s="194"/>
      <c r="M214" s="198"/>
      <c r="N214" s="199"/>
      <c r="O214" s="199"/>
      <c r="P214" s="199"/>
      <c r="Q214" s="199"/>
      <c r="R214" s="199"/>
      <c r="S214" s="199"/>
      <c r="T214" s="200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195" t="s">
        <v>204</v>
      </c>
      <c r="AU214" s="195" t="s">
        <v>78</v>
      </c>
      <c r="AV214" s="15" t="s">
        <v>202</v>
      </c>
      <c r="AW214" s="15" t="s">
        <v>31</v>
      </c>
      <c r="AX214" s="15" t="s">
        <v>76</v>
      </c>
      <c r="AY214" s="195" t="s">
        <v>195</v>
      </c>
    </row>
    <row r="215" spans="1:65" s="2" customFormat="1" ht="16.5" customHeight="1">
      <c r="A215" s="33"/>
      <c r="B215" s="167"/>
      <c r="C215" s="168" t="s">
        <v>362</v>
      </c>
      <c r="D215" s="168" t="s">
        <v>197</v>
      </c>
      <c r="E215" s="169" t="s">
        <v>363</v>
      </c>
      <c r="F215" s="170" t="s">
        <v>364</v>
      </c>
      <c r="G215" s="171" t="s">
        <v>200</v>
      </c>
      <c r="H215" s="172">
        <v>165</v>
      </c>
      <c r="I215" s="173">
        <v>59.9</v>
      </c>
      <c r="J215" s="173">
        <f>ROUND(I215*H215,2)</f>
        <v>9883.5</v>
      </c>
      <c r="K215" s="170" t="s">
        <v>201</v>
      </c>
      <c r="L215" s="34"/>
      <c r="M215" s="174" t="s">
        <v>3</v>
      </c>
      <c r="N215" s="175" t="s">
        <v>40</v>
      </c>
      <c r="O215" s="176">
        <v>0.087</v>
      </c>
      <c r="P215" s="176">
        <f>O215*H215</f>
        <v>14.354999999999999</v>
      </c>
      <c r="Q215" s="176">
        <v>0.00735</v>
      </c>
      <c r="R215" s="176">
        <f>Q215*H215</f>
        <v>1.21275</v>
      </c>
      <c r="S215" s="176">
        <v>0</v>
      </c>
      <c r="T215" s="177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8" t="s">
        <v>202</v>
      </c>
      <c r="AT215" s="178" t="s">
        <v>197</v>
      </c>
      <c r="AU215" s="178" t="s">
        <v>78</v>
      </c>
      <c r="AY215" s="20" t="s">
        <v>195</v>
      </c>
      <c r="BE215" s="179">
        <f>IF(N215="základní",J215,0)</f>
        <v>9883.5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20" t="s">
        <v>76</v>
      </c>
      <c r="BK215" s="179">
        <f>ROUND(I215*H215,2)</f>
        <v>9883.5</v>
      </c>
      <c r="BL215" s="20" t="s">
        <v>202</v>
      </c>
      <c r="BM215" s="178" t="s">
        <v>365</v>
      </c>
    </row>
    <row r="216" spans="1:51" s="13" customFormat="1" ht="12">
      <c r="A216" s="13"/>
      <c r="B216" s="180"/>
      <c r="C216" s="13"/>
      <c r="D216" s="181" t="s">
        <v>204</v>
      </c>
      <c r="E216" s="182" t="s">
        <v>3</v>
      </c>
      <c r="F216" s="183" t="s">
        <v>366</v>
      </c>
      <c r="G216" s="13"/>
      <c r="H216" s="182" t="s">
        <v>3</v>
      </c>
      <c r="I216" s="13"/>
      <c r="J216" s="13"/>
      <c r="K216" s="13"/>
      <c r="L216" s="180"/>
      <c r="M216" s="184"/>
      <c r="N216" s="185"/>
      <c r="O216" s="185"/>
      <c r="P216" s="185"/>
      <c r="Q216" s="185"/>
      <c r="R216" s="185"/>
      <c r="S216" s="185"/>
      <c r="T216" s="18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2" t="s">
        <v>204</v>
      </c>
      <c r="AU216" s="182" t="s">
        <v>78</v>
      </c>
      <c r="AV216" s="13" t="s">
        <v>76</v>
      </c>
      <c r="AW216" s="13" t="s">
        <v>31</v>
      </c>
      <c r="AX216" s="13" t="s">
        <v>69</v>
      </c>
      <c r="AY216" s="182" t="s">
        <v>195</v>
      </c>
    </row>
    <row r="217" spans="1:51" s="14" customFormat="1" ht="12">
      <c r="A217" s="14"/>
      <c r="B217" s="187"/>
      <c r="C217" s="14"/>
      <c r="D217" s="181" t="s">
        <v>204</v>
      </c>
      <c r="E217" s="188" t="s">
        <v>3</v>
      </c>
      <c r="F217" s="189" t="s">
        <v>367</v>
      </c>
      <c r="G217" s="14"/>
      <c r="H217" s="190">
        <v>82.5</v>
      </c>
      <c r="I217" s="14"/>
      <c r="J217" s="14"/>
      <c r="K217" s="14"/>
      <c r="L217" s="187"/>
      <c r="M217" s="191"/>
      <c r="N217" s="192"/>
      <c r="O217" s="192"/>
      <c r="P217" s="192"/>
      <c r="Q217" s="192"/>
      <c r="R217" s="192"/>
      <c r="S217" s="192"/>
      <c r="T217" s="19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188" t="s">
        <v>204</v>
      </c>
      <c r="AU217" s="188" t="s">
        <v>78</v>
      </c>
      <c r="AV217" s="14" t="s">
        <v>78</v>
      </c>
      <c r="AW217" s="14" t="s">
        <v>31</v>
      </c>
      <c r="AX217" s="14" t="s">
        <v>69</v>
      </c>
      <c r="AY217" s="188" t="s">
        <v>195</v>
      </c>
    </row>
    <row r="218" spans="1:51" s="13" customFormat="1" ht="12">
      <c r="A218" s="13"/>
      <c r="B218" s="180"/>
      <c r="C218" s="13"/>
      <c r="D218" s="181" t="s">
        <v>204</v>
      </c>
      <c r="E218" s="182" t="s">
        <v>3</v>
      </c>
      <c r="F218" s="183" t="s">
        <v>368</v>
      </c>
      <c r="G218" s="13"/>
      <c r="H218" s="182" t="s">
        <v>3</v>
      </c>
      <c r="I218" s="13"/>
      <c r="J218" s="13"/>
      <c r="K218" s="13"/>
      <c r="L218" s="180"/>
      <c r="M218" s="184"/>
      <c r="N218" s="185"/>
      <c r="O218" s="185"/>
      <c r="P218" s="185"/>
      <c r="Q218" s="185"/>
      <c r="R218" s="185"/>
      <c r="S218" s="185"/>
      <c r="T218" s="18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2" t="s">
        <v>204</v>
      </c>
      <c r="AU218" s="182" t="s">
        <v>78</v>
      </c>
      <c r="AV218" s="13" t="s">
        <v>76</v>
      </c>
      <c r="AW218" s="13" t="s">
        <v>31</v>
      </c>
      <c r="AX218" s="13" t="s">
        <v>69</v>
      </c>
      <c r="AY218" s="182" t="s">
        <v>195</v>
      </c>
    </row>
    <row r="219" spans="1:51" s="14" customFormat="1" ht="12">
      <c r="A219" s="14"/>
      <c r="B219" s="187"/>
      <c r="C219" s="14"/>
      <c r="D219" s="181" t="s">
        <v>204</v>
      </c>
      <c r="E219" s="188" t="s">
        <v>3</v>
      </c>
      <c r="F219" s="189" t="s">
        <v>367</v>
      </c>
      <c r="G219" s="14"/>
      <c r="H219" s="190">
        <v>82.5</v>
      </c>
      <c r="I219" s="14"/>
      <c r="J219" s="14"/>
      <c r="K219" s="14"/>
      <c r="L219" s="187"/>
      <c r="M219" s="191"/>
      <c r="N219" s="192"/>
      <c r="O219" s="192"/>
      <c r="P219" s="192"/>
      <c r="Q219" s="192"/>
      <c r="R219" s="192"/>
      <c r="S219" s="192"/>
      <c r="T219" s="19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188" t="s">
        <v>204</v>
      </c>
      <c r="AU219" s="188" t="s">
        <v>78</v>
      </c>
      <c r="AV219" s="14" t="s">
        <v>78</v>
      </c>
      <c r="AW219" s="14" t="s">
        <v>31</v>
      </c>
      <c r="AX219" s="14" t="s">
        <v>69</v>
      </c>
      <c r="AY219" s="188" t="s">
        <v>195</v>
      </c>
    </row>
    <row r="220" spans="1:51" s="15" customFormat="1" ht="12">
      <c r="A220" s="15"/>
      <c r="B220" s="194"/>
      <c r="C220" s="15"/>
      <c r="D220" s="181" t="s">
        <v>204</v>
      </c>
      <c r="E220" s="195" t="s">
        <v>3</v>
      </c>
      <c r="F220" s="196" t="s">
        <v>209</v>
      </c>
      <c r="G220" s="15"/>
      <c r="H220" s="197">
        <v>165</v>
      </c>
      <c r="I220" s="15"/>
      <c r="J220" s="15"/>
      <c r="K220" s="15"/>
      <c r="L220" s="194"/>
      <c r="M220" s="198"/>
      <c r="N220" s="199"/>
      <c r="O220" s="199"/>
      <c r="P220" s="199"/>
      <c r="Q220" s="199"/>
      <c r="R220" s="199"/>
      <c r="S220" s="199"/>
      <c r="T220" s="200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195" t="s">
        <v>204</v>
      </c>
      <c r="AU220" s="195" t="s">
        <v>78</v>
      </c>
      <c r="AV220" s="15" t="s">
        <v>202</v>
      </c>
      <c r="AW220" s="15" t="s">
        <v>31</v>
      </c>
      <c r="AX220" s="15" t="s">
        <v>76</v>
      </c>
      <c r="AY220" s="195" t="s">
        <v>195</v>
      </c>
    </row>
    <row r="221" spans="1:65" s="2" customFormat="1" ht="16.5" customHeight="1">
      <c r="A221" s="33"/>
      <c r="B221" s="167"/>
      <c r="C221" s="168" t="s">
        <v>369</v>
      </c>
      <c r="D221" s="168" t="s">
        <v>197</v>
      </c>
      <c r="E221" s="169" t="s">
        <v>370</v>
      </c>
      <c r="F221" s="170" t="s">
        <v>371</v>
      </c>
      <c r="G221" s="171" t="s">
        <v>200</v>
      </c>
      <c r="H221" s="172">
        <v>1498.18</v>
      </c>
      <c r="I221" s="173">
        <v>41.6</v>
      </c>
      <c r="J221" s="173">
        <f>ROUND(I221*H221,2)</f>
        <v>62324.29</v>
      </c>
      <c r="K221" s="170" t="s">
        <v>201</v>
      </c>
      <c r="L221" s="34"/>
      <c r="M221" s="174" t="s">
        <v>3</v>
      </c>
      <c r="N221" s="175" t="s">
        <v>40</v>
      </c>
      <c r="O221" s="176">
        <v>0.074</v>
      </c>
      <c r="P221" s="176">
        <f>O221*H221</f>
        <v>110.86532</v>
      </c>
      <c r="Q221" s="176">
        <v>0.00026</v>
      </c>
      <c r="R221" s="176">
        <f>Q221*H221</f>
        <v>0.3895268</v>
      </c>
      <c r="S221" s="176">
        <v>0</v>
      </c>
      <c r="T221" s="177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8" t="s">
        <v>202</v>
      </c>
      <c r="AT221" s="178" t="s">
        <v>197</v>
      </c>
      <c r="AU221" s="178" t="s">
        <v>78</v>
      </c>
      <c r="AY221" s="20" t="s">
        <v>195</v>
      </c>
      <c r="BE221" s="179">
        <f>IF(N221="základní",J221,0)</f>
        <v>62324.29</v>
      </c>
      <c r="BF221" s="179">
        <f>IF(N221="snížená",J221,0)</f>
        <v>0</v>
      </c>
      <c r="BG221" s="179">
        <f>IF(N221="zákl. přenesená",J221,0)</f>
        <v>0</v>
      </c>
      <c r="BH221" s="179">
        <f>IF(N221="sníž. přenesená",J221,0)</f>
        <v>0</v>
      </c>
      <c r="BI221" s="179">
        <f>IF(N221="nulová",J221,0)</f>
        <v>0</v>
      </c>
      <c r="BJ221" s="20" t="s">
        <v>76</v>
      </c>
      <c r="BK221" s="179">
        <f>ROUND(I221*H221,2)</f>
        <v>62324.29</v>
      </c>
      <c r="BL221" s="20" t="s">
        <v>202</v>
      </c>
      <c r="BM221" s="178" t="s">
        <v>372</v>
      </c>
    </row>
    <row r="222" spans="1:51" s="13" customFormat="1" ht="12">
      <c r="A222" s="13"/>
      <c r="B222" s="180"/>
      <c r="C222" s="13"/>
      <c r="D222" s="181" t="s">
        <v>204</v>
      </c>
      <c r="E222" s="182" t="s">
        <v>3</v>
      </c>
      <c r="F222" s="183" t="s">
        <v>373</v>
      </c>
      <c r="G222" s="13"/>
      <c r="H222" s="182" t="s">
        <v>3</v>
      </c>
      <c r="I222" s="13"/>
      <c r="J222" s="13"/>
      <c r="K222" s="13"/>
      <c r="L222" s="180"/>
      <c r="M222" s="184"/>
      <c r="N222" s="185"/>
      <c r="O222" s="185"/>
      <c r="P222" s="185"/>
      <c r="Q222" s="185"/>
      <c r="R222" s="185"/>
      <c r="S222" s="185"/>
      <c r="T222" s="18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2" t="s">
        <v>204</v>
      </c>
      <c r="AU222" s="182" t="s">
        <v>78</v>
      </c>
      <c r="AV222" s="13" t="s">
        <v>76</v>
      </c>
      <c r="AW222" s="13" t="s">
        <v>31</v>
      </c>
      <c r="AX222" s="13" t="s">
        <v>69</v>
      </c>
      <c r="AY222" s="182" t="s">
        <v>195</v>
      </c>
    </row>
    <row r="223" spans="1:51" s="14" customFormat="1" ht="12">
      <c r="A223" s="14"/>
      <c r="B223" s="187"/>
      <c r="C223" s="14"/>
      <c r="D223" s="181" t="s">
        <v>204</v>
      </c>
      <c r="E223" s="188" t="s">
        <v>3</v>
      </c>
      <c r="F223" s="189" t="s">
        <v>374</v>
      </c>
      <c r="G223" s="14"/>
      <c r="H223" s="190">
        <v>1367.29</v>
      </c>
      <c r="I223" s="14"/>
      <c r="J223" s="14"/>
      <c r="K223" s="14"/>
      <c r="L223" s="187"/>
      <c r="M223" s="191"/>
      <c r="N223" s="192"/>
      <c r="O223" s="192"/>
      <c r="P223" s="192"/>
      <c r="Q223" s="192"/>
      <c r="R223" s="192"/>
      <c r="S223" s="192"/>
      <c r="T223" s="19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188" t="s">
        <v>204</v>
      </c>
      <c r="AU223" s="188" t="s">
        <v>78</v>
      </c>
      <c r="AV223" s="14" t="s">
        <v>78</v>
      </c>
      <c r="AW223" s="14" t="s">
        <v>31</v>
      </c>
      <c r="AX223" s="14" t="s">
        <v>69</v>
      </c>
      <c r="AY223" s="188" t="s">
        <v>195</v>
      </c>
    </row>
    <row r="224" spans="1:51" s="14" customFormat="1" ht="12">
      <c r="A224" s="14"/>
      <c r="B224" s="187"/>
      <c r="C224" s="14"/>
      <c r="D224" s="181" t="s">
        <v>204</v>
      </c>
      <c r="E224" s="188" t="s">
        <v>3</v>
      </c>
      <c r="F224" s="189" t="s">
        <v>375</v>
      </c>
      <c r="G224" s="14"/>
      <c r="H224" s="190">
        <v>130.89</v>
      </c>
      <c r="I224" s="14"/>
      <c r="J224" s="14"/>
      <c r="K224" s="14"/>
      <c r="L224" s="187"/>
      <c r="M224" s="191"/>
      <c r="N224" s="192"/>
      <c r="O224" s="192"/>
      <c r="P224" s="192"/>
      <c r="Q224" s="192"/>
      <c r="R224" s="192"/>
      <c r="S224" s="192"/>
      <c r="T224" s="19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188" t="s">
        <v>204</v>
      </c>
      <c r="AU224" s="188" t="s">
        <v>78</v>
      </c>
      <c r="AV224" s="14" t="s">
        <v>78</v>
      </c>
      <c r="AW224" s="14" t="s">
        <v>31</v>
      </c>
      <c r="AX224" s="14" t="s">
        <v>69</v>
      </c>
      <c r="AY224" s="188" t="s">
        <v>195</v>
      </c>
    </row>
    <row r="225" spans="1:51" s="15" customFormat="1" ht="12">
      <c r="A225" s="15"/>
      <c r="B225" s="194"/>
      <c r="C225" s="15"/>
      <c r="D225" s="181" t="s">
        <v>204</v>
      </c>
      <c r="E225" s="195" t="s">
        <v>3</v>
      </c>
      <c r="F225" s="196" t="s">
        <v>209</v>
      </c>
      <c r="G225" s="15"/>
      <c r="H225" s="197">
        <v>1498.18</v>
      </c>
      <c r="I225" s="15"/>
      <c r="J225" s="15"/>
      <c r="K225" s="15"/>
      <c r="L225" s="194"/>
      <c r="M225" s="198"/>
      <c r="N225" s="199"/>
      <c r="O225" s="199"/>
      <c r="P225" s="199"/>
      <c r="Q225" s="199"/>
      <c r="R225" s="199"/>
      <c r="S225" s="199"/>
      <c r="T225" s="200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195" t="s">
        <v>204</v>
      </c>
      <c r="AU225" s="195" t="s">
        <v>78</v>
      </c>
      <c r="AV225" s="15" t="s">
        <v>202</v>
      </c>
      <c r="AW225" s="15" t="s">
        <v>31</v>
      </c>
      <c r="AX225" s="15" t="s">
        <v>76</v>
      </c>
      <c r="AY225" s="195" t="s">
        <v>195</v>
      </c>
    </row>
    <row r="226" spans="1:65" s="2" customFormat="1" ht="24" customHeight="1">
      <c r="A226" s="33"/>
      <c r="B226" s="167"/>
      <c r="C226" s="168" t="s">
        <v>376</v>
      </c>
      <c r="D226" s="168" t="s">
        <v>197</v>
      </c>
      <c r="E226" s="169" t="s">
        <v>377</v>
      </c>
      <c r="F226" s="170" t="s">
        <v>378</v>
      </c>
      <c r="G226" s="171" t="s">
        <v>200</v>
      </c>
      <c r="H226" s="172">
        <v>1048.726</v>
      </c>
      <c r="I226" s="173">
        <v>45.1</v>
      </c>
      <c r="J226" s="173">
        <f>ROUND(I226*H226,2)</f>
        <v>47297.54</v>
      </c>
      <c r="K226" s="170" t="s">
        <v>201</v>
      </c>
      <c r="L226" s="34"/>
      <c r="M226" s="174" t="s">
        <v>3</v>
      </c>
      <c r="N226" s="175" t="s">
        <v>40</v>
      </c>
      <c r="O226" s="176">
        <v>0.055</v>
      </c>
      <c r="P226" s="176">
        <f>O226*H226</f>
        <v>57.679930000000006</v>
      </c>
      <c r="Q226" s="176">
        <v>0.0021</v>
      </c>
      <c r="R226" s="176">
        <f>Q226*H226</f>
        <v>2.2023246000000003</v>
      </c>
      <c r="S226" s="176">
        <v>0</v>
      </c>
      <c r="T226" s="17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8" t="s">
        <v>202</v>
      </c>
      <c r="AT226" s="178" t="s">
        <v>197</v>
      </c>
      <c r="AU226" s="178" t="s">
        <v>78</v>
      </c>
      <c r="AY226" s="20" t="s">
        <v>195</v>
      </c>
      <c r="BE226" s="179">
        <f>IF(N226="základní",J226,0)</f>
        <v>47297.54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20" t="s">
        <v>76</v>
      </c>
      <c r="BK226" s="179">
        <f>ROUND(I226*H226,2)</f>
        <v>47297.54</v>
      </c>
      <c r="BL226" s="20" t="s">
        <v>202</v>
      </c>
      <c r="BM226" s="178" t="s">
        <v>379</v>
      </c>
    </row>
    <row r="227" spans="1:51" s="13" customFormat="1" ht="12">
      <c r="A227" s="13"/>
      <c r="B227" s="180"/>
      <c r="C227" s="13"/>
      <c r="D227" s="181" t="s">
        <v>204</v>
      </c>
      <c r="E227" s="182" t="s">
        <v>3</v>
      </c>
      <c r="F227" s="183" t="s">
        <v>380</v>
      </c>
      <c r="G227" s="13"/>
      <c r="H227" s="182" t="s">
        <v>3</v>
      </c>
      <c r="I227" s="13"/>
      <c r="J227" s="13"/>
      <c r="K227" s="13"/>
      <c r="L227" s="180"/>
      <c r="M227" s="184"/>
      <c r="N227" s="185"/>
      <c r="O227" s="185"/>
      <c r="P227" s="185"/>
      <c r="Q227" s="185"/>
      <c r="R227" s="185"/>
      <c r="S227" s="185"/>
      <c r="T227" s="18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2" t="s">
        <v>204</v>
      </c>
      <c r="AU227" s="182" t="s">
        <v>78</v>
      </c>
      <c r="AV227" s="13" t="s">
        <v>76</v>
      </c>
      <c r="AW227" s="13" t="s">
        <v>31</v>
      </c>
      <c r="AX227" s="13" t="s">
        <v>69</v>
      </c>
      <c r="AY227" s="182" t="s">
        <v>195</v>
      </c>
    </row>
    <row r="228" spans="1:51" s="13" customFormat="1" ht="12">
      <c r="A228" s="13"/>
      <c r="B228" s="180"/>
      <c r="C228" s="13"/>
      <c r="D228" s="181" t="s">
        <v>204</v>
      </c>
      <c r="E228" s="182" t="s">
        <v>3</v>
      </c>
      <c r="F228" s="183" t="s">
        <v>381</v>
      </c>
      <c r="G228" s="13"/>
      <c r="H228" s="182" t="s">
        <v>3</v>
      </c>
      <c r="I228" s="13"/>
      <c r="J228" s="13"/>
      <c r="K228" s="13"/>
      <c r="L228" s="180"/>
      <c r="M228" s="184"/>
      <c r="N228" s="185"/>
      <c r="O228" s="185"/>
      <c r="P228" s="185"/>
      <c r="Q228" s="185"/>
      <c r="R228" s="185"/>
      <c r="S228" s="185"/>
      <c r="T228" s="18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2" t="s">
        <v>204</v>
      </c>
      <c r="AU228" s="182" t="s">
        <v>78</v>
      </c>
      <c r="AV228" s="13" t="s">
        <v>76</v>
      </c>
      <c r="AW228" s="13" t="s">
        <v>31</v>
      </c>
      <c r="AX228" s="13" t="s">
        <v>69</v>
      </c>
      <c r="AY228" s="182" t="s">
        <v>195</v>
      </c>
    </row>
    <row r="229" spans="1:51" s="14" customFormat="1" ht="12">
      <c r="A229" s="14"/>
      <c r="B229" s="187"/>
      <c r="C229" s="14"/>
      <c r="D229" s="181" t="s">
        <v>204</v>
      </c>
      <c r="E229" s="188" t="s">
        <v>3</v>
      </c>
      <c r="F229" s="189" t="s">
        <v>374</v>
      </c>
      <c r="G229" s="14"/>
      <c r="H229" s="190">
        <v>1367.29</v>
      </c>
      <c r="I229" s="14"/>
      <c r="J229" s="14"/>
      <c r="K229" s="14"/>
      <c r="L229" s="187"/>
      <c r="M229" s="191"/>
      <c r="N229" s="192"/>
      <c r="O229" s="192"/>
      <c r="P229" s="192"/>
      <c r="Q229" s="192"/>
      <c r="R229" s="192"/>
      <c r="S229" s="192"/>
      <c r="T229" s="19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188" t="s">
        <v>204</v>
      </c>
      <c r="AU229" s="188" t="s">
        <v>78</v>
      </c>
      <c r="AV229" s="14" t="s">
        <v>78</v>
      </c>
      <c r="AW229" s="14" t="s">
        <v>31</v>
      </c>
      <c r="AX229" s="14" t="s">
        <v>69</v>
      </c>
      <c r="AY229" s="188" t="s">
        <v>195</v>
      </c>
    </row>
    <row r="230" spans="1:51" s="14" customFormat="1" ht="12">
      <c r="A230" s="14"/>
      <c r="B230" s="187"/>
      <c r="C230" s="14"/>
      <c r="D230" s="181" t="s">
        <v>204</v>
      </c>
      <c r="E230" s="188" t="s">
        <v>3</v>
      </c>
      <c r="F230" s="189" t="s">
        <v>375</v>
      </c>
      <c r="G230" s="14"/>
      <c r="H230" s="190">
        <v>130.89</v>
      </c>
      <c r="I230" s="14"/>
      <c r="J230" s="14"/>
      <c r="K230" s="14"/>
      <c r="L230" s="187"/>
      <c r="M230" s="191"/>
      <c r="N230" s="192"/>
      <c r="O230" s="192"/>
      <c r="P230" s="192"/>
      <c r="Q230" s="192"/>
      <c r="R230" s="192"/>
      <c r="S230" s="192"/>
      <c r="T230" s="19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188" t="s">
        <v>204</v>
      </c>
      <c r="AU230" s="188" t="s">
        <v>78</v>
      </c>
      <c r="AV230" s="14" t="s">
        <v>78</v>
      </c>
      <c r="AW230" s="14" t="s">
        <v>31</v>
      </c>
      <c r="AX230" s="14" t="s">
        <v>69</v>
      </c>
      <c r="AY230" s="188" t="s">
        <v>195</v>
      </c>
    </row>
    <row r="231" spans="1:51" s="16" customFormat="1" ht="12">
      <c r="A231" s="16"/>
      <c r="B231" s="201"/>
      <c r="C231" s="16"/>
      <c r="D231" s="181" t="s">
        <v>204</v>
      </c>
      <c r="E231" s="202" t="s">
        <v>3</v>
      </c>
      <c r="F231" s="203" t="s">
        <v>232</v>
      </c>
      <c r="G231" s="16"/>
      <c r="H231" s="204">
        <v>1498.18</v>
      </c>
      <c r="I231" s="16"/>
      <c r="J231" s="16"/>
      <c r="K231" s="16"/>
      <c r="L231" s="201"/>
      <c r="M231" s="205"/>
      <c r="N231" s="206"/>
      <c r="O231" s="206"/>
      <c r="P231" s="206"/>
      <c r="Q231" s="206"/>
      <c r="R231" s="206"/>
      <c r="S231" s="206"/>
      <c r="T231" s="207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T231" s="202" t="s">
        <v>204</v>
      </c>
      <c r="AU231" s="202" t="s">
        <v>78</v>
      </c>
      <c r="AV231" s="16" t="s">
        <v>119</v>
      </c>
      <c r="AW231" s="16" t="s">
        <v>31</v>
      </c>
      <c r="AX231" s="16" t="s">
        <v>69</v>
      </c>
      <c r="AY231" s="202" t="s">
        <v>195</v>
      </c>
    </row>
    <row r="232" spans="1:51" s="14" customFormat="1" ht="12">
      <c r="A232" s="14"/>
      <c r="B232" s="187"/>
      <c r="C232" s="14"/>
      <c r="D232" s="181" t="s">
        <v>204</v>
      </c>
      <c r="E232" s="188" t="s">
        <v>3</v>
      </c>
      <c r="F232" s="189" t="s">
        <v>382</v>
      </c>
      <c r="G232" s="14"/>
      <c r="H232" s="190">
        <v>1048.726</v>
      </c>
      <c r="I232" s="14"/>
      <c r="J232" s="14"/>
      <c r="K232" s="14"/>
      <c r="L232" s="187"/>
      <c r="M232" s="191"/>
      <c r="N232" s="192"/>
      <c r="O232" s="192"/>
      <c r="P232" s="192"/>
      <c r="Q232" s="192"/>
      <c r="R232" s="192"/>
      <c r="S232" s="192"/>
      <c r="T232" s="19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188" t="s">
        <v>204</v>
      </c>
      <c r="AU232" s="188" t="s">
        <v>78</v>
      </c>
      <c r="AV232" s="14" t="s">
        <v>78</v>
      </c>
      <c r="AW232" s="14" t="s">
        <v>31</v>
      </c>
      <c r="AX232" s="14" t="s">
        <v>76</v>
      </c>
      <c r="AY232" s="188" t="s">
        <v>195</v>
      </c>
    </row>
    <row r="233" spans="1:65" s="2" customFormat="1" ht="24" customHeight="1">
      <c r="A233" s="33"/>
      <c r="B233" s="167"/>
      <c r="C233" s="168" t="s">
        <v>383</v>
      </c>
      <c r="D233" s="168" t="s">
        <v>197</v>
      </c>
      <c r="E233" s="169" t="s">
        <v>384</v>
      </c>
      <c r="F233" s="170" t="s">
        <v>385</v>
      </c>
      <c r="G233" s="171" t="s">
        <v>200</v>
      </c>
      <c r="H233" s="172">
        <v>1367.29</v>
      </c>
      <c r="I233" s="173">
        <v>574</v>
      </c>
      <c r="J233" s="173">
        <f>ROUND(I233*H233,2)</f>
        <v>784824.46</v>
      </c>
      <c r="K233" s="170" t="s">
        <v>201</v>
      </c>
      <c r="L233" s="34"/>
      <c r="M233" s="174" t="s">
        <v>3</v>
      </c>
      <c r="N233" s="175" t="s">
        <v>40</v>
      </c>
      <c r="O233" s="176">
        <v>1.06</v>
      </c>
      <c r="P233" s="176">
        <f>O233*H233</f>
        <v>1449.3274000000001</v>
      </c>
      <c r="Q233" s="176">
        <v>0.0085</v>
      </c>
      <c r="R233" s="176">
        <f>Q233*H233</f>
        <v>11.621965000000001</v>
      </c>
      <c r="S233" s="176">
        <v>0</v>
      </c>
      <c r="T233" s="177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8" t="s">
        <v>202</v>
      </c>
      <c r="AT233" s="178" t="s">
        <v>197</v>
      </c>
      <c r="AU233" s="178" t="s">
        <v>78</v>
      </c>
      <c r="AY233" s="20" t="s">
        <v>195</v>
      </c>
      <c r="BE233" s="179">
        <f>IF(N233="základní",J233,0)</f>
        <v>784824.46</v>
      </c>
      <c r="BF233" s="179">
        <f>IF(N233="snížená",J233,0)</f>
        <v>0</v>
      </c>
      <c r="BG233" s="179">
        <f>IF(N233="zákl. přenesená",J233,0)</f>
        <v>0</v>
      </c>
      <c r="BH233" s="179">
        <f>IF(N233="sníž. přenesená",J233,0)</f>
        <v>0</v>
      </c>
      <c r="BI233" s="179">
        <f>IF(N233="nulová",J233,0)</f>
        <v>0</v>
      </c>
      <c r="BJ233" s="20" t="s">
        <v>76</v>
      </c>
      <c r="BK233" s="179">
        <f>ROUND(I233*H233,2)</f>
        <v>784824.46</v>
      </c>
      <c r="BL233" s="20" t="s">
        <v>202</v>
      </c>
      <c r="BM233" s="178" t="s">
        <v>386</v>
      </c>
    </row>
    <row r="234" spans="1:51" s="13" customFormat="1" ht="12">
      <c r="A234" s="13"/>
      <c r="B234" s="180"/>
      <c r="C234" s="13"/>
      <c r="D234" s="181" t="s">
        <v>204</v>
      </c>
      <c r="E234" s="182" t="s">
        <v>3</v>
      </c>
      <c r="F234" s="183" t="s">
        <v>387</v>
      </c>
      <c r="G234" s="13"/>
      <c r="H234" s="182" t="s">
        <v>3</v>
      </c>
      <c r="I234" s="13"/>
      <c r="J234" s="13"/>
      <c r="K234" s="13"/>
      <c r="L234" s="180"/>
      <c r="M234" s="184"/>
      <c r="N234" s="185"/>
      <c r="O234" s="185"/>
      <c r="P234" s="185"/>
      <c r="Q234" s="185"/>
      <c r="R234" s="185"/>
      <c r="S234" s="185"/>
      <c r="T234" s="18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82" t="s">
        <v>204</v>
      </c>
      <c r="AU234" s="182" t="s">
        <v>78</v>
      </c>
      <c r="AV234" s="13" t="s">
        <v>76</v>
      </c>
      <c r="AW234" s="13" t="s">
        <v>31</v>
      </c>
      <c r="AX234" s="13" t="s">
        <v>69</v>
      </c>
      <c r="AY234" s="182" t="s">
        <v>195</v>
      </c>
    </row>
    <row r="235" spans="1:51" s="13" customFormat="1" ht="12">
      <c r="A235" s="13"/>
      <c r="B235" s="180"/>
      <c r="C235" s="13"/>
      <c r="D235" s="181" t="s">
        <v>204</v>
      </c>
      <c r="E235" s="182" t="s">
        <v>3</v>
      </c>
      <c r="F235" s="183" t="s">
        <v>388</v>
      </c>
      <c r="G235" s="13"/>
      <c r="H235" s="182" t="s">
        <v>3</v>
      </c>
      <c r="I235" s="13"/>
      <c r="J235" s="13"/>
      <c r="K235" s="13"/>
      <c r="L235" s="180"/>
      <c r="M235" s="184"/>
      <c r="N235" s="185"/>
      <c r="O235" s="185"/>
      <c r="P235" s="185"/>
      <c r="Q235" s="185"/>
      <c r="R235" s="185"/>
      <c r="S235" s="185"/>
      <c r="T235" s="18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2" t="s">
        <v>204</v>
      </c>
      <c r="AU235" s="182" t="s">
        <v>78</v>
      </c>
      <c r="AV235" s="13" t="s">
        <v>76</v>
      </c>
      <c r="AW235" s="13" t="s">
        <v>31</v>
      </c>
      <c r="AX235" s="13" t="s">
        <v>69</v>
      </c>
      <c r="AY235" s="182" t="s">
        <v>195</v>
      </c>
    </row>
    <row r="236" spans="1:51" s="14" customFormat="1" ht="12">
      <c r="A236" s="14"/>
      <c r="B236" s="187"/>
      <c r="C236" s="14"/>
      <c r="D236" s="181" t="s">
        <v>204</v>
      </c>
      <c r="E236" s="188" t="s">
        <v>3</v>
      </c>
      <c r="F236" s="189" t="s">
        <v>389</v>
      </c>
      <c r="G236" s="14"/>
      <c r="H236" s="190">
        <v>299</v>
      </c>
      <c r="I236" s="14"/>
      <c r="J236" s="14"/>
      <c r="K236" s="14"/>
      <c r="L236" s="187"/>
      <c r="M236" s="191"/>
      <c r="N236" s="192"/>
      <c r="O236" s="192"/>
      <c r="P236" s="192"/>
      <c r="Q236" s="192"/>
      <c r="R236" s="192"/>
      <c r="S236" s="192"/>
      <c r="T236" s="19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188" t="s">
        <v>204</v>
      </c>
      <c r="AU236" s="188" t="s">
        <v>78</v>
      </c>
      <c r="AV236" s="14" t="s">
        <v>78</v>
      </c>
      <c r="AW236" s="14" t="s">
        <v>31</v>
      </c>
      <c r="AX236" s="14" t="s">
        <v>69</v>
      </c>
      <c r="AY236" s="188" t="s">
        <v>195</v>
      </c>
    </row>
    <row r="237" spans="1:51" s="13" customFormat="1" ht="12">
      <c r="A237" s="13"/>
      <c r="B237" s="180"/>
      <c r="C237" s="13"/>
      <c r="D237" s="181" t="s">
        <v>204</v>
      </c>
      <c r="E237" s="182" t="s">
        <v>3</v>
      </c>
      <c r="F237" s="183" t="s">
        <v>390</v>
      </c>
      <c r="G237" s="13"/>
      <c r="H237" s="182" t="s">
        <v>3</v>
      </c>
      <c r="I237" s="13"/>
      <c r="J237" s="13"/>
      <c r="K237" s="13"/>
      <c r="L237" s="180"/>
      <c r="M237" s="184"/>
      <c r="N237" s="185"/>
      <c r="O237" s="185"/>
      <c r="P237" s="185"/>
      <c r="Q237" s="185"/>
      <c r="R237" s="185"/>
      <c r="S237" s="185"/>
      <c r="T237" s="18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2" t="s">
        <v>204</v>
      </c>
      <c r="AU237" s="182" t="s">
        <v>78</v>
      </c>
      <c r="AV237" s="13" t="s">
        <v>76</v>
      </c>
      <c r="AW237" s="13" t="s">
        <v>31</v>
      </c>
      <c r="AX237" s="13" t="s">
        <v>69</v>
      </c>
      <c r="AY237" s="182" t="s">
        <v>195</v>
      </c>
    </row>
    <row r="238" spans="1:51" s="14" customFormat="1" ht="12">
      <c r="A238" s="14"/>
      <c r="B238" s="187"/>
      <c r="C238" s="14"/>
      <c r="D238" s="181" t="s">
        <v>204</v>
      </c>
      <c r="E238" s="188" t="s">
        <v>3</v>
      </c>
      <c r="F238" s="189" t="s">
        <v>391</v>
      </c>
      <c r="G238" s="14"/>
      <c r="H238" s="190">
        <v>8.4</v>
      </c>
      <c r="I238" s="14"/>
      <c r="J238" s="14"/>
      <c r="K238" s="14"/>
      <c r="L238" s="187"/>
      <c r="M238" s="191"/>
      <c r="N238" s="192"/>
      <c r="O238" s="192"/>
      <c r="P238" s="192"/>
      <c r="Q238" s="192"/>
      <c r="R238" s="192"/>
      <c r="S238" s="192"/>
      <c r="T238" s="19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188" t="s">
        <v>204</v>
      </c>
      <c r="AU238" s="188" t="s">
        <v>78</v>
      </c>
      <c r="AV238" s="14" t="s">
        <v>78</v>
      </c>
      <c r="AW238" s="14" t="s">
        <v>31</v>
      </c>
      <c r="AX238" s="14" t="s">
        <v>69</v>
      </c>
      <c r="AY238" s="188" t="s">
        <v>195</v>
      </c>
    </row>
    <row r="239" spans="1:51" s="13" customFormat="1" ht="12">
      <c r="A239" s="13"/>
      <c r="B239" s="180"/>
      <c r="C239" s="13"/>
      <c r="D239" s="181" t="s">
        <v>204</v>
      </c>
      <c r="E239" s="182" t="s">
        <v>3</v>
      </c>
      <c r="F239" s="183" t="s">
        <v>392</v>
      </c>
      <c r="G239" s="13"/>
      <c r="H239" s="182" t="s">
        <v>3</v>
      </c>
      <c r="I239" s="13"/>
      <c r="J239" s="13"/>
      <c r="K239" s="13"/>
      <c r="L239" s="180"/>
      <c r="M239" s="184"/>
      <c r="N239" s="185"/>
      <c r="O239" s="185"/>
      <c r="P239" s="185"/>
      <c r="Q239" s="185"/>
      <c r="R239" s="185"/>
      <c r="S239" s="185"/>
      <c r="T239" s="18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2" t="s">
        <v>204</v>
      </c>
      <c r="AU239" s="182" t="s">
        <v>78</v>
      </c>
      <c r="AV239" s="13" t="s">
        <v>76</v>
      </c>
      <c r="AW239" s="13" t="s">
        <v>31</v>
      </c>
      <c r="AX239" s="13" t="s">
        <v>69</v>
      </c>
      <c r="AY239" s="182" t="s">
        <v>195</v>
      </c>
    </row>
    <row r="240" spans="1:51" s="14" customFormat="1" ht="12">
      <c r="A240" s="14"/>
      <c r="B240" s="187"/>
      <c r="C240" s="14"/>
      <c r="D240" s="181" t="s">
        <v>204</v>
      </c>
      <c r="E240" s="188" t="s">
        <v>3</v>
      </c>
      <c r="F240" s="189" t="s">
        <v>393</v>
      </c>
      <c r="G240" s="14"/>
      <c r="H240" s="190">
        <v>375</v>
      </c>
      <c r="I240" s="14"/>
      <c r="J240" s="14"/>
      <c r="K240" s="14"/>
      <c r="L240" s="187"/>
      <c r="M240" s="191"/>
      <c r="N240" s="192"/>
      <c r="O240" s="192"/>
      <c r="P240" s="192"/>
      <c r="Q240" s="192"/>
      <c r="R240" s="192"/>
      <c r="S240" s="192"/>
      <c r="T240" s="19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188" t="s">
        <v>204</v>
      </c>
      <c r="AU240" s="188" t="s">
        <v>78</v>
      </c>
      <c r="AV240" s="14" t="s">
        <v>78</v>
      </c>
      <c r="AW240" s="14" t="s">
        <v>31</v>
      </c>
      <c r="AX240" s="14" t="s">
        <v>69</v>
      </c>
      <c r="AY240" s="188" t="s">
        <v>195</v>
      </c>
    </row>
    <row r="241" spans="1:51" s="13" customFormat="1" ht="12">
      <c r="A241" s="13"/>
      <c r="B241" s="180"/>
      <c r="C241" s="13"/>
      <c r="D241" s="181" t="s">
        <v>204</v>
      </c>
      <c r="E241" s="182" t="s">
        <v>3</v>
      </c>
      <c r="F241" s="183" t="s">
        <v>394</v>
      </c>
      <c r="G241" s="13"/>
      <c r="H241" s="182" t="s">
        <v>3</v>
      </c>
      <c r="I241" s="13"/>
      <c r="J241" s="13"/>
      <c r="K241" s="13"/>
      <c r="L241" s="180"/>
      <c r="M241" s="184"/>
      <c r="N241" s="185"/>
      <c r="O241" s="185"/>
      <c r="P241" s="185"/>
      <c r="Q241" s="185"/>
      <c r="R241" s="185"/>
      <c r="S241" s="185"/>
      <c r="T241" s="18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2" t="s">
        <v>204</v>
      </c>
      <c r="AU241" s="182" t="s">
        <v>78</v>
      </c>
      <c r="AV241" s="13" t="s">
        <v>76</v>
      </c>
      <c r="AW241" s="13" t="s">
        <v>31</v>
      </c>
      <c r="AX241" s="13" t="s">
        <v>69</v>
      </c>
      <c r="AY241" s="182" t="s">
        <v>195</v>
      </c>
    </row>
    <row r="242" spans="1:51" s="14" customFormat="1" ht="12">
      <c r="A242" s="14"/>
      <c r="B242" s="187"/>
      <c r="C242" s="14"/>
      <c r="D242" s="181" t="s">
        <v>204</v>
      </c>
      <c r="E242" s="188" t="s">
        <v>3</v>
      </c>
      <c r="F242" s="189" t="s">
        <v>395</v>
      </c>
      <c r="G242" s="14"/>
      <c r="H242" s="190">
        <v>283</v>
      </c>
      <c r="I242" s="14"/>
      <c r="J242" s="14"/>
      <c r="K242" s="14"/>
      <c r="L242" s="187"/>
      <c r="M242" s="191"/>
      <c r="N242" s="192"/>
      <c r="O242" s="192"/>
      <c r="P242" s="192"/>
      <c r="Q242" s="192"/>
      <c r="R242" s="192"/>
      <c r="S242" s="192"/>
      <c r="T242" s="19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188" t="s">
        <v>204</v>
      </c>
      <c r="AU242" s="188" t="s">
        <v>78</v>
      </c>
      <c r="AV242" s="14" t="s">
        <v>78</v>
      </c>
      <c r="AW242" s="14" t="s">
        <v>31</v>
      </c>
      <c r="AX242" s="14" t="s">
        <v>69</v>
      </c>
      <c r="AY242" s="188" t="s">
        <v>195</v>
      </c>
    </row>
    <row r="243" spans="1:51" s="13" customFormat="1" ht="12">
      <c r="A243" s="13"/>
      <c r="B243" s="180"/>
      <c r="C243" s="13"/>
      <c r="D243" s="181" t="s">
        <v>204</v>
      </c>
      <c r="E243" s="182" t="s">
        <v>3</v>
      </c>
      <c r="F243" s="183" t="s">
        <v>396</v>
      </c>
      <c r="G243" s="13"/>
      <c r="H243" s="182" t="s">
        <v>3</v>
      </c>
      <c r="I243" s="13"/>
      <c r="J243" s="13"/>
      <c r="K243" s="13"/>
      <c r="L243" s="180"/>
      <c r="M243" s="184"/>
      <c r="N243" s="185"/>
      <c r="O243" s="185"/>
      <c r="P243" s="185"/>
      <c r="Q243" s="185"/>
      <c r="R243" s="185"/>
      <c r="S243" s="185"/>
      <c r="T243" s="18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2" t="s">
        <v>204</v>
      </c>
      <c r="AU243" s="182" t="s">
        <v>78</v>
      </c>
      <c r="AV243" s="13" t="s">
        <v>76</v>
      </c>
      <c r="AW243" s="13" t="s">
        <v>31</v>
      </c>
      <c r="AX243" s="13" t="s">
        <v>69</v>
      </c>
      <c r="AY243" s="182" t="s">
        <v>195</v>
      </c>
    </row>
    <row r="244" spans="1:51" s="14" customFormat="1" ht="12">
      <c r="A244" s="14"/>
      <c r="B244" s="187"/>
      <c r="C244" s="14"/>
      <c r="D244" s="181" t="s">
        <v>204</v>
      </c>
      <c r="E244" s="188" t="s">
        <v>3</v>
      </c>
      <c r="F244" s="189" t="s">
        <v>397</v>
      </c>
      <c r="G244" s="14"/>
      <c r="H244" s="190">
        <v>383</v>
      </c>
      <c r="I244" s="14"/>
      <c r="J244" s="14"/>
      <c r="K244" s="14"/>
      <c r="L244" s="187"/>
      <c r="M244" s="191"/>
      <c r="N244" s="192"/>
      <c r="O244" s="192"/>
      <c r="P244" s="192"/>
      <c r="Q244" s="192"/>
      <c r="R244" s="192"/>
      <c r="S244" s="192"/>
      <c r="T244" s="19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188" t="s">
        <v>204</v>
      </c>
      <c r="AU244" s="188" t="s">
        <v>78</v>
      </c>
      <c r="AV244" s="14" t="s">
        <v>78</v>
      </c>
      <c r="AW244" s="14" t="s">
        <v>31</v>
      </c>
      <c r="AX244" s="14" t="s">
        <v>69</v>
      </c>
      <c r="AY244" s="188" t="s">
        <v>195</v>
      </c>
    </row>
    <row r="245" spans="1:51" s="16" customFormat="1" ht="12">
      <c r="A245" s="16"/>
      <c r="B245" s="201"/>
      <c r="C245" s="16"/>
      <c r="D245" s="181" t="s">
        <v>204</v>
      </c>
      <c r="E245" s="202" t="s">
        <v>3</v>
      </c>
      <c r="F245" s="203" t="s">
        <v>232</v>
      </c>
      <c r="G245" s="16"/>
      <c r="H245" s="204">
        <v>1348.4</v>
      </c>
      <c r="I245" s="16"/>
      <c r="J245" s="16"/>
      <c r="K245" s="16"/>
      <c r="L245" s="201"/>
      <c r="M245" s="205"/>
      <c r="N245" s="206"/>
      <c r="O245" s="206"/>
      <c r="P245" s="206"/>
      <c r="Q245" s="206"/>
      <c r="R245" s="206"/>
      <c r="S245" s="206"/>
      <c r="T245" s="207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T245" s="202" t="s">
        <v>204</v>
      </c>
      <c r="AU245" s="202" t="s">
        <v>78</v>
      </c>
      <c r="AV245" s="16" t="s">
        <v>119</v>
      </c>
      <c r="AW245" s="16" t="s">
        <v>31</v>
      </c>
      <c r="AX245" s="16" t="s">
        <v>69</v>
      </c>
      <c r="AY245" s="202" t="s">
        <v>195</v>
      </c>
    </row>
    <row r="246" spans="1:51" s="13" customFormat="1" ht="12">
      <c r="A246" s="13"/>
      <c r="B246" s="180"/>
      <c r="C246" s="13"/>
      <c r="D246" s="181" t="s">
        <v>204</v>
      </c>
      <c r="E246" s="182" t="s">
        <v>3</v>
      </c>
      <c r="F246" s="183" t="s">
        <v>398</v>
      </c>
      <c r="G246" s="13"/>
      <c r="H246" s="182" t="s">
        <v>3</v>
      </c>
      <c r="I246" s="13"/>
      <c r="J246" s="13"/>
      <c r="K246" s="13"/>
      <c r="L246" s="180"/>
      <c r="M246" s="184"/>
      <c r="N246" s="185"/>
      <c r="O246" s="185"/>
      <c r="P246" s="185"/>
      <c r="Q246" s="185"/>
      <c r="R246" s="185"/>
      <c r="S246" s="185"/>
      <c r="T246" s="18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2" t="s">
        <v>204</v>
      </c>
      <c r="AU246" s="182" t="s">
        <v>78</v>
      </c>
      <c r="AV246" s="13" t="s">
        <v>76</v>
      </c>
      <c r="AW246" s="13" t="s">
        <v>31</v>
      </c>
      <c r="AX246" s="13" t="s">
        <v>69</v>
      </c>
      <c r="AY246" s="182" t="s">
        <v>195</v>
      </c>
    </row>
    <row r="247" spans="1:51" s="14" customFormat="1" ht="12">
      <c r="A247" s="14"/>
      <c r="B247" s="187"/>
      <c r="C247" s="14"/>
      <c r="D247" s="181" t="s">
        <v>204</v>
      </c>
      <c r="E247" s="188" t="s">
        <v>3</v>
      </c>
      <c r="F247" s="189" t="s">
        <v>399</v>
      </c>
      <c r="G247" s="14"/>
      <c r="H247" s="190">
        <v>18.89</v>
      </c>
      <c r="I247" s="14"/>
      <c r="J247" s="14"/>
      <c r="K247" s="14"/>
      <c r="L247" s="187"/>
      <c r="M247" s="191"/>
      <c r="N247" s="192"/>
      <c r="O247" s="192"/>
      <c r="P247" s="192"/>
      <c r="Q247" s="192"/>
      <c r="R247" s="192"/>
      <c r="S247" s="192"/>
      <c r="T247" s="19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188" t="s">
        <v>204</v>
      </c>
      <c r="AU247" s="188" t="s">
        <v>78</v>
      </c>
      <c r="AV247" s="14" t="s">
        <v>78</v>
      </c>
      <c r="AW247" s="14" t="s">
        <v>31</v>
      </c>
      <c r="AX247" s="14" t="s">
        <v>69</v>
      </c>
      <c r="AY247" s="188" t="s">
        <v>195</v>
      </c>
    </row>
    <row r="248" spans="1:51" s="16" customFormat="1" ht="12">
      <c r="A248" s="16"/>
      <c r="B248" s="201"/>
      <c r="C248" s="16"/>
      <c r="D248" s="181" t="s">
        <v>204</v>
      </c>
      <c r="E248" s="202" t="s">
        <v>3</v>
      </c>
      <c r="F248" s="203" t="s">
        <v>232</v>
      </c>
      <c r="G248" s="16"/>
      <c r="H248" s="204">
        <v>18.89</v>
      </c>
      <c r="I248" s="16"/>
      <c r="J248" s="16"/>
      <c r="K248" s="16"/>
      <c r="L248" s="201"/>
      <c r="M248" s="205"/>
      <c r="N248" s="206"/>
      <c r="O248" s="206"/>
      <c r="P248" s="206"/>
      <c r="Q248" s="206"/>
      <c r="R248" s="206"/>
      <c r="S248" s="206"/>
      <c r="T248" s="207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T248" s="202" t="s">
        <v>204</v>
      </c>
      <c r="AU248" s="202" t="s">
        <v>78</v>
      </c>
      <c r="AV248" s="16" t="s">
        <v>119</v>
      </c>
      <c r="AW248" s="16" t="s">
        <v>31</v>
      </c>
      <c r="AX248" s="16" t="s">
        <v>69</v>
      </c>
      <c r="AY248" s="202" t="s">
        <v>195</v>
      </c>
    </row>
    <row r="249" spans="1:51" s="15" customFormat="1" ht="12">
      <c r="A249" s="15"/>
      <c r="B249" s="194"/>
      <c r="C249" s="15"/>
      <c r="D249" s="181" t="s">
        <v>204</v>
      </c>
      <c r="E249" s="195" t="s">
        <v>3</v>
      </c>
      <c r="F249" s="196" t="s">
        <v>209</v>
      </c>
      <c r="G249" s="15"/>
      <c r="H249" s="197">
        <v>1367.29</v>
      </c>
      <c r="I249" s="15"/>
      <c r="J249" s="15"/>
      <c r="K249" s="15"/>
      <c r="L249" s="194"/>
      <c r="M249" s="198"/>
      <c r="N249" s="199"/>
      <c r="O249" s="199"/>
      <c r="P249" s="199"/>
      <c r="Q249" s="199"/>
      <c r="R249" s="199"/>
      <c r="S249" s="199"/>
      <c r="T249" s="200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195" t="s">
        <v>204</v>
      </c>
      <c r="AU249" s="195" t="s">
        <v>78</v>
      </c>
      <c r="AV249" s="15" t="s">
        <v>202</v>
      </c>
      <c r="AW249" s="15" t="s">
        <v>31</v>
      </c>
      <c r="AX249" s="15" t="s">
        <v>76</v>
      </c>
      <c r="AY249" s="195" t="s">
        <v>195</v>
      </c>
    </row>
    <row r="250" spans="1:65" s="2" customFormat="1" ht="16.5" customHeight="1">
      <c r="A250" s="33"/>
      <c r="B250" s="167"/>
      <c r="C250" s="208" t="s">
        <v>400</v>
      </c>
      <c r="D250" s="208" t="s">
        <v>263</v>
      </c>
      <c r="E250" s="209" t="s">
        <v>401</v>
      </c>
      <c r="F250" s="210" t="s">
        <v>402</v>
      </c>
      <c r="G250" s="211" t="s">
        <v>200</v>
      </c>
      <c r="H250" s="212">
        <v>1394.636</v>
      </c>
      <c r="I250" s="213">
        <v>174</v>
      </c>
      <c r="J250" s="213">
        <f>ROUND(I250*H250,2)</f>
        <v>242666.66</v>
      </c>
      <c r="K250" s="210" t="s">
        <v>201</v>
      </c>
      <c r="L250" s="214"/>
      <c r="M250" s="215" t="s">
        <v>3</v>
      </c>
      <c r="N250" s="216" t="s">
        <v>40</v>
      </c>
      <c r="O250" s="176">
        <v>0</v>
      </c>
      <c r="P250" s="176">
        <f>O250*H250</f>
        <v>0</v>
      </c>
      <c r="Q250" s="176">
        <v>0.00238</v>
      </c>
      <c r="R250" s="176">
        <f>Q250*H250</f>
        <v>3.31923368</v>
      </c>
      <c r="S250" s="176">
        <v>0</v>
      </c>
      <c r="T250" s="177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78" t="s">
        <v>246</v>
      </c>
      <c r="AT250" s="178" t="s">
        <v>263</v>
      </c>
      <c r="AU250" s="178" t="s">
        <v>78</v>
      </c>
      <c r="AY250" s="20" t="s">
        <v>195</v>
      </c>
      <c r="BE250" s="179">
        <f>IF(N250="základní",J250,0)</f>
        <v>242666.66</v>
      </c>
      <c r="BF250" s="179">
        <f>IF(N250="snížená",J250,0)</f>
        <v>0</v>
      </c>
      <c r="BG250" s="179">
        <f>IF(N250="zákl. přenesená",J250,0)</f>
        <v>0</v>
      </c>
      <c r="BH250" s="179">
        <f>IF(N250="sníž. přenesená",J250,0)</f>
        <v>0</v>
      </c>
      <c r="BI250" s="179">
        <f>IF(N250="nulová",J250,0)</f>
        <v>0</v>
      </c>
      <c r="BJ250" s="20" t="s">
        <v>76</v>
      </c>
      <c r="BK250" s="179">
        <f>ROUND(I250*H250,2)</f>
        <v>242666.66</v>
      </c>
      <c r="BL250" s="20" t="s">
        <v>202</v>
      </c>
      <c r="BM250" s="178" t="s">
        <v>403</v>
      </c>
    </row>
    <row r="251" spans="1:51" s="14" customFormat="1" ht="12">
      <c r="A251" s="14"/>
      <c r="B251" s="187"/>
      <c r="C251" s="14"/>
      <c r="D251" s="181" t="s">
        <v>204</v>
      </c>
      <c r="E251" s="14"/>
      <c r="F251" s="189" t="s">
        <v>404</v>
      </c>
      <c r="G251" s="14"/>
      <c r="H251" s="190">
        <v>1394.636</v>
      </c>
      <c r="I251" s="14"/>
      <c r="J251" s="14"/>
      <c r="K251" s="14"/>
      <c r="L251" s="187"/>
      <c r="M251" s="191"/>
      <c r="N251" s="192"/>
      <c r="O251" s="192"/>
      <c r="P251" s="192"/>
      <c r="Q251" s="192"/>
      <c r="R251" s="192"/>
      <c r="S251" s="192"/>
      <c r="T251" s="19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88" t="s">
        <v>204</v>
      </c>
      <c r="AU251" s="188" t="s">
        <v>78</v>
      </c>
      <c r="AV251" s="14" t="s">
        <v>78</v>
      </c>
      <c r="AW251" s="14" t="s">
        <v>4</v>
      </c>
      <c r="AX251" s="14" t="s">
        <v>76</v>
      </c>
      <c r="AY251" s="188" t="s">
        <v>195</v>
      </c>
    </row>
    <row r="252" spans="1:65" s="2" customFormat="1" ht="24" customHeight="1">
      <c r="A252" s="33"/>
      <c r="B252" s="167"/>
      <c r="C252" s="168" t="s">
        <v>405</v>
      </c>
      <c r="D252" s="168" t="s">
        <v>197</v>
      </c>
      <c r="E252" s="169" t="s">
        <v>406</v>
      </c>
      <c r="F252" s="170" t="s">
        <v>407</v>
      </c>
      <c r="G252" s="171" t="s">
        <v>212</v>
      </c>
      <c r="H252" s="172">
        <v>872.6</v>
      </c>
      <c r="I252" s="173">
        <v>148</v>
      </c>
      <c r="J252" s="173">
        <f>ROUND(I252*H252,2)</f>
        <v>129144.8</v>
      </c>
      <c r="K252" s="170" t="s">
        <v>201</v>
      </c>
      <c r="L252" s="34"/>
      <c r="M252" s="174" t="s">
        <v>3</v>
      </c>
      <c r="N252" s="175" t="s">
        <v>40</v>
      </c>
      <c r="O252" s="176">
        <v>0.3</v>
      </c>
      <c r="P252" s="176">
        <f>O252*H252</f>
        <v>261.78</v>
      </c>
      <c r="Q252" s="176">
        <v>0.00176</v>
      </c>
      <c r="R252" s="176">
        <f>Q252*H252</f>
        <v>1.535776</v>
      </c>
      <c r="S252" s="176">
        <v>0</v>
      </c>
      <c r="T252" s="177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8" t="s">
        <v>202</v>
      </c>
      <c r="AT252" s="178" t="s">
        <v>197</v>
      </c>
      <c r="AU252" s="178" t="s">
        <v>78</v>
      </c>
      <c r="AY252" s="20" t="s">
        <v>195</v>
      </c>
      <c r="BE252" s="179">
        <f>IF(N252="základní",J252,0)</f>
        <v>129144.8</v>
      </c>
      <c r="BF252" s="179">
        <f>IF(N252="snížená",J252,0)</f>
        <v>0</v>
      </c>
      <c r="BG252" s="179">
        <f>IF(N252="zákl. přenesená",J252,0)</f>
        <v>0</v>
      </c>
      <c r="BH252" s="179">
        <f>IF(N252="sníž. přenesená",J252,0)</f>
        <v>0</v>
      </c>
      <c r="BI252" s="179">
        <f>IF(N252="nulová",J252,0)</f>
        <v>0</v>
      </c>
      <c r="BJ252" s="20" t="s">
        <v>76</v>
      </c>
      <c r="BK252" s="179">
        <f>ROUND(I252*H252,2)</f>
        <v>129144.8</v>
      </c>
      <c r="BL252" s="20" t="s">
        <v>202</v>
      </c>
      <c r="BM252" s="178" t="s">
        <v>408</v>
      </c>
    </row>
    <row r="253" spans="1:51" s="13" customFormat="1" ht="12">
      <c r="A253" s="13"/>
      <c r="B253" s="180"/>
      <c r="C253" s="13"/>
      <c r="D253" s="181" t="s">
        <v>204</v>
      </c>
      <c r="E253" s="182" t="s">
        <v>3</v>
      </c>
      <c r="F253" s="183" t="s">
        <v>349</v>
      </c>
      <c r="G253" s="13"/>
      <c r="H253" s="182" t="s">
        <v>3</v>
      </c>
      <c r="I253" s="13"/>
      <c r="J253" s="13"/>
      <c r="K253" s="13"/>
      <c r="L253" s="180"/>
      <c r="M253" s="184"/>
      <c r="N253" s="185"/>
      <c r="O253" s="185"/>
      <c r="P253" s="185"/>
      <c r="Q253" s="185"/>
      <c r="R253" s="185"/>
      <c r="S253" s="185"/>
      <c r="T253" s="18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2" t="s">
        <v>204</v>
      </c>
      <c r="AU253" s="182" t="s">
        <v>78</v>
      </c>
      <c r="AV253" s="13" t="s">
        <v>76</v>
      </c>
      <c r="AW253" s="13" t="s">
        <v>31</v>
      </c>
      <c r="AX253" s="13" t="s">
        <v>69</v>
      </c>
      <c r="AY253" s="182" t="s">
        <v>195</v>
      </c>
    </row>
    <row r="254" spans="1:51" s="13" customFormat="1" ht="12">
      <c r="A254" s="13"/>
      <c r="B254" s="180"/>
      <c r="C254" s="13"/>
      <c r="D254" s="181" t="s">
        <v>204</v>
      </c>
      <c r="E254" s="182" t="s">
        <v>3</v>
      </c>
      <c r="F254" s="183" t="s">
        <v>350</v>
      </c>
      <c r="G254" s="13"/>
      <c r="H254" s="182" t="s">
        <v>3</v>
      </c>
      <c r="I254" s="13"/>
      <c r="J254" s="13"/>
      <c r="K254" s="13"/>
      <c r="L254" s="180"/>
      <c r="M254" s="184"/>
      <c r="N254" s="185"/>
      <c r="O254" s="185"/>
      <c r="P254" s="185"/>
      <c r="Q254" s="185"/>
      <c r="R254" s="185"/>
      <c r="S254" s="185"/>
      <c r="T254" s="18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2" t="s">
        <v>204</v>
      </c>
      <c r="AU254" s="182" t="s">
        <v>78</v>
      </c>
      <c r="AV254" s="13" t="s">
        <v>76</v>
      </c>
      <c r="AW254" s="13" t="s">
        <v>31</v>
      </c>
      <c r="AX254" s="13" t="s">
        <v>69</v>
      </c>
      <c r="AY254" s="182" t="s">
        <v>195</v>
      </c>
    </row>
    <row r="255" spans="1:51" s="14" customFormat="1" ht="12">
      <c r="A255" s="14"/>
      <c r="B255" s="187"/>
      <c r="C255" s="14"/>
      <c r="D255" s="181" t="s">
        <v>204</v>
      </c>
      <c r="E255" s="188" t="s">
        <v>3</v>
      </c>
      <c r="F255" s="189" t="s">
        <v>351</v>
      </c>
      <c r="G255" s="14"/>
      <c r="H255" s="190">
        <v>7.95</v>
      </c>
      <c r="I255" s="14"/>
      <c r="J255" s="14"/>
      <c r="K255" s="14"/>
      <c r="L255" s="187"/>
      <c r="M255" s="191"/>
      <c r="N255" s="192"/>
      <c r="O255" s="192"/>
      <c r="P255" s="192"/>
      <c r="Q255" s="192"/>
      <c r="R255" s="192"/>
      <c r="S255" s="192"/>
      <c r="T255" s="19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188" t="s">
        <v>204</v>
      </c>
      <c r="AU255" s="188" t="s">
        <v>78</v>
      </c>
      <c r="AV255" s="14" t="s">
        <v>78</v>
      </c>
      <c r="AW255" s="14" t="s">
        <v>31</v>
      </c>
      <c r="AX255" s="14" t="s">
        <v>69</v>
      </c>
      <c r="AY255" s="188" t="s">
        <v>195</v>
      </c>
    </row>
    <row r="256" spans="1:51" s="13" customFormat="1" ht="12">
      <c r="A256" s="13"/>
      <c r="B256" s="180"/>
      <c r="C256" s="13"/>
      <c r="D256" s="181" t="s">
        <v>204</v>
      </c>
      <c r="E256" s="182" t="s">
        <v>3</v>
      </c>
      <c r="F256" s="183" t="s">
        <v>352</v>
      </c>
      <c r="G256" s="13"/>
      <c r="H256" s="182" t="s">
        <v>3</v>
      </c>
      <c r="I256" s="13"/>
      <c r="J256" s="13"/>
      <c r="K256" s="13"/>
      <c r="L256" s="180"/>
      <c r="M256" s="184"/>
      <c r="N256" s="185"/>
      <c r="O256" s="185"/>
      <c r="P256" s="185"/>
      <c r="Q256" s="185"/>
      <c r="R256" s="185"/>
      <c r="S256" s="185"/>
      <c r="T256" s="18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82" t="s">
        <v>204</v>
      </c>
      <c r="AU256" s="182" t="s">
        <v>78</v>
      </c>
      <c r="AV256" s="13" t="s">
        <v>76</v>
      </c>
      <c r="AW256" s="13" t="s">
        <v>31</v>
      </c>
      <c r="AX256" s="13" t="s">
        <v>69</v>
      </c>
      <c r="AY256" s="182" t="s">
        <v>195</v>
      </c>
    </row>
    <row r="257" spans="1:51" s="14" customFormat="1" ht="12">
      <c r="A257" s="14"/>
      <c r="B257" s="187"/>
      <c r="C257" s="14"/>
      <c r="D257" s="181" t="s">
        <v>204</v>
      </c>
      <c r="E257" s="188" t="s">
        <v>3</v>
      </c>
      <c r="F257" s="189" t="s">
        <v>353</v>
      </c>
      <c r="G257" s="14"/>
      <c r="H257" s="190">
        <v>395.85</v>
      </c>
      <c r="I257" s="14"/>
      <c r="J257" s="14"/>
      <c r="K257" s="14"/>
      <c r="L257" s="187"/>
      <c r="M257" s="191"/>
      <c r="N257" s="192"/>
      <c r="O257" s="192"/>
      <c r="P257" s="192"/>
      <c r="Q257" s="192"/>
      <c r="R257" s="192"/>
      <c r="S257" s="192"/>
      <c r="T257" s="19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188" t="s">
        <v>204</v>
      </c>
      <c r="AU257" s="188" t="s">
        <v>78</v>
      </c>
      <c r="AV257" s="14" t="s">
        <v>78</v>
      </c>
      <c r="AW257" s="14" t="s">
        <v>31</v>
      </c>
      <c r="AX257" s="14" t="s">
        <v>69</v>
      </c>
      <c r="AY257" s="188" t="s">
        <v>195</v>
      </c>
    </row>
    <row r="258" spans="1:51" s="13" customFormat="1" ht="12">
      <c r="A258" s="13"/>
      <c r="B258" s="180"/>
      <c r="C258" s="13"/>
      <c r="D258" s="181" t="s">
        <v>204</v>
      </c>
      <c r="E258" s="182" t="s">
        <v>3</v>
      </c>
      <c r="F258" s="183" t="s">
        <v>354</v>
      </c>
      <c r="G258" s="13"/>
      <c r="H258" s="182" t="s">
        <v>3</v>
      </c>
      <c r="I258" s="13"/>
      <c r="J258" s="13"/>
      <c r="K258" s="13"/>
      <c r="L258" s="180"/>
      <c r="M258" s="184"/>
      <c r="N258" s="185"/>
      <c r="O258" s="185"/>
      <c r="P258" s="185"/>
      <c r="Q258" s="185"/>
      <c r="R258" s="185"/>
      <c r="S258" s="185"/>
      <c r="T258" s="18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82" t="s">
        <v>204</v>
      </c>
      <c r="AU258" s="182" t="s">
        <v>78</v>
      </c>
      <c r="AV258" s="13" t="s">
        <v>76</v>
      </c>
      <c r="AW258" s="13" t="s">
        <v>31</v>
      </c>
      <c r="AX258" s="13" t="s">
        <v>69</v>
      </c>
      <c r="AY258" s="182" t="s">
        <v>195</v>
      </c>
    </row>
    <row r="259" spans="1:51" s="14" customFormat="1" ht="12">
      <c r="A259" s="14"/>
      <c r="B259" s="187"/>
      <c r="C259" s="14"/>
      <c r="D259" s="181" t="s">
        <v>204</v>
      </c>
      <c r="E259" s="188" t="s">
        <v>3</v>
      </c>
      <c r="F259" s="189" t="s">
        <v>355</v>
      </c>
      <c r="G259" s="14"/>
      <c r="H259" s="190">
        <v>47.25</v>
      </c>
      <c r="I259" s="14"/>
      <c r="J259" s="14"/>
      <c r="K259" s="14"/>
      <c r="L259" s="187"/>
      <c r="M259" s="191"/>
      <c r="N259" s="192"/>
      <c r="O259" s="192"/>
      <c r="P259" s="192"/>
      <c r="Q259" s="192"/>
      <c r="R259" s="192"/>
      <c r="S259" s="192"/>
      <c r="T259" s="19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188" t="s">
        <v>204</v>
      </c>
      <c r="AU259" s="188" t="s">
        <v>78</v>
      </c>
      <c r="AV259" s="14" t="s">
        <v>78</v>
      </c>
      <c r="AW259" s="14" t="s">
        <v>31</v>
      </c>
      <c r="AX259" s="14" t="s">
        <v>69</v>
      </c>
      <c r="AY259" s="188" t="s">
        <v>195</v>
      </c>
    </row>
    <row r="260" spans="1:51" s="13" customFormat="1" ht="12">
      <c r="A260" s="13"/>
      <c r="B260" s="180"/>
      <c r="C260" s="13"/>
      <c r="D260" s="181" t="s">
        <v>204</v>
      </c>
      <c r="E260" s="182" t="s">
        <v>3</v>
      </c>
      <c r="F260" s="183" t="s">
        <v>356</v>
      </c>
      <c r="G260" s="13"/>
      <c r="H260" s="182" t="s">
        <v>3</v>
      </c>
      <c r="I260" s="13"/>
      <c r="J260" s="13"/>
      <c r="K260" s="13"/>
      <c r="L260" s="180"/>
      <c r="M260" s="184"/>
      <c r="N260" s="185"/>
      <c r="O260" s="185"/>
      <c r="P260" s="185"/>
      <c r="Q260" s="185"/>
      <c r="R260" s="185"/>
      <c r="S260" s="185"/>
      <c r="T260" s="18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82" t="s">
        <v>204</v>
      </c>
      <c r="AU260" s="182" t="s">
        <v>78</v>
      </c>
      <c r="AV260" s="13" t="s">
        <v>76</v>
      </c>
      <c r="AW260" s="13" t="s">
        <v>31</v>
      </c>
      <c r="AX260" s="13" t="s">
        <v>69</v>
      </c>
      <c r="AY260" s="182" t="s">
        <v>195</v>
      </c>
    </row>
    <row r="261" spans="1:51" s="14" customFormat="1" ht="12">
      <c r="A261" s="14"/>
      <c r="B261" s="187"/>
      <c r="C261" s="14"/>
      <c r="D261" s="181" t="s">
        <v>204</v>
      </c>
      <c r="E261" s="188" t="s">
        <v>3</v>
      </c>
      <c r="F261" s="189" t="s">
        <v>357</v>
      </c>
      <c r="G261" s="14"/>
      <c r="H261" s="190">
        <v>12.1</v>
      </c>
      <c r="I261" s="14"/>
      <c r="J261" s="14"/>
      <c r="K261" s="14"/>
      <c r="L261" s="187"/>
      <c r="M261" s="191"/>
      <c r="N261" s="192"/>
      <c r="O261" s="192"/>
      <c r="P261" s="192"/>
      <c r="Q261" s="192"/>
      <c r="R261" s="192"/>
      <c r="S261" s="192"/>
      <c r="T261" s="19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188" t="s">
        <v>204</v>
      </c>
      <c r="AU261" s="188" t="s">
        <v>78</v>
      </c>
      <c r="AV261" s="14" t="s">
        <v>78</v>
      </c>
      <c r="AW261" s="14" t="s">
        <v>31</v>
      </c>
      <c r="AX261" s="14" t="s">
        <v>69</v>
      </c>
      <c r="AY261" s="188" t="s">
        <v>195</v>
      </c>
    </row>
    <row r="262" spans="1:51" s="13" customFormat="1" ht="12">
      <c r="A262" s="13"/>
      <c r="B262" s="180"/>
      <c r="C262" s="13"/>
      <c r="D262" s="181" t="s">
        <v>204</v>
      </c>
      <c r="E262" s="182" t="s">
        <v>3</v>
      </c>
      <c r="F262" s="183" t="s">
        <v>358</v>
      </c>
      <c r="G262" s="13"/>
      <c r="H262" s="182" t="s">
        <v>3</v>
      </c>
      <c r="I262" s="13"/>
      <c r="J262" s="13"/>
      <c r="K262" s="13"/>
      <c r="L262" s="180"/>
      <c r="M262" s="184"/>
      <c r="N262" s="185"/>
      <c r="O262" s="185"/>
      <c r="P262" s="185"/>
      <c r="Q262" s="185"/>
      <c r="R262" s="185"/>
      <c r="S262" s="185"/>
      <c r="T262" s="18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82" t="s">
        <v>204</v>
      </c>
      <c r="AU262" s="182" t="s">
        <v>78</v>
      </c>
      <c r="AV262" s="13" t="s">
        <v>76</v>
      </c>
      <c r="AW262" s="13" t="s">
        <v>31</v>
      </c>
      <c r="AX262" s="13" t="s">
        <v>69</v>
      </c>
      <c r="AY262" s="182" t="s">
        <v>195</v>
      </c>
    </row>
    <row r="263" spans="1:51" s="14" customFormat="1" ht="12">
      <c r="A263" s="14"/>
      <c r="B263" s="187"/>
      <c r="C263" s="14"/>
      <c r="D263" s="181" t="s">
        <v>204</v>
      </c>
      <c r="E263" s="188" t="s">
        <v>3</v>
      </c>
      <c r="F263" s="189" t="s">
        <v>359</v>
      </c>
      <c r="G263" s="14"/>
      <c r="H263" s="190">
        <v>6.3</v>
      </c>
      <c r="I263" s="14"/>
      <c r="J263" s="14"/>
      <c r="K263" s="14"/>
      <c r="L263" s="187"/>
      <c r="M263" s="191"/>
      <c r="N263" s="192"/>
      <c r="O263" s="192"/>
      <c r="P263" s="192"/>
      <c r="Q263" s="192"/>
      <c r="R263" s="192"/>
      <c r="S263" s="192"/>
      <c r="T263" s="19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188" t="s">
        <v>204</v>
      </c>
      <c r="AU263" s="188" t="s">
        <v>78</v>
      </c>
      <c r="AV263" s="14" t="s">
        <v>78</v>
      </c>
      <c r="AW263" s="14" t="s">
        <v>31</v>
      </c>
      <c r="AX263" s="14" t="s">
        <v>69</v>
      </c>
      <c r="AY263" s="188" t="s">
        <v>195</v>
      </c>
    </row>
    <row r="264" spans="1:51" s="13" customFormat="1" ht="12">
      <c r="A264" s="13"/>
      <c r="B264" s="180"/>
      <c r="C264" s="13"/>
      <c r="D264" s="181" t="s">
        <v>204</v>
      </c>
      <c r="E264" s="182" t="s">
        <v>3</v>
      </c>
      <c r="F264" s="183" t="s">
        <v>409</v>
      </c>
      <c r="G264" s="13"/>
      <c r="H264" s="182" t="s">
        <v>3</v>
      </c>
      <c r="I264" s="13"/>
      <c r="J264" s="13"/>
      <c r="K264" s="13"/>
      <c r="L264" s="180"/>
      <c r="M264" s="184"/>
      <c r="N264" s="185"/>
      <c r="O264" s="185"/>
      <c r="P264" s="185"/>
      <c r="Q264" s="185"/>
      <c r="R264" s="185"/>
      <c r="S264" s="185"/>
      <c r="T264" s="18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2" t="s">
        <v>204</v>
      </c>
      <c r="AU264" s="182" t="s">
        <v>78</v>
      </c>
      <c r="AV264" s="13" t="s">
        <v>76</v>
      </c>
      <c r="AW264" s="13" t="s">
        <v>31</v>
      </c>
      <c r="AX264" s="13" t="s">
        <v>69</v>
      </c>
      <c r="AY264" s="182" t="s">
        <v>195</v>
      </c>
    </row>
    <row r="265" spans="1:51" s="14" customFormat="1" ht="12">
      <c r="A265" s="14"/>
      <c r="B265" s="187"/>
      <c r="C265" s="14"/>
      <c r="D265" s="181" t="s">
        <v>204</v>
      </c>
      <c r="E265" s="188" t="s">
        <v>3</v>
      </c>
      <c r="F265" s="189" t="s">
        <v>361</v>
      </c>
      <c r="G265" s="14"/>
      <c r="H265" s="190">
        <v>190.8</v>
      </c>
      <c r="I265" s="14"/>
      <c r="J265" s="14"/>
      <c r="K265" s="14"/>
      <c r="L265" s="187"/>
      <c r="M265" s="191"/>
      <c r="N265" s="192"/>
      <c r="O265" s="192"/>
      <c r="P265" s="192"/>
      <c r="Q265" s="192"/>
      <c r="R265" s="192"/>
      <c r="S265" s="192"/>
      <c r="T265" s="19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188" t="s">
        <v>204</v>
      </c>
      <c r="AU265" s="188" t="s">
        <v>78</v>
      </c>
      <c r="AV265" s="14" t="s">
        <v>78</v>
      </c>
      <c r="AW265" s="14" t="s">
        <v>31</v>
      </c>
      <c r="AX265" s="14" t="s">
        <v>69</v>
      </c>
      <c r="AY265" s="188" t="s">
        <v>195</v>
      </c>
    </row>
    <row r="266" spans="1:51" s="14" customFormat="1" ht="12">
      <c r="A266" s="14"/>
      <c r="B266" s="187"/>
      <c r="C266" s="14"/>
      <c r="D266" s="181" t="s">
        <v>204</v>
      </c>
      <c r="E266" s="188" t="s">
        <v>3</v>
      </c>
      <c r="F266" s="189" t="s">
        <v>410</v>
      </c>
      <c r="G266" s="14"/>
      <c r="H266" s="190">
        <v>10.8</v>
      </c>
      <c r="I266" s="14"/>
      <c r="J266" s="14"/>
      <c r="K266" s="14"/>
      <c r="L266" s="187"/>
      <c r="M266" s="191"/>
      <c r="N266" s="192"/>
      <c r="O266" s="192"/>
      <c r="P266" s="192"/>
      <c r="Q266" s="192"/>
      <c r="R266" s="192"/>
      <c r="S266" s="192"/>
      <c r="T266" s="19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188" t="s">
        <v>204</v>
      </c>
      <c r="AU266" s="188" t="s">
        <v>78</v>
      </c>
      <c r="AV266" s="14" t="s">
        <v>78</v>
      </c>
      <c r="AW266" s="14" t="s">
        <v>31</v>
      </c>
      <c r="AX266" s="14" t="s">
        <v>69</v>
      </c>
      <c r="AY266" s="188" t="s">
        <v>195</v>
      </c>
    </row>
    <row r="267" spans="1:51" s="16" customFormat="1" ht="12">
      <c r="A267" s="16"/>
      <c r="B267" s="201"/>
      <c r="C267" s="16"/>
      <c r="D267" s="181" t="s">
        <v>204</v>
      </c>
      <c r="E267" s="202" t="s">
        <v>3</v>
      </c>
      <c r="F267" s="203" t="s">
        <v>232</v>
      </c>
      <c r="G267" s="16"/>
      <c r="H267" s="204">
        <v>671.05</v>
      </c>
      <c r="I267" s="16"/>
      <c r="J267" s="16"/>
      <c r="K267" s="16"/>
      <c r="L267" s="201"/>
      <c r="M267" s="205"/>
      <c r="N267" s="206"/>
      <c r="O267" s="206"/>
      <c r="P267" s="206"/>
      <c r="Q267" s="206"/>
      <c r="R267" s="206"/>
      <c r="S267" s="206"/>
      <c r="T267" s="207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T267" s="202" t="s">
        <v>204</v>
      </c>
      <c r="AU267" s="202" t="s">
        <v>78</v>
      </c>
      <c r="AV267" s="16" t="s">
        <v>119</v>
      </c>
      <c r="AW267" s="16" t="s">
        <v>31</v>
      </c>
      <c r="AX267" s="16" t="s">
        <v>69</v>
      </c>
      <c r="AY267" s="202" t="s">
        <v>195</v>
      </c>
    </row>
    <row r="268" spans="1:51" s="13" customFormat="1" ht="12">
      <c r="A268" s="13"/>
      <c r="B268" s="180"/>
      <c r="C268" s="13"/>
      <c r="D268" s="181" t="s">
        <v>204</v>
      </c>
      <c r="E268" s="182" t="s">
        <v>3</v>
      </c>
      <c r="F268" s="183" t="s">
        <v>411</v>
      </c>
      <c r="G268" s="13"/>
      <c r="H268" s="182" t="s">
        <v>3</v>
      </c>
      <c r="I268" s="13"/>
      <c r="J268" s="13"/>
      <c r="K268" s="13"/>
      <c r="L268" s="180"/>
      <c r="M268" s="184"/>
      <c r="N268" s="185"/>
      <c r="O268" s="185"/>
      <c r="P268" s="185"/>
      <c r="Q268" s="185"/>
      <c r="R268" s="185"/>
      <c r="S268" s="185"/>
      <c r="T268" s="18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82" t="s">
        <v>204</v>
      </c>
      <c r="AU268" s="182" t="s">
        <v>78</v>
      </c>
      <c r="AV268" s="13" t="s">
        <v>76</v>
      </c>
      <c r="AW268" s="13" t="s">
        <v>31</v>
      </c>
      <c r="AX268" s="13" t="s">
        <v>69</v>
      </c>
      <c r="AY268" s="182" t="s">
        <v>195</v>
      </c>
    </row>
    <row r="269" spans="1:51" s="13" customFormat="1" ht="12">
      <c r="A269" s="13"/>
      <c r="B269" s="180"/>
      <c r="C269" s="13"/>
      <c r="D269" s="181" t="s">
        <v>204</v>
      </c>
      <c r="E269" s="182" t="s">
        <v>3</v>
      </c>
      <c r="F269" s="183" t="s">
        <v>350</v>
      </c>
      <c r="G269" s="13"/>
      <c r="H269" s="182" t="s">
        <v>3</v>
      </c>
      <c r="I269" s="13"/>
      <c r="J269" s="13"/>
      <c r="K269" s="13"/>
      <c r="L269" s="180"/>
      <c r="M269" s="184"/>
      <c r="N269" s="185"/>
      <c r="O269" s="185"/>
      <c r="P269" s="185"/>
      <c r="Q269" s="185"/>
      <c r="R269" s="185"/>
      <c r="S269" s="185"/>
      <c r="T269" s="18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82" t="s">
        <v>204</v>
      </c>
      <c r="AU269" s="182" t="s">
        <v>78</v>
      </c>
      <c r="AV269" s="13" t="s">
        <v>76</v>
      </c>
      <c r="AW269" s="13" t="s">
        <v>31</v>
      </c>
      <c r="AX269" s="13" t="s">
        <v>69</v>
      </c>
      <c r="AY269" s="182" t="s">
        <v>195</v>
      </c>
    </row>
    <row r="270" spans="1:51" s="14" customFormat="1" ht="12">
      <c r="A270" s="14"/>
      <c r="B270" s="187"/>
      <c r="C270" s="14"/>
      <c r="D270" s="181" t="s">
        <v>204</v>
      </c>
      <c r="E270" s="188" t="s">
        <v>3</v>
      </c>
      <c r="F270" s="189" t="s">
        <v>412</v>
      </c>
      <c r="G270" s="14"/>
      <c r="H270" s="190">
        <v>4.35</v>
      </c>
      <c r="I270" s="14"/>
      <c r="J270" s="14"/>
      <c r="K270" s="14"/>
      <c r="L270" s="187"/>
      <c r="M270" s="191"/>
      <c r="N270" s="192"/>
      <c r="O270" s="192"/>
      <c r="P270" s="192"/>
      <c r="Q270" s="192"/>
      <c r="R270" s="192"/>
      <c r="S270" s="192"/>
      <c r="T270" s="19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188" t="s">
        <v>204</v>
      </c>
      <c r="AU270" s="188" t="s">
        <v>78</v>
      </c>
      <c r="AV270" s="14" t="s">
        <v>78</v>
      </c>
      <c r="AW270" s="14" t="s">
        <v>31</v>
      </c>
      <c r="AX270" s="14" t="s">
        <v>69</v>
      </c>
      <c r="AY270" s="188" t="s">
        <v>195</v>
      </c>
    </row>
    <row r="271" spans="1:51" s="13" customFormat="1" ht="12">
      <c r="A271" s="13"/>
      <c r="B271" s="180"/>
      <c r="C271" s="13"/>
      <c r="D271" s="181" t="s">
        <v>204</v>
      </c>
      <c r="E271" s="182" t="s">
        <v>3</v>
      </c>
      <c r="F271" s="183" t="s">
        <v>352</v>
      </c>
      <c r="G271" s="13"/>
      <c r="H271" s="182" t="s">
        <v>3</v>
      </c>
      <c r="I271" s="13"/>
      <c r="J271" s="13"/>
      <c r="K271" s="13"/>
      <c r="L271" s="180"/>
      <c r="M271" s="184"/>
      <c r="N271" s="185"/>
      <c r="O271" s="185"/>
      <c r="P271" s="185"/>
      <c r="Q271" s="185"/>
      <c r="R271" s="185"/>
      <c r="S271" s="185"/>
      <c r="T271" s="18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82" t="s">
        <v>204</v>
      </c>
      <c r="AU271" s="182" t="s">
        <v>78</v>
      </c>
      <c r="AV271" s="13" t="s">
        <v>76</v>
      </c>
      <c r="AW271" s="13" t="s">
        <v>31</v>
      </c>
      <c r="AX271" s="13" t="s">
        <v>69</v>
      </c>
      <c r="AY271" s="182" t="s">
        <v>195</v>
      </c>
    </row>
    <row r="272" spans="1:51" s="14" customFormat="1" ht="12">
      <c r="A272" s="14"/>
      <c r="B272" s="187"/>
      <c r="C272" s="14"/>
      <c r="D272" s="181" t="s">
        <v>204</v>
      </c>
      <c r="E272" s="188" t="s">
        <v>3</v>
      </c>
      <c r="F272" s="189" t="s">
        <v>413</v>
      </c>
      <c r="G272" s="14"/>
      <c r="H272" s="190">
        <v>131.95</v>
      </c>
      <c r="I272" s="14"/>
      <c r="J272" s="14"/>
      <c r="K272" s="14"/>
      <c r="L272" s="187"/>
      <c r="M272" s="191"/>
      <c r="N272" s="192"/>
      <c r="O272" s="192"/>
      <c r="P272" s="192"/>
      <c r="Q272" s="192"/>
      <c r="R272" s="192"/>
      <c r="S272" s="192"/>
      <c r="T272" s="19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188" t="s">
        <v>204</v>
      </c>
      <c r="AU272" s="188" t="s">
        <v>78</v>
      </c>
      <c r="AV272" s="14" t="s">
        <v>78</v>
      </c>
      <c r="AW272" s="14" t="s">
        <v>31</v>
      </c>
      <c r="AX272" s="14" t="s">
        <v>69</v>
      </c>
      <c r="AY272" s="188" t="s">
        <v>195</v>
      </c>
    </row>
    <row r="273" spans="1:51" s="13" customFormat="1" ht="12">
      <c r="A273" s="13"/>
      <c r="B273" s="180"/>
      <c r="C273" s="13"/>
      <c r="D273" s="181" t="s">
        <v>204</v>
      </c>
      <c r="E273" s="182" t="s">
        <v>3</v>
      </c>
      <c r="F273" s="183" t="s">
        <v>354</v>
      </c>
      <c r="G273" s="13"/>
      <c r="H273" s="182" t="s">
        <v>3</v>
      </c>
      <c r="I273" s="13"/>
      <c r="J273" s="13"/>
      <c r="K273" s="13"/>
      <c r="L273" s="180"/>
      <c r="M273" s="184"/>
      <c r="N273" s="185"/>
      <c r="O273" s="185"/>
      <c r="P273" s="185"/>
      <c r="Q273" s="185"/>
      <c r="R273" s="185"/>
      <c r="S273" s="185"/>
      <c r="T273" s="18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2" t="s">
        <v>204</v>
      </c>
      <c r="AU273" s="182" t="s">
        <v>78</v>
      </c>
      <c r="AV273" s="13" t="s">
        <v>76</v>
      </c>
      <c r="AW273" s="13" t="s">
        <v>31</v>
      </c>
      <c r="AX273" s="13" t="s">
        <v>69</v>
      </c>
      <c r="AY273" s="182" t="s">
        <v>195</v>
      </c>
    </row>
    <row r="274" spans="1:51" s="14" customFormat="1" ht="12">
      <c r="A274" s="14"/>
      <c r="B274" s="187"/>
      <c r="C274" s="14"/>
      <c r="D274" s="181" t="s">
        <v>204</v>
      </c>
      <c r="E274" s="188" t="s">
        <v>3</v>
      </c>
      <c r="F274" s="189" t="s">
        <v>414</v>
      </c>
      <c r="G274" s="14"/>
      <c r="H274" s="190">
        <v>18.45</v>
      </c>
      <c r="I274" s="14"/>
      <c r="J274" s="14"/>
      <c r="K274" s="14"/>
      <c r="L274" s="187"/>
      <c r="M274" s="191"/>
      <c r="N274" s="192"/>
      <c r="O274" s="192"/>
      <c r="P274" s="192"/>
      <c r="Q274" s="192"/>
      <c r="R274" s="192"/>
      <c r="S274" s="192"/>
      <c r="T274" s="19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188" t="s">
        <v>204</v>
      </c>
      <c r="AU274" s="188" t="s">
        <v>78</v>
      </c>
      <c r="AV274" s="14" t="s">
        <v>78</v>
      </c>
      <c r="AW274" s="14" t="s">
        <v>31</v>
      </c>
      <c r="AX274" s="14" t="s">
        <v>69</v>
      </c>
      <c r="AY274" s="188" t="s">
        <v>195</v>
      </c>
    </row>
    <row r="275" spans="1:51" s="13" customFormat="1" ht="12">
      <c r="A275" s="13"/>
      <c r="B275" s="180"/>
      <c r="C275" s="13"/>
      <c r="D275" s="181" t="s">
        <v>204</v>
      </c>
      <c r="E275" s="182" t="s">
        <v>3</v>
      </c>
      <c r="F275" s="183" t="s">
        <v>409</v>
      </c>
      <c r="G275" s="13"/>
      <c r="H275" s="182" t="s">
        <v>3</v>
      </c>
      <c r="I275" s="13"/>
      <c r="J275" s="13"/>
      <c r="K275" s="13"/>
      <c r="L275" s="180"/>
      <c r="M275" s="184"/>
      <c r="N275" s="185"/>
      <c r="O275" s="185"/>
      <c r="P275" s="185"/>
      <c r="Q275" s="185"/>
      <c r="R275" s="185"/>
      <c r="S275" s="185"/>
      <c r="T275" s="18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82" t="s">
        <v>204</v>
      </c>
      <c r="AU275" s="182" t="s">
        <v>78</v>
      </c>
      <c r="AV275" s="13" t="s">
        <v>76</v>
      </c>
      <c r="AW275" s="13" t="s">
        <v>31</v>
      </c>
      <c r="AX275" s="13" t="s">
        <v>69</v>
      </c>
      <c r="AY275" s="182" t="s">
        <v>195</v>
      </c>
    </row>
    <row r="276" spans="1:51" s="14" customFormat="1" ht="12">
      <c r="A276" s="14"/>
      <c r="B276" s="187"/>
      <c r="C276" s="14"/>
      <c r="D276" s="181" t="s">
        <v>204</v>
      </c>
      <c r="E276" s="188" t="s">
        <v>3</v>
      </c>
      <c r="F276" s="189" t="s">
        <v>415</v>
      </c>
      <c r="G276" s="14"/>
      <c r="H276" s="190">
        <v>43.2</v>
      </c>
      <c r="I276" s="14"/>
      <c r="J276" s="14"/>
      <c r="K276" s="14"/>
      <c r="L276" s="187"/>
      <c r="M276" s="191"/>
      <c r="N276" s="192"/>
      <c r="O276" s="192"/>
      <c r="P276" s="192"/>
      <c r="Q276" s="192"/>
      <c r="R276" s="192"/>
      <c r="S276" s="192"/>
      <c r="T276" s="19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188" t="s">
        <v>204</v>
      </c>
      <c r="AU276" s="188" t="s">
        <v>78</v>
      </c>
      <c r="AV276" s="14" t="s">
        <v>78</v>
      </c>
      <c r="AW276" s="14" t="s">
        <v>31</v>
      </c>
      <c r="AX276" s="14" t="s">
        <v>69</v>
      </c>
      <c r="AY276" s="188" t="s">
        <v>195</v>
      </c>
    </row>
    <row r="277" spans="1:51" s="14" customFormat="1" ht="12">
      <c r="A277" s="14"/>
      <c r="B277" s="187"/>
      <c r="C277" s="14"/>
      <c r="D277" s="181" t="s">
        <v>204</v>
      </c>
      <c r="E277" s="188" t="s">
        <v>3</v>
      </c>
      <c r="F277" s="189" t="s">
        <v>416</v>
      </c>
      <c r="G277" s="14"/>
      <c r="H277" s="190">
        <v>3.6</v>
      </c>
      <c r="I277" s="14"/>
      <c r="J277" s="14"/>
      <c r="K277" s="14"/>
      <c r="L277" s="187"/>
      <c r="M277" s="191"/>
      <c r="N277" s="192"/>
      <c r="O277" s="192"/>
      <c r="P277" s="192"/>
      <c r="Q277" s="192"/>
      <c r="R277" s="192"/>
      <c r="S277" s="192"/>
      <c r="T277" s="19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188" t="s">
        <v>204</v>
      </c>
      <c r="AU277" s="188" t="s">
        <v>78</v>
      </c>
      <c r="AV277" s="14" t="s">
        <v>78</v>
      </c>
      <c r="AW277" s="14" t="s">
        <v>31</v>
      </c>
      <c r="AX277" s="14" t="s">
        <v>69</v>
      </c>
      <c r="AY277" s="188" t="s">
        <v>195</v>
      </c>
    </row>
    <row r="278" spans="1:51" s="16" customFormat="1" ht="12">
      <c r="A278" s="16"/>
      <c r="B278" s="201"/>
      <c r="C278" s="16"/>
      <c r="D278" s="181" t="s">
        <v>204</v>
      </c>
      <c r="E278" s="202" t="s">
        <v>3</v>
      </c>
      <c r="F278" s="203" t="s">
        <v>232</v>
      </c>
      <c r="G278" s="16"/>
      <c r="H278" s="204">
        <v>201.55</v>
      </c>
      <c r="I278" s="16"/>
      <c r="J278" s="16"/>
      <c r="K278" s="16"/>
      <c r="L278" s="201"/>
      <c r="M278" s="205"/>
      <c r="N278" s="206"/>
      <c r="O278" s="206"/>
      <c r="P278" s="206"/>
      <c r="Q278" s="206"/>
      <c r="R278" s="206"/>
      <c r="S278" s="206"/>
      <c r="T278" s="207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02" t="s">
        <v>204</v>
      </c>
      <c r="AU278" s="202" t="s">
        <v>78</v>
      </c>
      <c r="AV278" s="16" t="s">
        <v>119</v>
      </c>
      <c r="AW278" s="16" t="s">
        <v>31</v>
      </c>
      <c r="AX278" s="16" t="s">
        <v>69</v>
      </c>
      <c r="AY278" s="202" t="s">
        <v>195</v>
      </c>
    </row>
    <row r="279" spans="1:51" s="15" customFormat="1" ht="12">
      <c r="A279" s="15"/>
      <c r="B279" s="194"/>
      <c r="C279" s="15"/>
      <c r="D279" s="181" t="s">
        <v>204</v>
      </c>
      <c r="E279" s="195" t="s">
        <v>3</v>
      </c>
      <c r="F279" s="196" t="s">
        <v>209</v>
      </c>
      <c r="G279" s="15"/>
      <c r="H279" s="197">
        <v>872.6</v>
      </c>
      <c r="I279" s="15"/>
      <c r="J279" s="15"/>
      <c r="K279" s="15"/>
      <c r="L279" s="194"/>
      <c r="M279" s="198"/>
      <c r="N279" s="199"/>
      <c r="O279" s="199"/>
      <c r="P279" s="199"/>
      <c r="Q279" s="199"/>
      <c r="R279" s="199"/>
      <c r="S279" s="199"/>
      <c r="T279" s="200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195" t="s">
        <v>204</v>
      </c>
      <c r="AU279" s="195" t="s">
        <v>78</v>
      </c>
      <c r="AV279" s="15" t="s">
        <v>202</v>
      </c>
      <c r="AW279" s="15" t="s">
        <v>31</v>
      </c>
      <c r="AX279" s="15" t="s">
        <v>76</v>
      </c>
      <c r="AY279" s="195" t="s">
        <v>195</v>
      </c>
    </row>
    <row r="280" spans="1:65" s="2" customFormat="1" ht="16.5" customHeight="1">
      <c r="A280" s="33"/>
      <c r="B280" s="167"/>
      <c r="C280" s="208" t="s">
        <v>417</v>
      </c>
      <c r="D280" s="208" t="s">
        <v>263</v>
      </c>
      <c r="E280" s="209" t="s">
        <v>418</v>
      </c>
      <c r="F280" s="210" t="s">
        <v>419</v>
      </c>
      <c r="G280" s="211" t="s">
        <v>200</v>
      </c>
      <c r="H280" s="212">
        <v>105.69</v>
      </c>
      <c r="I280" s="213">
        <v>37.2</v>
      </c>
      <c r="J280" s="213">
        <f>ROUND(I280*H280,2)</f>
        <v>3931.67</v>
      </c>
      <c r="K280" s="210" t="s">
        <v>201</v>
      </c>
      <c r="L280" s="214"/>
      <c r="M280" s="215" t="s">
        <v>3</v>
      </c>
      <c r="N280" s="216" t="s">
        <v>40</v>
      </c>
      <c r="O280" s="176">
        <v>0</v>
      </c>
      <c r="P280" s="176">
        <f>O280*H280</f>
        <v>0</v>
      </c>
      <c r="Q280" s="176">
        <v>0.00051</v>
      </c>
      <c r="R280" s="176">
        <f>Q280*H280</f>
        <v>0.0539019</v>
      </c>
      <c r="S280" s="176">
        <v>0</v>
      </c>
      <c r="T280" s="177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78" t="s">
        <v>246</v>
      </c>
      <c r="AT280" s="178" t="s">
        <v>263</v>
      </c>
      <c r="AU280" s="178" t="s">
        <v>78</v>
      </c>
      <c r="AY280" s="20" t="s">
        <v>195</v>
      </c>
      <c r="BE280" s="179">
        <f>IF(N280="základní",J280,0)</f>
        <v>3931.67</v>
      </c>
      <c r="BF280" s="179">
        <f>IF(N280="snížená",J280,0)</f>
        <v>0</v>
      </c>
      <c r="BG280" s="179">
        <f>IF(N280="zákl. přenesená",J280,0)</f>
        <v>0</v>
      </c>
      <c r="BH280" s="179">
        <f>IF(N280="sníž. přenesená",J280,0)</f>
        <v>0</v>
      </c>
      <c r="BI280" s="179">
        <f>IF(N280="nulová",J280,0)</f>
        <v>0</v>
      </c>
      <c r="BJ280" s="20" t="s">
        <v>76</v>
      </c>
      <c r="BK280" s="179">
        <f>ROUND(I280*H280,2)</f>
        <v>3931.67</v>
      </c>
      <c r="BL280" s="20" t="s">
        <v>202</v>
      </c>
      <c r="BM280" s="178" t="s">
        <v>420</v>
      </c>
    </row>
    <row r="281" spans="1:51" s="14" customFormat="1" ht="12">
      <c r="A281" s="14"/>
      <c r="B281" s="187"/>
      <c r="C281" s="14"/>
      <c r="D281" s="181" t="s">
        <v>204</v>
      </c>
      <c r="E281" s="188" t="s">
        <v>3</v>
      </c>
      <c r="F281" s="189" t="s">
        <v>421</v>
      </c>
      <c r="G281" s="14"/>
      <c r="H281" s="190">
        <v>105.69</v>
      </c>
      <c r="I281" s="14"/>
      <c r="J281" s="14"/>
      <c r="K281" s="14"/>
      <c r="L281" s="187"/>
      <c r="M281" s="191"/>
      <c r="N281" s="192"/>
      <c r="O281" s="192"/>
      <c r="P281" s="192"/>
      <c r="Q281" s="192"/>
      <c r="R281" s="192"/>
      <c r="S281" s="192"/>
      <c r="T281" s="19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188" t="s">
        <v>204</v>
      </c>
      <c r="AU281" s="188" t="s">
        <v>78</v>
      </c>
      <c r="AV281" s="14" t="s">
        <v>78</v>
      </c>
      <c r="AW281" s="14" t="s">
        <v>31</v>
      </c>
      <c r="AX281" s="14" t="s">
        <v>76</v>
      </c>
      <c r="AY281" s="188" t="s">
        <v>195</v>
      </c>
    </row>
    <row r="282" spans="1:65" s="2" customFormat="1" ht="16.5" customHeight="1">
      <c r="A282" s="33"/>
      <c r="B282" s="167"/>
      <c r="C282" s="208" t="s">
        <v>422</v>
      </c>
      <c r="D282" s="208" t="s">
        <v>263</v>
      </c>
      <c r="E282" s="209" t="s">
        <v>423</v>
      </c>
      <c r="F282" s="210" t="s">
        <v>424</v>
      </c>
      <c r="G282" s="211" t="s">
        <v>200</v>
      </c>
      <c r="H282" s="212">
        <v>31.744</v>
      </c>
      <c r="I282" s="213">
        <v>155</v>
      </c>
      <c r="J282" s="213">
        <f>ROUND(I282*H282,2)</f>
        <v>4920.32</v>
      </c>
      <c r="K282" s="210" t="s">
        <v>201</v>
      </c>
      <c r="L282" s="214"/>
      <c r="M282" s="215" t="s">
        <v>3</v>
      </c>
      <c r="N282" s="216" t="s">
        <v>40</v>
      </c>
      <c r="O282" s="176">
        <v>0</v>
      </c>
      <c r="P282" s="176">
        <f>O282*H282</f>
        <v>0</v>
      </c>
      <c r="Q282" s="176">
        <v>0.0009</v>
      </c>
      <c r="R282" s="176">
        <f>Q282*H282</f>
        <v>0.0285696</v>
      </c>
      <c r="S282" s="176">
        <v>0</v>
      </c>
      <c r="T282" s="177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78" t="s">
        <v>246</v>
      </c>
      <c r="AT282" s="178" t="s">
        <v>263</v>
      </c>
      <c r="AU282" s="178" t="s">
        <v>78</v>
      </c>
      <c r="AY282" s="20" t="s">
        <v>195</v>
      </c>
      <c r="BE282" s="179">
        <f>IF(N282="základní",J282,0)</f>
        <v>4920.32</v>
      </c>
      <c r="BF282" s="179">
        <f>IF(N282="snížená",J282,0)</f>
        <v>0</v>
      </c>
      <c r="BG282" s="179">
        <f>IF(N282="zákl. přenesená",J282,0)</f>
        <v>0</v>
      </c>
      <c r="BH282" s="179">
        <f>IF(N282="sníž. přenesená",J282,0)</f>
        <v>0</v>
      </c>
      <c r="BI282" s="179">
        <f>IF(N282="nulová",J282,0)</f>
        <v>0</v>
      </c>
      <c r="BJ282" s="20" t="s">
        <v>76</v>
      </c>
      <c r="BK282" s="179">
        <f>ROUND(I282*H282,2)</f>
        <v>4920.32</v>
      </c>
      <c r="BL282" s="20" t="s">
        <v>202</v>
      </c>
      <c r="BM282" s="178" t="s">
        <v>425</v>
      </c>
    </row>
    <row r="283" spans="1:51" s="14" customFormat="1" ht="12">
      <c r="A283" s="14"/>
      <c r="B283" s="187"/>
      <c r="C283" s="14"/>
      <c r="D283" s="181" t="s">
        <v>204</v>
      </c>
      <c r="E283" s="188" t="s">
        <v>3</v>
      </c>
      <c r="F283" s="189" t="s">
        <v>426</v>
      </c>
      <c r="G283" s="14"/>
      <c r="H283" s="190">
        <v>31.744</v>
      </c>
      <c r="I283" s="14"/>
      <c r="J283" s="14"/>
      <c r="K283" s="14"/>
      <c r="L283" s="187"/>
      <c r="M283" s="191"/>
      <c r="N283" s="192"/>
      <c r="O283" s="192"/>
      <c r="P283" s="192"/>
      <c r="Q283" s="192"/>
      <c r="R283" s="192"/>
      <c r="S283" s="192"/>
      <c r="T283" s="19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188" t="s">
        <v>204</v>
      </c>
      <c r="AU283" s="188" t="s">
        <v>78</v>
      </c>
      <c r="AV283" s="14" t="s">
        <v>78</v>
      </c>
      <c r="AW283" s="14" t="s">
        <v>31</v>
      </c>
      <c r="AX283" s="14" t="s">
        <v>76</v>
      </c>
      <c r="AY283" s="188" t="s">
        <v>195</v>
      </c>
    </row>
    <row r="284" spans="1:65" s="2" customFormat="1" ht="24" customHeight="1">
      <c r="A284" s="33"/>
      <c r="B284" s="167"/>
      <c r="C284" s="168" t="s">
        <v>427</v>
      </c>
      <c r="D284" s="168" t="s">
        <v>197</v>
      </c>
      <c r="E284" s="169" t="s">
        <v>428</v>
      </c>
      <c r="F284" s="170" t="s">
        <v>429</v>
      </c>
      <c r="G284" s="171" t="s">
        <v>200</v>
      </c>
      <c r="H284" s="172">
        <v>1367.29</v>
      </c>
      <c r="I284" s="173">
        <v>15</v>
      </c>
      <c r="J284" s="173">
        <f>ROUND(I284*H284,2)</f>
        <v>20509.35</v>
      </c>
      <c r="K284" s="170" t="s">
        <v>201</v>
      </c>
      <c r="L284" s="34"/>
      <c r="M284" s="174" t="s">
        <v>3</v>
      </c>
      <c r="N284" s="175" t="s">
        <v>40</v>
      </c>
      <c r="O284" s="176">
        <v>0.008</v>
      </c>
      <c r="P284" s="176">
        <f>O284*H284</f>
        <v>10.93832</v>
      </c>
      <c r="Q284" s="176">
        <v>6E-05</v>
      </c>
      <c r="R284" s="176">
        <f>Q284*H284</f>
        <v>0.0820374</v>
      </c>
      <c r="S284" s="176">
        <v>0</v>
      </c>
      <c r="T284" s="177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78" t="s">
        <v>202</v>
      </c>
      <c r="AT284" s="178" t="s">
        <v>197</v>
      </c>
      <c r="AU284" s="178" t="s">
        <v>78</v>
      </c>
      <c r="AY284" s="20" t="s">
        <v>195</v>
      </c>
      <c r="BE284" s="179">
        <f>IF(N284="základní",J284,0)</f>
        <v>20509.35</v>
      </c>
      <c r="BF284" s="179">
        <f>IF(N284="snížená",J284,0)</f>
        <v>0</v>
      </c>
      <c r="BG284" s="179">
        <f>IF(N284="zákl. přenesená",J284,0)</f>
        <v>0</v>
      </c>
      <c r="BH284" s="179">
        <f>IF(N284="sníž. přenesená",J284,0)</f>
        <v>0</v>
      </c>
      <c r="BI284" s="179">
        <f>IF(N284="nulová",J284,0)</f>
        <v>0</v>
      </c>
      <c r="BJ284" s="20" t="s">
        <v>76</v>
      </c>
      <c r="BK284" s="179">
        <f>ROUND(I284*H284,2)</f>
        <v>20509.35</v>
      </c>
      <c r="BL284" s="20" t="s">
        <v>202</v>
      </c>
      <c r="BM284" s="178" t="s">
        <v>430</v>
      </c>
    </row>
    <row r="285" spans="1:65" s="2" customFormat="1" ht="16.5" customHeight="1">
      <c r="A285" s="33"/>
      <c r="B285" s="167"/>
      <c r="C285" s="168" t="s">
        <v>431</v>
      </c>
      <c r="D285" s="168" t="s">
        <v>197</v>
      </c>
      <c r="E285" s="169" t="s">
        <v>432</v>
      </c>
      <c r="F285" s="170" t="s">
        <v>433</v>
      </c>
      <c r="G285" s="171" t="s">
        <v>212</v>
      </c>
      <c r="H285" s="172">
        <v>218.784</v>
      </c>
      <c r="I285" s="173">
        <v>95.8</v>
      </c>
      <c r="J285" s="173">
        <f>ROUND(I285*H285,2)</f>
        <v>20959.51</v>
      </c>
      <c r="K285" s="170" t="s">
        <v>201</v>
      </c>
      <c r="L285" s="34"/>
      <c r="M285" s="174" t="s">
        <v>3</v>
      </c>
      <c r="N285" s="175" t="s">
        <v>40</v>
      </c>
      <c r="O285" s="176">
        <v>0.23</v>
      </c>
      <c r="P285" s="176">
        <f>O285*H285</f>
        <v>50.32032</v>
      </c>
      <c r="Q285" s="176">
        <v>6E-05</v>
      </c>
      <c r="R285" s="176">
        <f>Q285*H285</f>
        <v>0.01312704</v>
      </c>
      <c r="S285" s="176">
        <v>0</v>
      </c>
      <c r="T285" s="177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78" t="s">
        <v>202</v>
      </c>
      <c r="AT285" s="178" t="s">
        <v>197</v>
      </c>
      <c r="AU285" s="178" t="s">
        <v>78</v>
      </c>
      <c r="AY285" s="20" t="s">
        <v>195</v>
      </c>
      <c r="BE285" s="179">
        <f>IF(N285="základní",J285,0)</f>
        <v>20959.51</v>
      </c>
      <c r="BF285" s="179">
        <f>IF(N285="snížená",J285,0)</f>
        <v>0</v>
      </c>
      <c r="BG285" s="179">
        <f>IF(N285="zákl. přenesená",J285,0)</f>
        <v>0</v>
      </c>
      <c r="BH285" s="179">
        <f>IF(N285="sníž. přenesená",J285,0)</f>
        <v>0</v>
      </c>
      <c r="BI285" s="179">
        <f>IF(N285="nulová",J285,0)</f>
        <v>0</v>
      </c>
      <c r="BJ285" s="20" t="s">
        <v>76</v>
      </c>
      <c r="BK285" s="179">
        <f>ROUND(I285*H285,2)</f>
        <v>20959.51</v>
      </c>
      <c r="BL285" s="20" t="s">
        <v>202</v>
      </c>
      <c r="BM285" s="178" t="s">
        <v>434</v>
      </c>
    </row>
    <row r="286" spans="1:51" s="14" customFormat="1" ht="12">
      <c r="A286" s="14"/>
      <c r="B286" s="187"/>
      <c r="C286" s="14"/>
      <c r="D286" s="181" t="s">
        <v>204</v>
      </c>
      <c r="E286" s="188" t="s">
        <v>3</v>
      </c>
      <c r="F286" s="189" t="s">
        <v>230</v>
      </c>
      <c r="G286" s="14"/>
      <c r="H286" s="190">
        <v>114.709</v>
      </c>
      <c r="I286" s="14"/>
      <c r="J286" s="14"/>
      <c r="K286" s="14"/>
      <c r="L286" s="187"/>
      <c r="M286" s="191"/>
      <c r="N286" s="192"/>
      <c r="O286" s="192"/>
      <c r="P286" s="192"/>
      <c r="Q286" s="192"/>
      <c r="R286" s="192"/>
      <c r="S286" s="192"/>
      <c r="T286" s="19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188" t="s">
        <v>204</v>
      </c>
      <c r="AU286" s="188" t="s">
        <v>78</v>
      </c>
      <c r="AV286" s="14" t="s">
        <v>78</v>
      </c>
      <c r="AW286" s="14" t="s">
        <v>31</v>
      </c>
      <c r="AX286" s="14" t="s">
        <v>69</v>
      </c>
      <c r="AY286" s="188" t="s">
        <v>195</v>
      </c>
    </row>
    <row r="287" spans="1:51" s="14" customFormat="1" ht="12">
      <c r="A287" s="14"/>
      <c r="B287" s="187"/>
      <c r="C287" s="14"/>
      <c r="D287" s="181" t="s">
        <v>204</v>
      </c>
      <c r="E287" s="188" t="s">
        <v>3</v>
      </c>
      <c r="F287" s="189" t="s">
        <v>231</v>
      </c>
      <c r="G287" s="14"/>
      <c r="H287" s="190">
        <v>104.075</v>
      </c>
      <c r="I287" s="14"/>
      <c r="J287" s="14"/>
      <c r="K287" s="14"/>
      <c r="L287" s="187"/>
      <c r="M287" s="191"/>
      <c r="N287" s="192"/>
      <c r="O287" s="192"/>
      <c r="P287" s="192"/>
      <c r="Q287" s="192"/>
      <c r="R287" s="192"/>
      <c r="S287" s="192"/>
      <c r="T287" s="19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188" t="s">
        <v>204</v>
      </c>
      <c r="AU287" s="188" t="s">
        <v>78</v>
      </c>
      <c r="AV287" s="14" t="s">
        <v>78</v>
      </c>
      <c r="AW287" s="14" t="s">
        <v>31</v>
      </c>
      <c r="AX287" s="14" t="s">
        <v>69</v>
      </c>
      <c r="AY287" s="188" t="s">
        <v>195</v>
      </c>
    </row>
    <row r="288" spans="1:51" s="15" customFormat="1" ht="12">
      <c r="A288" s="15"/>
      <c r="B288" s="194"/>
      <c r="C288" s="15"/>
      <c r="D288" s="181" t="s">
        <v>204</v>
      </c>
      <c r="E288" s="195" t="s">
        <v>3</v>
      </c>
      <c r="F288" s="196" t="s">
        <v>209</v>
      </c>
      <c r="G288" s="15"/>
      <c r="H288" s="197">
        <v>218.784</v>
      </c>
      <c r="I288" s="15"/>
      <c r="J288" s="15"/>
      <c r="K288" s="15"/>
      <c r="L288" s="194"/>
      <c r="M288" s="198"/>
      <c r="N288" s="199"/>
      <c r="O288" s="199"/>
      <c r="P288" s="199"/>
      <c r="Q288" s="199"/>
      <c r="R288" s="199"/>
      <c r="S288" s="199"/>
      <c r="T288" s="200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195" t="s">
        <v>204</v>
      </c>
      <c r="AU288" s="195" t="s">
        <v>78</v>
      </c>
      <c r="AV288" s="15" t="s">
        <v>202</v>
      </c>
      <c r="AW288" s="15" t="s">
        <v>31</v>
      </c>
      <c r="AX288" s="15" t="s">
        <v>76</v>
      </c>
      <c r="AY288" s="195" t="s">
        <v>195</v>
      </c>
    </row>
    <row r="289" spans="1:65" s="2" customFormat="1" ht="16.5" customHeight="1">
      <c r="A289" s="33"/>
      <c r="B289" s="167"/>
      <c r="C289" s="208" t="s">
        <v>435</v>
      </c>
      <c r="D289" s="208" t="s">
        <v>263</v>
      </c>
      <c r="E289" s="209" t="s">
        <v>436</v>
      </c>
      <c r="F289" s="210" t="s">
        <v>437</v>
      </c>
      <c r="G289" s="211" t="s">
        <v>212</v>
      </c>
      <c r="H289" s="212">
        <v>229.723</v>
      </c>
      <c r="I289" s="213">
        <v>147</v>
      </c>
      <c r="J289" s="213">
        <f>ROUND(I289*H289,2)</f>
        <v>33769.28</v>
      </c>
      <c r="K289" s="210" t="s">
        <v>201</v>
      </c>
      <c r="L289" s="214"/>
      <c r="M289" s="215" t="s">
        <v>3</v>
      </c>
      <c r="N289" s="216" t="s">
        <v>40</v>
      </c>
      <c r="O289" s="176">
        <v>0</v>
      </c>
      <c r="P289" s="176">
        <f>O289*H289</f>
        <v>0</v>
      </c>
      <c r="Q289" s="176">
        <v>0.0005</v>
      </c>
      <c r="R289" s="176">
        <f>Q289*H289</f>
        <v>0.1148615</v>
      </c>
      <c r="S289" s="176">
        <v>0</v>
      </c>
      <c r="T289" s="177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78" t="s">
        <v>246</v>
      </c>
      <c r="AT289" s="178" t="s">
        <v>263</v>
      </c>
      <c r="AU289" s="178" t="s">
        <v>78</v>
      </c>
      <c r="AY289" s="20" t="s">
        <v>195</v>
      </c>
      <c r="BE289" s="179">
        <f>IF(N289="základní",J289,0)</f>
        <v>33769.28</v>
      </c>
      <c r="BF289" s="179">
        <f>IF(N289="snížená",J289,0)</f>
        <v>0</v>
      </c>
      <c r="BG289" s="179">
        <f>IF(N289="zákl. přenesená",J289,0)</f>
        <v>0</v>
      </c>
      <c r="BH289" s="179">
        <f>IF(N289="sníž. přenesená",J289,0)</f>
        <v>0</v>
      </c>
      <c r="BI289" s="179">
        <f>IF(N289="nulová",J289,0)</f>
        <v>0</v>
      </c>
      <c r="BJ289" s="20" t="s">
        <v>76</v>
      </c>
      <c r="BK289" s="179">
        <f>ROUND(I289*H289,2)</f>
        <v>33769.28</v>
      </c>
      <c r="BL289" s="20" t="s">
        <v>202</v>
      </c>
      <c r="BM289" s="178" t="s">
        <v>438</v>
      </c>
    </row>
    <row r="290" spans="1:51" s="14" customFormat="1" ht="12">
      <c r="A290" s="14"/>
      <c r="B290" s="187"/>
      <c r="C290" s="14"/>
      <c r="D290" s="181" t="s">
        <v>204</v>
      </c>
      <c r="E290" s="14"/>
      <c r="F290" s="189" t="s">
        <v>439</v>
      </c>
      <c r="G290" s="14"/>
      <c r="H290" s="190">
        <v>229.723</v>
      </c>
      <c r="I290" s="14"/>
      <c r="J290" s="14"/>
      <c r="K290" s="14"/>
      <c r="L290" s="187"/>
      <c r="M290" s="191"/>
      <c r="N290" s="192"/>
      <c r="O290" s="192"/>
      <c r="P290" s="192"/>
      <c r="Q290" s="192"/>
      <c r="R290" s="192"/>
      <c r="S290" s="192"/>
      <c r="T290" s="19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188" t="s">
        <v>204</v>
      </c>
      <c r="AU290" s="188" t="s">
        <v>78</v>
      </c>
      <c r="AV290" s="14" t="s">
        <v>78</v>
      </c>
      <c r="AW290" s="14" t="s">
        <v>4</v>
      </c>
      <c r="AX290" s="14" t="s">
        <v>76</v>
      </c>
      <c r="AY290" s="188" t="s">
        <v>195</v>
      </c>
    </row>
    <row r="291" spans="1:65" s="2" customFormat="1" ht="16.5" customHeight="1">
      <c r="A291" s="33"/>
      <c r="B291" s="167"/>
      <c r="C291" s="168" t="s">
        <v>440</v>
      </c>
      <c r="D291" s="168" t="s">
        <v>197</v>
      </c>
      <c r="E291" s="169" t="s">
        <v>441</v>
      </c>
      <c r="F291" s="170" t="s">
        <v>442</v>
      </c>
      <c r="G291" s="171" t="s">
        <v>212</v>
      </c>
      <c r="H291" s="172">
        <v>2031.75</v>
      </c>
      <c r="I291" s="173">
        <v>54.9</v>
      </c>
      <c r="J291" s="173">
        <f>ROUND(I291*H291,2)</f>
        <v>111543.08</v>
      </c>
      <c r="K291" s="170" t="s">
        <v>201</v>
      </c>
      <c r="L291" s="34"/>
      <c r="M291" s="174" t="s">
        <v>3</v>
      </c>
      <c r="N291" s="175" t="s">
        <v>40</v>
      </c>
      <c r="O291" s="176">
        <v>0.14</v>
      </c>
      <c r="P291" s="176">
        <f>O291*H291</f>
        <v>284.44500000000005</v>
      </c>
      <c r="Q291" s="176">
        <v>0.00025</v>
      </c>
      <c r="R291" s="176">
        <f>Q291*H291</f>
        <v>0.5079375</v>
      </c>
      <c r="S291" s="176">
        <v>0</v>
      </c>
      <c r="T291" s="177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78" t="s">
        <v>202</v>
      </c>
      <c r="AT291" s="178" t="s">
        <v>197</v>
      </c>
      <c r="AU291" s="178" t="s">
        <v>78</v>
      </c>
      <c r="AY291" s="20" t="s">
        <v>195</v>
      </c>
      <c r="BE291" s="179">
        <f>IF(N291="základní",J291,0)</f>
        <v>111543.08</v>
      </c>
      <c r="BF291" s="179">
        <f>IF(N291="snížená",J291,0)</f>
        <v>0</v>
      </c>
      <c r="BG291" s="179">
        <f>IF(N291="zákl. přenesená",J291,0)</f>
        <v>0</v>
      </c>
      <c r="BH291" s="179">
        <f>IF(N291="sníž. přenesená",J291,0)</f>
        <v>0</v>
      </c>
      <c r="BI291" s="179">
        <f>IF(N291="nulová",J291,0)</f>
        <v>0</v>
      </c>
      <c r="BJ291" s="20" t="s">
        <v>76</v>
      </c>
      <c r="BK291" s="179">
        <f>ROUND(I291*H291,2)</f>
        <v>111543.08</v>
      </c>
      <c r="BL291" s="20" t="s">
        <v>202</v>
      </c>
      <c r="BM291" s="178" t="s">
        <v>443</v>
      </c>
    </row>
    <row r="292" spans="1:51" s="13" customFormat="1" ht="12">
      <c r="A292" s="13"/>
      <c r="B292" s="180"/>
      <c r="C292" s="13"/>
      <c r="D292" s="181" t="s">
        <v>204</v>
      </c>
      <c r="E292" s="182" t="s">
        <v>3</v>
      </c>
      <c r="F292" s="183" t="s">
        <v>444</v>
      </c>
      <c r="G292" s="13"/>
      <c r="H292" s="182" t="s">
        <v>3</v>
      </c>
      <c r="I292" s="13"/>
      <c r="J292" s="13"/>
      <c r="K292" s="13"/>
      <c r="L292" s="180"/>
      <c r="M292" s="184"/>
      <c r="N292" s="185"/>
      <c r="O292" s="185"/>
      <c r="P292" s="185"/>
      <c r="Q292" s="185"/>
      <c r="R292" s="185"/>
      <c r="S292" s="185"/>
      <c r="T292" s="18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82" t="s">
        <v>204</v>
      </c>
      <c r="AU292" s="182" t="s">
        <v>78</v>
      </c>
      <c r="AV292" s="13" t="s">
        <v>76</v>
      </c>
      <c r="AW292" s="13" t="s">
        <v>31</v>
      </c>
      <c r="AX292" s="13" t="s">
        <v>69</v>
      </c>
      <c r="AY292" s="182" t="s">
        <v>195</v>
      </c>
    </row>
    <row r="293" spans="1:51" s="14" customFormat="1" ht="12">
      <c r="A293" s="14"/>
      <c r="B293" s="187"/>
      <c r="C293" s="14"/>
      <c r="D293" s="181" t="s">
        <v>204</v>
      </c>
      <c r="E293" s="188" t="s">
        <v>3</v>
      </c>
      <c r="F293" s="189" t="s">
        <v>445</v>
      </c>
      <c r="G293" s="14"/>
      <c r="H293" s="190">
        <v>671.05</v>
      </c>
      <c r="I293" s="14"/>
      <c r="J293" s="14"/>
      <c r="K293" s="14"/>
      <c r="L293" s="187"/>
      <c r="M293" s="191"/>
      <c r="N293" s="192"/>
      <c r="O293" s="192"/>
      <c r="P293" s="192"/>
      <c r="Q293" s="192"/>
      <c r="R293" s="192"/>
      <c r="S293" s="192"/>
      <c r="T293" s="19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188" t="s">
        <v>204</v>
      </c>
      <c r="AU293" s="188" t="s">
        <v>78</v>
      </c>
      <c r="AV293" s="14" t="s">
        <v>78</v>
      </c>
      <c r="AW293" s="14" t="s">
        <v>31</v>
      </c>
      <c r="AX293" s="14" t="s">
        <v>69</v>
      </c>
      <c r="AY293" s="188" t="s">
        <v>195</v>
      </c>
    </row>
    <row r="294" spans="1:51" s="13" customFormat="1" ht="12">
      <c r="A294" s="13"/>
      <c r="B294" s="180"/>
      <c r="C294" s="13"/>
      <c r="D294" s="181" t="s">
        <v>204</v>
      </c>
      <c r="E294" s="182" t="s">
        <v>3</v>
      </c>
      <c r="F294" s="183" t="s">
        <v>446</v>
      </c>
      <c r="G294" s="13"/>
      <c r="H294" s="182" t="s">
        <v>3</v>
      </c>
      <c r="I294" s="13"/>
      <c r="J294" s="13"/>
      <c r="K294" s="13"/>
      <c r="L294" s="180"/>
      <c r="M294" s="184"/>
      <c r="N294" s="185"/>
      <c r="O294" s="185"/>
      <c r="P294" s="185"/>
      <c r="Q294" s="185"/>
      <c r="R294" s="185"/>
      <c r="S294" s="185"/>
      <c r="T294" s="18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82" t="s">
        <v>204</v>
      </c>
      <c r="AU294" s="182" t="s">
        <v>78</v>
      </c>
      <c r="AV294" s="13" t="s">
        <v>76</v>
      </c>
      <c r="AW294" s="13" t="s">
        <v>31</v>
      </c>
      <c r="AX294" s="13" t="s">
        <v>69</v>
      </c>
      <c r="AY294" s="182" t="s">
        <v>195</v>
      </c>
    </row>
    <row r="295" spans="1:51" s="14" customFormat="1" ht="12">
      <c r="A295" s="14"/>
      <c r="B295" s="187"/>
      <c r="C295" s="14"/>
      <c r="D295" s="181" t="s">
        <v>204</v>
      </c>
      <c r="E295" s="188" t="s">
        <v>3</v>
      </c>
      <c r="F295" s="189" t="s">
        <v>447</v>
      </c>
      <c r="G295" s="14"/>
      <c r="H295" s="190">
        <v>957.6</v>
      </c>
      <c r="I295" s="14"/>
      <c r="J295" s="14"/>
      <c r="K295" s="14"/>
      <c r="L295" s="187"/>
      <c r="M295" s="191"/>
      <c r="N295" s="192"/>
      <c r="O295" s="192"/>
      <c r="P295" s="192"/>
      <c r="Q295" s="192"/>
      <c r="R295" s="192"/>
      <c r="S295" s="192"/>
      <c r="T295" s="19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188" t="s">
        <v>204</v>
      </c>
      <c r="AU295" s="188" t="s">
        <v>78</v>
      </c>
      <c r="AV295" s="14" t="s">
        <v>78</v>
      </c>
      <c r="AW295" s="14" t="s">
        <v>31</v>
      </c>
      <c r="AX295" s="14" t="s">
        <v>69</v>
      </c>
      <c r="AY295" s="188" t="s">
        <v>195</v>
      </c>
    </row>
    <row r="296" spans="1:51" s="13" customFormat="1" ht="12">
      <c r="A296" s="13"/>
      <c r="B296" s="180"/>
      <c r="C296" s="13"/>
      <c r="D296" s="181" t="s">
        <v>204</v>
      </c>
      <c r="E296" s="182" t="s">
        <v>3</v>
      </c>
      <c r="F296" s="183" t="s">
        <v>448</v>
      </c>
      <c r="G296" s="13"/>
      <c r="H296" s="182" t="s">
        <v>3</v>
      </c>
      <c r="I296" s="13"/>
      <c r="J296" s="13"/>
      <c r="K296" s="13"/>
      <c r="L296" s="180"/>
      <c r="M296" s="184"/>
      <c r="N296" s="185"/>
      <c r="O296" s="185"/>
      <c r="P296" s="185"/>
      <c r="Q296" s="185"/>
      <c r="R296" s="185"/>
      <c r="S296" s="185"/>
      <c r="T296" s="18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82" t="s">
        <v>204</v>
      </c>
      <c r="AU296" s="182" t="s">
        <v>78</v>
      </c>
      <c r="AV296" s="13" t="s">
        <v>76</v>
      </c>
      <c r="AW296" s="13" t="s">
        <v>31</v>
      </c>
      <c r="AX296" s="13" t="s">
        <v>69</v>
      </c>
      <c r="AY296" s="182" t="s">
        <v>195</v>
      </c>
    </row>
    <row r="297" spans="1:51" s="14" customFormat="1" ht="12">
      <c r="A297" s="14"/>
      <c r="B297" s="187"/>
      <c r="C297" s="14"/>
      <c r="D297" s="181" t="s">
        <v>204</v>
      </c>
      <c r="E297" s="188" t="s">
        <v>3</v>
      </c>
      <c r="F297" s="189" t="s">
        <v>449</v>
      </c>
      <c r="G297" s="14"/>
      <c r="H297" s="190">
        <v>201.55</v>
      </c>
      <c r="I297" s="14"/>
      <c r="J297" s="14"/>
      <c r="K297" s="14"/>
      <c r="L297" s="187"/>
      <c r="M297" s="191"/>
      <c r="N297" s="192"/>
      <c r="O297" s="192"/>
      <c r="P297" s="192"/>
      <c r="Q297" s="192"/>
      <c r="R297" s="192"/>
      <c r="S297" s="192"/>
      <c r="T297" s="19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188" t="s">
        <v>204</v>
      </c>
      <c r="AU297" s="188" t="s">
        <v>78</v>
      </c>
      <c r="AV297" s="14" t="s">
        <v>78</v>
      </c>
      <c r="AW297" s="14" t="s">
        <v>31</v>
      </c>
      <c r="AX297" s="14" t="s">
        <v>69</v>
      </c>
      <c r="AY297" s="188" t="s">
        <v>195</v>
      </c>
    </row>
    <row r="298" spans="1:51" s="13" customFormat="1" ht="12">
      <c r="A298" s="13"/>
      <c r="B298" s="180"/>
      <c r="C298" s="13"/>
      <c r="D298" s="181" t="s">
        <v>204</v>
      </c>
      <c r="E298" s="182" t="s">
        <v>3</v>
      </c>
      <c r="F298" s="183" t="s">
        <v>450</v>
      </c>
      <c r="G298" s="13"/>
      <c r="H298" s="182" t="s">
        <v>3</v>
      </c>
      <c r="I298" s="13"/>
      <c r="J298" s="13"/>
      <c r="K298" s="13"/>
      <c r="L298" s="180"/>
      <c r="M298" s="184"/>
      <c r="N298" s="185"/>
      <c r="O298" s="185"/>
      <c r="P298" s="185"/>
      <c r="Q298" s="185"/>
      <c r="R298" s="185"/>
      <c r="S298" s="185"/>
      <c r="T298" s="18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82" t="s">
        <v>204</v>
      </c>
      <c r="AU298" s="182" t="s">
        <v>78</v>
      </c>
      <c r="AV298" s="13" t="s">
        <v>76</v>
      </c>
      <c r="AW298" s="13" t="s">
        <v>31</v>
      </c>
      <c r="AX298" s="13" t="s">
        <v>69</v>
      </c>
      <c r="AY298" s="182" t="s">
        <v>195</v>
      </c>
    </row>
    <row r="299" spans="1:51" s="14" customFormat="1" ht="12">
      <c r="A299" s="14"/>
      <c r="B299" s="187"/>
      <c r="C299" s="14"/>
      <c r="D299" s="181" t="s">
        <v>204</v>
      </c>
      <c r="E299" s="188" t="s">
        <v>3</v>
      </c>
      <c r="F299" s="189" t="s">
        <v>449</v>
      </c>
      <c r="G299" s="14"/>
      <c r="H299" s="190">
        <v>201.55</v>
      </c>
      <c r="I299" s="14"/>
      <c r="J299" s="14"/>
      <c r="K299" s="14"/>
      <c r="L299" s="187"/>
      <c r="M299" s="191"/>
      <c r="N299" s="192"/>
      <c r="O299" s="192"/>
      <c r="P299" s="192"/>
      <c r="Q299" s="192"/>
      <c r="R299" s="192"/>
      <c r="S299" s="192"/>
      <c r="T299" s="19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188" t="s">
        <v>204</v>
      </c>
      <c r="AU299" s="188" t="s">
        <v>78</v>
      </c>
      <c r="AV299" s="14" t="s">
        <v>78</v>
      </c>
      <c r="AW299" s="14" t="s">
        <v>31</v>
      </c>
      <c r="AX299" s="14" t="s">
        <v>69</v>
      </c>
      <c r="AY299" s="188" t="s">
        <v>195</v>
      </c>
    </row>
    <row r="300" spans="1:51" s="15" customFormat="1" ht="12">
      <c r="A300" s="15"/>
      <c r="B300" s="194"/>
      <c r="C300" s="15"/>
      <c r="D300" s="181" t="s">
        <v>204</v>
      </c>
      <c r="E300" s="195" t="s">
        <v>3</v>
      </c>
      <c r="F300" s="196" t="s">
        <v>209</v>
      </c>
      <c r="G300" s="15"/>
      <c r="H300" s="197">
        <v>2031.75</v>
      </c>
      <c r="I300" s="15"/>
      <c r="J300" s="15"/>
      <c r="K300" s="15"/>
      <c r="L300" s="194"/>
      <c r="M300" s="198"/>
      <c r="N300" s="199"/>
      <c r="O300" s="199"/>
      <c r="P300" s="199"/>
      <c r="Q300" s="199"/>
      <c r="R300" s="199"/>
      <c r="S300" s="199"/>
      <c r="T300" s="200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195" t="s">
        <v>204</v>
      </c>
      <c r="AU300" s="195" t="s">
        <v>78</v>
      </c>
      <c r="AV300" s="15" t="s">
        <v>202</v>
      </c>
      <c r="AW300" s="15" t="s">
        <v>31</v>
      </c>
      <c r="AX300" s="15" t="s">
        <v>76</v>
      </c>
      <c r="AY300" s="195" t="s">
        <v>195</v>
      </c>
    </row>
    <row r="301" spans="1:65" s="2" customFormat="1" ht="16.5" customHeight="1">
      <c r="A301" s="33"/>
      <c r="B301" s="167"/>
      <c r="C301" s="208" t="s">
        <v>451</v>
      </c>
      <c r="D301" s="208" t="s">
        <v>263</v>
      </c>
      <c r="E301" s="209" t="s">
        <v>452</v>
      </c>
      <c r="F301" s="210" t="s">
        <v>453</v>
      </c>
      <c r="G301" s="211" t="s">
        <v>212</v>
      </c>
      <c r="H301" s="212">
        <v>704.603</v>
      </c>
      <c r="I301" s="213">
        <v>31.7</v>
      </c>
      <c r="J301" s="213">
        <f>ROUND(I301*H301,2)</f>
        <v>22335.92</v>
      </c>
      <c r="K301" s="210" t="s">
        <v>201</v>
      </c>
      <c r="L301" s="214"/>
      <c r="M301" s="215" t="s">
        <v>3</v>
      </c>
      <c r="N301" s="216" t="s">
        <v>40</v>
      </c>
      <c r="O301" s="176">
        <v>0</v>
      </c>
      <c r="P301" s="176">
        <f>O301*H301</f>
        <v>0</v>
      </c>
      <c r="Q301" s="176">
        <v>4E-05</v>
      </c>
      <c r="R301" s="176">
        <f>Q301*H301</f>
        <v>0.02818412</v>
      </c>
      <c r="S301" s="176">
        <v>0</v>
      </c>
      <c r="T301" s="177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78" t="s">
        <v>246</v>
      </c>
      <c r="AT301" s="178" t="s">
        <v>263</v>
      </c>
      <c r="AU301" s="178" t="s">
        <v>78</v>
      </c>
      <c r="AY301" s="20" t="s">
        <v>195</v>
      </c>
      <c r="BE301" s="179">
        <f>IF(N301="základní",J301,0)</f>
        <v>22335.92</v>
      </c>
      <c r="BF301" s="179">
        <f>IF(N301="snížená",J301,0)</f>
        <v>0</v>
      </c>
      <c r="BG301" s="179">
        <f>IF(N301="zákl. přenesená",J301,0)</f>
        <v>0</v>
      </c>
      <c r="BH301" s="179">
        <f>IF(N301="sníž. přenesená",J301,0)</f>
        <v>0</v>
      </c>
      <c r="BI301" s="179">
        <f>IF(N301="nulová",J301,0)</f>
        <v>0</v>
      </c>
      <c r="BJ301" s="20" t="s">
        <v>76</v>
      </c>
      <c r="BK301" s="179">
        <f>ROUND(I301*H301,2)</f>
        <v>22335.92</v>
      </c>
      <c r="BL301" s="20" t="s">
        <v>202</v>
      </c>
      <c r="BM301" s="178" t="s">
        <v>454</v>
      </c>
    </row>
    <row r="302" spans="1:51" s="14" customFormat="1" ht="12">
      <c r="A302" s="14"/>
      <c r="B302" s="187"/>
      <c r="C302" s="14"/>
      <c r="D302" s="181" t="s">
        <v>204</v>
      </c>
      <c r="E302" s="14"/>
      <c r="F302" s="189" t="s">
        <v>455</v>
      </c>
      <c r="G302" s="14"/>
      <c r="H302" s="190">
        <v>704.603</v>
      </c>
      <c r="I302" s="14"/>
      <c r="J302" s="14"/>
      <c r="K302" s="14"/>
      <c r="L302" s="187"/>
      <c r="M302" s="191"/>
      <c r="N302" s="192"/>
      <c r="O302" s="192"/>
      <c r="P302" s="192"/>
      <c r="Q302" s="192"/>
      <c r="R302" s="192"/>
      <c r="S302" s="192"/>
      <c r="T302" s="19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188" t="s">
        <v>204</v>
      </c>
      <c r="AU302" s="188" t="s">
        <v>78</v>
      </c>
      <c r="AV302" s="14" t="s">
        <v>78</v>
      </c>
      <c r="AW302" s="14" t="s">
        <v>4</v>
      </c>
      <c r="AX302" s="14" t="s">
        <v>76</v>
      </c>
      <c r="AY302" s="188" t="s">
        <v>195</v>
      </c>
    </row>
    <row r="303" spans="1:65" s="2" customFormat="1" ht="16.5" customHeight="1">
      <c r="A303" s="33"/>
      <c r="B303" s="167"/>
      <c r="C303" s="208" t="s">
        <v>456</v>
      </c>
      <c r="D303" s="208" t="s">
        <v>263</v>
      </c>
      <c r="E303" s="209" t="s">
        <v>457</v>
      </c>
      <c r="F303" s="210" t="s">
        <v>458</v>
      </c>
      <c r="G303" s="211" t="s">
        <v>212</v>
      </c>
      <c r="H303" s="212">
        <v>690.48</v>
      </c>
      <c r="I303" s="213">
        <v>18.1</v>
      </c>
      <c r="J303" s="213">
        <f>ROUND(I303*H303,2)</f>
        <v>12497.69</v>
      </c>
      <c r="K303" s="210" t="s">
        <v>201</v>
      </c>
      <c r="L303" s="214"/>
      <c r="M303" s="215" t="s">
        <v>3</v>
      </c>
      <c r="N303" s="216" t="s">
        <v>40</v>
      </c>
      <c r="O303" s="176">
        <v>0</v>
      </c>
      <c r="P303" s="176">
        <f>O303*H303</f>
        <v>0</v>
      </c>
      <c r="Q303" s="176">
        <v>3E-05</v>
      </c>
      <c r="R303" s="176">
        <f>Q303*H303</f>
        <v>0.0207144</v>
      </c>
      <c r="S303" s="176">
        <v>0</v>
      </c>
      <c r="T303" s="177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78" t="s">
        <v>246</v>
      </c>
      <c r="AT303" s="178" t="s">
        <v>263</v>
      </c>
      <c r="AU303" s="178" t="s">
        <v>78</v>
      </c>
      <c r="AY303" s="20" t="s">
        <v>195</v>
      </c>
      <c r="BE303" s="179">
        <f>IF(N303="základní",J303,0)</f>
        <v>12497.69</v>
      </c>
      <c r="BF303" s="179">
        <f>IF(N303="snížená",J303,0)</f>
        <v>0</v>
      </c>
      <c r="BG303" s="179">
        <f>IF(N303="zákl. přenesená",J303,0)</f>
        <v>0</v>
      </c>
      <c r="BH303" s="179">
        <f>IF(N303="sníž. přenesená",J303,0)</f>
        <v>0</v>
      </c>
      <c r="BI303" s="179">
        <f>IF(N303="nulová",J303,0)</f>
        <v>0</v>
      </c>
      <c r="BJ303" s="20" t="s">
        <v>76</v>
      </c>
      <c r="BK303" s="179">
        <f>ROUND(I303*H303,2)</f>
        <v>12497.69</v>
      </c>
      <c r="BL303" s="20" t="s">
        <v>202</v>
      </c>
      <c r="BM303" s="178" t="s">
        <v>459</v>
      </c>
    </row>
    <row r="304" spans="1:51" s="14" customFormat="1" ht="12">
      <c r="A304" s="14"/>
      <c r="B304" s="187"/>
      <c r="C304" s="14"/>
      <c r="D304" s="181" t="s">
        <v>204</v>
      </c>
      <c r="E304" s="14"/>
      <c r="F304" s="189" t="s">
        <v>460</v>
      </c>
      <c r="G304" s="14"/>
      <c r="H304" s="190">
        <v>690.48</v>
      </c>
      <c r="I304" s="14"/>
      <c r="J304" s="14"/>
      <c r="K304" s="14"/>
      <c r="L304" s="187"/>
      <c r="M304" s="191"/>
      <c r="N304" s="192"/>
      <c r="O304" s="192"/>
      <c r="P304" s="192"/>
      <c r="Q304" s="192"/>
      <c r="R304" s="192"/>
      <c r="S304" s="192"/>
      <c r="T304" s="19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188" t="s">
        <v>204</v>
      </c>
      <c r="AU304" s="188" t="s">
        <v>78</v>
      </c>
      <c r="AV304" s="14" t="s">
        <v>78</v>
      </c>
      <c r="AW304" s="14" t="s">
        <v>4</v>
      </c>
      <c r="AX304" s="14" t="s">
        <v>76</v>
      </c>
      <c r="AY304" s="188" t="s">
        <v>195</v>
      </c>
    </row>
    <row r="305" spans="1:65" s="2" customFormat="1" ht="16.5" customHeight="1">
      <c r="A305" s="33"/>
      <c r="B305" s="167"/>
      <c r="C305" s="208" t="s">
        <v>461</v>
      </c>
      <c r="D305" s="208" t="s">
        <v>263</v>
      </c>
      <c r="E305" s="209" t="s">
        <v>462</v>
      </c>
      <c r="F305" s="210" t="s">
        <v>463</v>
      </c>
      <c r="G305" s="211" t="s">
        <v>212</v>
      </c>
      <c r="H305" s="212">
        <v>211.628</v>
      </c>
      <c r="I305" s="213">
        <v>40</v>
      </c>
      <c r="J305" s="213">
        <f>ROUND(I305*H305,2)</f>
        <v>8465.12</v>
      </c>
      <c r="K305" s="210" t="s">
        <v>201</v>
      </c>
      <c r="L305" s="214"/>
      <c r="M305" s="215" t="s">
        <v>3</v>
      </c>
      <c r="N305" s="216" t="s">
        <v>40</v>
      </c>
      <c r="O305" s="176">
        <v>0</v>
      </c>
      <c r="P305" s="176">
        <f>O305*H305</f>
        <v>0</v>
      </c>
      <c r="Q305" s="176">
        <v>0.0002</v>
      </c>
      <c r="R305" s="176">
        <f>Q305*H305</f>
        <v>0.0423256</v>
      </c>
      <c r="S305" s="176">
        <v>0</v>
      </c>
      <c r="T305" s="177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78" t="s">
        <v>246</v>
      </c>
      <c r="AT305" s="178" t="s">
        <v>263</v>
      </c>
      <c r="AU305" s="178" t="s">
        <v>78</v>
      </c>
      <c r="AY305" s="20" t="s">
        <v>195</v>
      </c>
      <c r="BE305" s="179">
        <f>IF(N305="základní",J305,0)</f>
        <v>8465.12</v>
      </c>
      <c r="BF305" s="179">
        <f>IF(N305="snížená",J305,0)</f>
        <v>0</v>
      </c>
      <c r="BG305" s="179">
        <f>IF(N305="zákl. přenesená",J305,0)</f>
        <v>0</v>
      </c>
      <c r="BH305" s="179">
        <f>IF(N305="sníž. přenesená",J305,0)</f>
        <v>0</v>
      </c>
      <c r="BI305" s="179">
        <f>IF(N305="nulová",J305,0)</f>
        <v>0</v>
      </c>
      <c r="BJ305" s="20" t="s">
        <v>76</v>
      </c>
      <c r="BK305" s="179">
        <f>ROUND(I305*H305,2)</f>
        <v>8465.12</v>
      </c>
      <c r="BL305" s="20" t="s">
        <v>202</v>
      </c>
      <c r="BM305" s="178" t="s">
        <v>464</v>
      </c>
    </row>
    <row r="306" spans="1:51" s="14" customFormat="1" ht="12">
      <c r="A306" s="14"/>
      <c r="B306" s="187"/>
      <c r="C306" s="14"/>
      <c r="D306" s="181" t="s">
        <v>204</v>
      </c>
      <c r="E306" s="14"/>
      <c r="F306" s="189" t="s">
        <v>465</v>
      </c>
      <c r="G306" s="14"/>
      <c r="H306" s="190">
        <v>211.628</v>
      </c>
      <c r="I306" s="14"/>
      <c r="J306" s="14"/>
      <c r="K306" s="14"/>
      <c r="L306" s="187"/>
      <c r="M306" s="191"/>
      <c r="N306" s="192"/>
      <c r="O306" s="192"/>
      <c r="P306" s="192"/>
      <c r="Q306" s="192"/>
      <c r="R306" s="192"/>
      <c r="S306" s="192"/>
      <c r="T306" s="19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188" t="s">
        <v>204</v>
      </c>
      <c r="AU306" s="188" t="s">
        <v>78</v>
      </c>
      <c r="AV306" s="14" t="s">
        <v>78</v>
      </c>
      <c r="AW306" s="14" t="s">
        <v>4</v>
      </c>
      <c r="AX306" s="14" t="s">
        <v>76</v>
      </c>
      <c r="AY306" s="188" t="s">
        <v>195</v>
      </c>
    </row>
    <row r="307" spans="1:65" s="2" customFormat="1" ht="16.5" customHeight="1">
      <c r="A307" s="33"/>
      <c r="B307" s="167"/>
      <c r="C307" s="208" t="s">
        <v>466</v>
      </c>
      <c r="D307" s="208" t="s">
        <v>263</v>
      </c>
      <c r="E307" s="209" t="s">
        <v>467</v>
      </c>
      <c r="F307" s="210" t="s">
        <v>468</v>
      </c>
      <c r="G307" s="211" t="s">
        <v>212</v>
      </c>
      <c r="H307" s="212">
        <v>211.628</v>
      </c>
      <c r="I307" s="213">
        <v>29.8</v>
      </c>
      <c r="J307" s="213">
        <f>ROUND(I307*H307,2)</f>
        <v>6306.51</v>
      </c>
      <c r="K307" s="210" t="s">
        <v>201</v>
      </c>
      <c r="L307" s="214"/>
      <c r="M307" s="215" t="s">
        <v>3</v>
      </c>
      <c r="N307" s="216" t="s">
        <v>40</v>
      </c>
      <c r="O307" s="176">
        <v>0</v>
      </c>
      <c r="P307" s="176">
        <f>O307*H307</f>
        <v>0</v>
      </c>
      <c r="Q307" s="176">
        <v>0.0003</v>
      </c>
      <c r="R307" s="176">
        <f>Q307*H307</f>
        <v>0.06348839999999999</v>
      </c>
      <c r="S307" s="176">
        <v>0</v>
      </c>
      <c r="T307" s="177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78" t="s">
        <v>246</v>
      </c>
      <c r="AT307" s="178" t="s">
        <v>263</v>
      </c>
      <c r="AU307" s="178" t="s">
        <v>78</v>
      </c>
      <c r="AY307" s="20" t="s">
        <v>195</v>
      </c>
      <c r="BE307" s="179">
        <f>IF(N307="základní",J307,0)</f>
        <v>6306.51</v>
      </c>
      <c r="BF307" s="179">
        <f>IF(N307="snížená",J307,0)</f>
        <v>0</v>
      </c>
      <c r="BG307" s="179">
        <f>IF(N307="zákl. přenesená",J307,0)</f>
        <v>0</v>
      </c>
      <c r="BH307" s="179">
        <f>IF(N307="sníž. přenesená",J307,0)</f>
        <v>0</v>
      </c>
      <c r="BI307" s="179">
        <f>IF(N307="nulová",J307,0)</f>
        <v>0</v>
      </c>
      <c r="BJ307" s="20" t="s">
        <v>76</v>
      </c>
      <c r="BK307" s="179">
        <f>ROUND(I307*H307,2)</f>
        <v>6306.51</v>
      </c>
      <c r="BL307" s="20" t="s">
        <v>202</v>
      </c>
      <c r="BM307" s="178" t="s">
        <v>469</v>
      </c>
    </row>
    <row r="308" spans="1:51" s="14" customFormat="1" ht="12">
      <c r="A308" s="14"/>
      <c r="B308" s="187"/>
      <c r="C308" s="14"/>
      <c r="D308" s="181" t="s">
        <v>204</v>
      </c>
      <c r="E308" s="14"/>
      <c r="F308" s="189" t="s">
        <v>465</v>
      </c>
      <c r="G308" s="14"/>
      <c r="H308" s="190">
        <v>211.628</v>
      </c>
      <c r="I308" s="14"/>
      <c r="J308" s="14"/>
      <c r="K308" s="14"/>
      <c r="L308" s="187"/>
      <c r="M308" s="191"/>
      <c r="N308" s="192"/>
      <c r="O308" s="192"/>
      <c r="P308" s="192"/>
      <c r="Q308" s="192"/>
      <c r="R308" s="192"/>
      <c r="S308" s="192"/>
      <c r="T308" s="19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188" t="s">
        <v>204</v>
      </c>
      <c r="AU308" s="188" t="s">
        <v>78</v>
      </c>
      <c r="AV308" s="14" t="s">
        <v>78</v>
      </c>
      <c r="AW308" s="14" t="s">
        <v>4</v>
      </c>
      <c r="AX308" s="14" t="s">
        <v>76</v>
      </c>
      <c r="AY308" s="188" t="s">
        <v>195</v>
      </c>
    </row>
    <row r="309" spans="1:65" s="2" customFormat="1" ht="16.5" customHeight="1">
      <c r="A309" s="33"/>
      <c r="B309" s="167"/>
      <c r="C309" s="168" t="s">
        <v>470</v>
      </c>
      <c r="D309" s="168" t="s">
        <v>197</v>
      </c>
      <c r="E309" s="169" t="s">
        <v>471</v>
      </c>
      <c r="F309" s="170" t="s">
        <v>472</v>
      </c>
      <c r="G309" s="171" t="s">
        <v>200</v>
      </c>
      <c r="H309" s="172">
        <v>82.5</v>
      </c>
      <c r="I309" s="173">
        <v>188</v>
      </c>
      <c r="J309" s="173">
        <f>ROUND(I309*H309,2)</f>
        <v>15510</v>
      </c>
      <c r="K309" s="170" t="s">
        <v>201</v>
      </c>
      <c r="L309" s="34"/>
      <c r="M309" s="174" t="s">
        <v>3</v>
      </c>
      <c r="N309" s="175" t="s">
        <v>40</v>
      </c>
      <c r="O309" s="176">
        <v>0.34</v>
      </c>
      <c r="P309" s="176">
        <f>O309*H309</f>
        <v>28.05</v>
      </c>
      <c r="Q309" s="176">
        <v>0.02363</v>
      </c>
      <c r="R309" s="176">
        <f>Q309*H309</f>
        <v>1.949475</v>
      </c>
      <c r="S309" s="176">
        <v>0</v>
      </c>
      <c r="T309" s="177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78" t="s">
        <v>202</v>
      </c>
      <c r="AT309" s="178" t="s">
        <v>197</v>
      </c>
      <c r="AU309" s="178" t="s">
        <v>78</v>
      </c>
      <c r="AY309" s="20" t="s">
        <v>195</v>
      </c>
      <c r="BE309" s="179">
        <f>IF(N309="základní",J309,0)</f>
        <v>15510</v>
      </c>
      <c r="BF309" s="179">
        <f>IF(N309="snížená",J309,0)</f>
        <v>0</v>
      </c>
      <c r="BG309" s="179">
        <f>IF(N309="zákl. přenesená",J309,0)</f>
        <v>0</v>
      </c>
      <c r="BH309" s="179">
        <f>IF(N309="sníž. přenesená",J309,0)</f>
        <v>0</v>
      </c>
      <c r="BI309" s="179">
        <f>IF(N309="nulová",J309,0)</f>
        <v>0</v>
      </c>
      <c r="BJ309" s="20" t="s">
        <v>76</v>
      </c>
      <c r="BK309" s="179">
        <f>ROUND(I309*H309,2)</f>
        <v>15510</v>
      </c>
      <c r="BL309" s="20" t="s">
        <v>202</v>
      </c>
      <c r="BM309" s="178" t="s">
        <v>473</v>
      </c>
    </row>
    <row r="310" spans="1:51" s="13" customFormat="1" ht="12">
      <c r="A310" s="13"/>
      <c r="B310" s="180"/>
      <c r="C310" s="13"/>
      <c r="D310" s="181" t="s">
        <v>204</v>
      </c>
      <c r="E310" s="182" t="s">
        <v>3</v>
      </c>
      <c r="F310" s="183" t="s">
        <v>474</v>
      </c>
      <c r="G310" s="13"/>
      <c r="H310" s="182" t="s">
        <v>3</v>
      </c>
      <c r="I310" s="13"/>
      <c r="J310" s="13"/>
      <c r="K310" s="13"/>
      <c r="L310" s="180"/>
      <c r="M310" s="184"/>
      <c r="N310" s="185"/>
      <c r="O310" s="185"/>
      <c r="P310" s="185"/>
      <c r="Q310" s="185"/>
      <c r="R310" s="185"/>
      <c r="S310" s="185"/>
      <c r="T310" s="18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82" t="s">
        <v>204</v>
      </c>
      <c r="AU310" s="182" t="s">
        <v>78</v>
      </c>
      <c r="AV310" s="13" t="s">
        <v>76</v>
      </c>
      <c r="AW310" s="13" t="s">
        <v>31</v>
      </c>
      <c r="AX310" s="13" t="s">
        <v>69</v>
      </c>
      <c r="AY310" s="182" t="s">
        <v>195</v>
      </c>
    </row>
    <row r="311" spans="1:51" s="14" customFormat="1" ht="12">
      <c r="A311" s="14"/>
      <c r="B311" s="187"/>
      <c r="C311" s="14"/>
      <c r="D311" s="181" t="s">
        <v>204</v>
      </c>
      <c r="E311" s="188" t="s">
        <v>3</v>
      </c>
      <c r="F311" s="189" t="s">
        <v>367</v>
      </c>
      <c r="G311" s="14"/>
      <c r="H311" s="190">
        <v>82.5</v>
      </c>
      <c r="I311" s="14"/>
      <c r="J311" s="14"/>
      <c r="K311" s="14"/>
      <c r="L311" s="187"/>
      <c r="M311" s="191"/>
      <c r="N311" s="192"/>
      <c r="O311" s="192"/>
      <c r="P311" s="192"/>
      <c r="Q311" s="192"/>
      <c r="R311" s="192"/>
      <c r="S311" s="192"/>
      <c r="T311" s="19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188" t="s">
        <v>204</v>
      </c>
      <c r="AU311" s="188" t="s">
        <v>78</v>
      </c>
      <c r="AV311" s="14" t="s">
        <v>78</v>
      </c>
      <c r="AW311" s="14" t="s">
        <v>31</v>
      </c>
      <c r="AX311" s="14" t="s">
        <v>76</v>
      </c>
      <c r="AY311" s="188" t="s">
        <v>195</v>
      </c>
    </row>
    <row r="312" spans="1:65" s="2" customFormat="1" ht="24" customHeight="1">
      <c r="A312" s="33"/>
      <c r="B312" s="167"/>
      <c r="C312" s="168" t="s">
        <v>475</v>
      </c>
      <c r="D312" s="168" t="s">
        <v>197</v>
      </c>
      <c r="E312" s="169" t="s">
        <v>476</v>
      </c>
      <c r="F312" s="170" t="s">
        <v>477</v>
      </c>
      <c r="G312" s="171" t="s">
        <v>200</v>
      </c>
      <c r="H312" s="172">
        <v>165</v>
      </c>
      <c r="I312" s="173">
        <v>49.8</v>
      </c>
      <c r="J312" s="173">
        <f>ROUND(I312*H312,2)</f>
        <v>8217</v>
      </c>
      <c r="K312" s="170" t="s">
        <v>201</v>
      </c>
      <c r="L312" s="34"/>
      <c r="M312" s="174" t="s">
        <v>3</v>
      </c>
      <c r="N312" s="175" t="s">
        <v>40</v>
      </c>
      <c r="O312" s="176">
        <v>0.07</v>
      </c>
      <c r="P312" s="176">
        <f>O312*H312</f>
        <v>11.55</v>
      </c>
      <c r="Q312" s="176">
        <v>0.0068</v>
      </c>
      <c r="R312" s="176">
        <f>Q312*H312</f>
        <v>1.1219999999999999</v>
      </c>
      <c r="S312" s="176">
        <v>0</v>
      </c>
      <c r="T312" s="177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78" t="s">
        <v>202</v>
      </c>
      <c r="AT312" s="178" t="s">
        <v>197</v>
      </c>
      <c r="AU312" s="178" t="s">
        <v>78</v>
      </c>
      <c r="AY312" s="20" t="s">
        <v>195</v>
      </c>
      <c r="BE312" s="179">
        <f>IF(N312="základní",J312,0)</f>
        <v>8217</v>
      </c>
      <c r="BF312" s="179">
        <f>IF(N312="snížená",J312,0)</f>
        <v>0</v>
      </c>
      <c r="BG312" s="179">
        <f>IF(N312="zákl. přenesená",J312,0)</f>
        <v>0</v>
      </c>
      <c r="BH312" s="179">
        <f>IF(N312="sníž. přenesená",J312,0)</f>
        <v>0</v>
      </c>
      <c r="BI312" s="179">
        <f>IF(N312="nulová",J312,0)</f>
        <v>0</v>
      </c>
      <c r="BJ312" s="20" t="s">
        <v>76</v>
      </c>
      <c r="BK312" s="179">
        <f>ROUND(I312*H312,2)</f>
        <v>8217</v>
      </c>
      <c r="BL312" s="20" t="s">
        <v>202</v>
      </c>
      <c r="BM312" s="178" t="s">
        <v>478</v>
      </c>
    </row>
    <row r="313" spans="1:51" s="14" customFormat="1" ht="12">
      <c r="A313" s="14"/>
      <c r="B313" s="187"/>
      <c r="C313" s="14"/>
      <c r="D313" s="181" t="s">
        <v>204</v>
      </c>
      <c r="E313" s="188" t="s">
        <v>3</v>
      </c>
      <c r="F313" s="189" t="s">
        <v>479</v>
      </c>
      <c r="G313" s="14"/>
      <c r="H313" s="190">
        <v>165</v>
      </c>
      <c r="I313" s="14"/>
      <c r="J313" s="14"/>
      <c r="K313" s="14"/>
      <c r="L313" s="187"/>
      <c r="M313" s="191"/>
      <c r="N313" s="192"/>
      <c r="O313" s="192"/>
      <c r="P313" s="192"/>
      <c r="Q313" s="192"/>
      <c r="R313" s="192"/>
      <c r="S313" s="192"/>
      <c r="T313" s="19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188" t="s">
        <v>204</v>
      </c>
      <c r="AU313" s="188" t="s">
        <v>78</v>
      </c>
      <c r="AV313" s="14" t="s">
        <v>78</v>
      </c>
      <c r="AW313" s="14" t="s">
        <v>31</v>
      </c>
      <c r="AX313" s="14" t="s">
        <v>76</v>
      </c>
      <c r="AY313" s="188" t="s">
        <v>195</v>
      </c>
    </row>
    <row r="314" spans="1:65" s="2" customFormat="1" ht="24" customHeight="1">
      <c r="A314" s="33"/>
      <c r="B314" s="167"/>
      <c r="C314" s="168" t="s">
        <v>480</v>
      </c>
      <c r="D314" s="168" t="s">
        <v>197</v>
      </c>
      <c r="E314" s="169" t="s">
        <v>481</v>
      </c>
      <c r="F314" s="170" t="s">
        <v>482</v>
      </c>
      <c r="G314" s="171" t="s">
        <v>200</v>
      </c>
      <c r="H314" s="172">
        <v>1367.948</v>
      </c>
      <c r="I314" s="173">
        <v>115</v>
      </c>
      <c r="J314" s="173">
        <f>ROUND(I314*H314,2)</f>
        <v>157314.02</v>
      </c>
      <c r="K314" s="170" t="s">
        <v>201</v>
      </c>
      <c r="L314" s="34"/>
      <c r="M314" s="174" t="s">
        <v>3</v>
      </c>
      <c r="N314" s="175" t="s">
        <v>40</v>
      </c>
      <c r="O314" s="176">
        <v>0.199</v>
      </c>
      <c r="P314" s="176">
        <f>O314*H314</f>
        <v>272.221652</v>
      </c>
      <c r="Q314" s="176">
        <v>0.01146</v>
      </c>
      <c r="R314" s="176">
        <f>Q314*H314</f>
        <v>15.676684080000001</v>
      </c>
      <c r="S314" s="176">
        <v>0</v>
      </c>
      <c r="T314" s="177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78" t="s">
        <v>202</v>
      </c>
      <c r="AT314" s="178" t="s">
        <v>197</v>
      </c>
      <c r="AU314" s="178" t="s">
        <v>78</v>
      </c>
      <c r="AY314" s="20" t="s">
        <v>195</v>
      </c>
      <c r="BE314" s="179">
        <f>IF(N314="základní",J314,0)</f>
        <v>157314.02</v>
      </c>
      <c r="BF314" s="179">
        <f>IF(N314="snížená",J314,0)</f>
        <v>0</v>
      </c>
      <c r="BG314" s="179">
        <f>IF(N314="zákl. přenesená",J314,0)</f>
        <v>0</v>
      </c>
      <c r="BH314" s="179">
        <f>IF(N314="sníž. přenesená",J314,0)</f>
        <v>0</v>
      </c>
      <c r="BI314" s="179">
        <f>IF(N314="nulová",J314,0)</f>
        <v>0</v>
      </c>
      <c r="BJ314" s="20" t="s">
        <v>76</v>
      </c>
      <c r="BK314" s="179">
        <f>ROUND(I314*H314,2)</f>
        <v>157314.02</v>
      </c>
      <c r="BL314" s="20" t="s">
        <v>202</v>
      </c>
      <c r="BM314" s="178" t="s">
        <v>483</v>
      </c>
    </row>
    <row r="315" spans="1:51" s="13" customFormat="1" ht="12">
      <c r="A315" s="13"/>
      <c r="B315" s="180"/>
      <c r="C315" s="13"/>
      <c r="D315" s="181" t="s">
        <v>204</v>
      </c>
      <c r="E315" s="182" t="s">
        <v>3</v>
      </c>
      <c r="F315" s="183" t="s">
        <v>484</v>
      </c>
      <c r="G315" s="13"/>
      <c r="H315" s="182" t="s">
        <v>3</v>
      </c>
      <c r="I315" s="13"/>
      <c r="J315" s="13"/>
      <c r="K315" s="13"/>
      <c r="L315" s="180"/>
      <c r="M315" s="184"/>
      <c r="N315" s="185"/>
      <c r="O315" s="185"/>
      <c r="P315" s="185"/>
      <c r="Q315" s="185"/>
      <c r="R315" s="185"/>
      <c r="S315" s="185"/>
      <c r="T315" s="18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82" t="s">
        <v>204</v>
      </c>
      <c r="AU315" s="182" t="s">
        <v>78</v>
      </c>
      <c r="AV315" s="13" t="s">
        <v>76</v>
      </c>
      <c r="AW315" s="13" t="s">
        <v>31</v>
      </c>
      <c r="AX315" s="13" t="s">
        <v>69</v>
      </c>
      <c r="AY315" s="182" t="s">
        <v>195</v>
      </c>
    </row>
    <row r="316" spans="1:51" s="13" customFormat="1" ht="12">
      <c r="A316" s="13"/>
      <c r="B316" s="180"/>
      <c r="C316" s="13"/>
      <c r="D316" s="181" t="s">
        <v>204</v>
      </c>
      <c r="E316" s="182" t="s">
        <v>3</v>
      </c>
      <c r="F316" s="183" t="s">
        <v>485</v>
      </c>
      <c r="G316" s="13"/>
      <c r="H316" s="182" t="s">
        <v>3</v>
      </c>
      <c r="I316" s="13"/>
      <c r="J316" s="13"/>
      <c r="K316" s="13"/>
      <c r="L316" s="180"/>
      <c r="M316" s="184"/>
      <c r="N316" s="185"/>
      <c r="O316" s="185"/>
      <c r="P316" s="185"/>
      <c r="Q316" s="185"/>
      <c r="R316" s="185"/>
      <c r="S316" s="185"/>
      <c r="T316" s="18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82" t="s">
        <v>204</v>
      </c>
      <c r="AU316" s="182" t="s">
        <v>78</v>
      </c>
      <c r="AV316" s="13" t="s">
        <v>76</v>
      </c>
      <c r="AW316" s="13" t="s">
        <v>31</v>
      </c>
      <c r="AX316" s="13" t="s">
        <v>69</v>
      </c>
      <c r="AY316" s="182" t="s">
        <v>195</v>
      </c>
    </row>
    <row r="317" spans="1:51" s="14" customFormat="1" ht="12">
      <c r="A317" s="14"/>
      <c r="B317" s="187"/>
      <c r="C317" s="14"/>
      <c r="D317" s="181" t="s">
        <v>204</v>
      </c>
      <c r="E317" s="188" t="s">
        <v>3</v>
      </c>
      <c r="F317" s="189" t="s">
        <v>486</v>
      </c>
      <c r="G317" s="14"/>
      <c r="H317" s="190">
        <v>1267.29</v>
      </c>
      <c r="I317" s="14"/>
      <c r="J317" s="14"/>
      <c r="K317" s="14"/>
      <c r="L317" s="187"/>
      <c r="M317" s="191"/>
      <c r="N317" s="192"/>
      <c r="O317" s="192"/>
      <c r="P317" s="192"/>
      <c r="Q317" s="192"/>
      <c r="R317" s="192"/>
      <c r="S317" s="192"/>
      <c r="T317" s="19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188" t="s">
        <v>204</v>
      </c>
      <c r="AU317" s="188" t="s">
        <v>78</v>
      </c>
      <c r="AV317" s="14" t="s">
        <v>78</v>
      </c>
      <c r="AW317" s="14" t="s">
        <v>31</v>
      </c>
      <c r="AX317" s="14" t="s">
        <v>69</v>
      </c>
      <c r="AY317" s="188" t="s">
        <v>195</v>
      </c>
    </row>
    <row r="318" spans="1:51" s="13" customFormat="1" ht="12">
      <c r="A318" s="13"/>
      <c r="B318" s="180"/>
      <c r="C318" s="13"/>
      <c r="D318" s="181" t="s">
        <v>204</v>
      </c>
      <c r="E318" s="182" t="s">
        <v>3</v>
      </c>
      <c r="F318" s="183" t="s">
        <v>349</v>
      </c>
      <c r="G318" s="13"/>
      <c r="H318" s="182" t="s">
        <v>3</v>
      </c>
      <c r="I318" s="13"/>
      <c r="J318" s="13"/>
      <c r="K318" s="13"/>
      <c r="L318" s="180"/>
      <c r="M318" s="184"/>
      <c r="N318" s="185"/>
      <c r="O318" s="185"/>
      <c r="P318" s="185"/>
      <c r="Q318" s="185"/>
      <c r="R318" s="185"/>
      <c r="S318" s="185"/>
      <c r="T318" s="18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82" t="s">
        <v>204</v>
      </c>
      <c r="AU318" s="182" t="s">
        <v>78</v>
      </c>
      <c r="AV318" s="13" t="s">
        <v>76</v>
      </c>
      <c r="AW318" s="13" t="s">
        <v>31</v>
      </c>
      <c r="AX318" s="13" t="s">
        <v>69</v>
      </c>
      <c r="AY318" s="182" t="s">
        <v>195</v>
      </c>
    </row>
    <row r="319" spans="1:51" s="14" customFormat="1" ht="12">
      <c r="A319" s="14"/>
      <c r="B319" s="187"/>
      <c r="C319" s="14"/>
      <c r="D319" s="181" t="s">
        <v>204</v>
      </c>
      <c r="E319" s="188" t="s">
        <v>3</v>
      </c>
      <c r="F319" s="189" t="s">
        <v>487</v>
      </c>
      <c r="G319" s="14"/>
      <c r="H319" s="190">
        <v>100.658</v>
      </c>
      <c r="I319" s="14"/>
      <c r="J319" s="14"/>
      <c r="K319" s="14"/>
      <c r="L319" s="187"/>
      <c r="M319" s="191"/>
      <c r="N319" s="192"/>
      <c r="O319" s="192"/>
      <c r="P319" s="192"/>
      <c r="Q319" s="192"/>
      <c r="R319" s="192"/>
      <c r="S319" s="192"/>
      <c r="T319" s="19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188" t="s">
        <v>204</v>
      </c>
      <c r="AU319" s="188" t="s">
        <v>78</v>
      </c>
      <c r="AV319" s="14" t="s">
        <v>78</v>
      </c>
      <c r="AW319" s="14" t="s">
        <v>31</v>
      </c>
      <c r="AX319" s="14" t="s">
        <v>69</v>
      </c>
      <c r="AY319" s="188" t="s">
        <v>195</v>
      </c>
    </row>
    <row r="320" spans="1:51" s="15" customFormat="1" ht="12">
      <c r="A320" s="15"/>
      <c r="B320" s="194"/>
      <c r="C320" s="15"/>
      <c r="D320" s="181" t="s">
        <v>204</v>
      </c>
      <c r="E320" s="195" t="s">
        <v>3</v>
      </c>
      <c r="F320" s="196" t="s">
        <v>209</v>
      </c>
      <c r="G320" s="15"/>
      <c r="H320" s="197">
        <v>1367.948</v>
      </c>
      <c r="I320" s="15"/>
      <c r="J320" s="15"/>
      <c r="K320" s="15"/>
      <c r="L320" s="194"/>
      <c r="M320" s="198"/>
      <c r="N320" s="199"/>
      <c r="O320" s="199"/>
      <c r="P320" s="199"/>
      <c r="Q320" s="199"/>
      <c r="R320" s="199"/>
      <c r="S320" s="199"/>
      <c r="T320" s="200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195" t="s">
        <v>204</v>
      </c>
      <c r="AU320" s="195" t="s">
        <v>78</v>
      </c>
      <c r="AV320" s="15" t="s">
        <v>202</v>
      </c>
      <c r="AW320" s="15" t="s">
        <v>31</v>
      </c>
      <c r="AX320" s="15" t="s">
        <v>76</v>
      </c>
      <c r="AY320" s="195" t="s">
        <v>195</v>
      </c>
    </row>
    <row r="321" spans="1:65" s="2" customFormat="1" ht="24" customHeight="1">
      <c r="A321" s="33"/>
      <c r="B321" s="167"/>
      <c r="C321" s="168" t="s">
        <v>488</v>
      </c>
      <c r="D321" s="168" t="s">
        <v>197</v>
      </c>
      <c r="E321" s="169" t="s">
        <v>489</v>
      </c>
      <c r="F321" s="170" t="s">
        <v>490</v>
      </c>
      <c r="G321" s="171" t="s">
        <v>200</v>
      </c>
      <c r="H321" s="172">
        <v>82.5</v>
      </c>
      <c r="I321" s="173">
        <v>346</v>
      </c>
      <c r="J321" s="173">
        <f>ROUND(I321*H321,2)</f>
        <v>28545</v>
      </c>
      <c r="K321" s="170" t="s">
        <v>201</v>
      </c>
      <c r="L321" s="34"/>
      <c r="M321" s="174" t="s">
        <v>3</v>
      </c>
      <c r="N321" s="175" t="s">
        <v>40</v>
      </c>
      <c r="O321" s="176">
        <v>0.57</v>
      </c>
      <c r="P321" s="176">
        <f>O321*H321</f>
        <v>47.025</v>
      </c>
      <c r="Q321" s="176">
        <v>0.0352</v>
      </c>
      <c r="R321" s="176">
        <f>Q321*H321</f>
        <v>2.9040000000000004</v>
      </c>
      <c r="S321" s="176">
        <v>0</v>
      </c>
      <c r="T321" s="177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8" t="s">
        <v>202</v>
      </c>
      <c r="AT321" s="178" t="s">
        <v>197</v>
      </c>
      <c r="AU321" s="178" t="s">
        <v>78</v>
      </c>
      <c r="AY321" s="20" t="s">
        <v>195</v>
      </c>
      <c r="BE321" s="179">
        <f>IF(N321="základní",J321,0)</f>
        <v>28545</v>
      </c>
      <c r="BF321" s="179">
        <f>IF(N321="snížená",J321,0)</f>
        <v>0</v>
      </c>
      <c r="BG321" s="179">
        <f>IF(N321="zákl. přenesená",J321,0)</f>
        <v>0</v>
      </c>
      <c r="BH321" s="179">
        <f>IF(N321="sníž. přenesená",J321,0)</f>
        <v>0</v>
      </c>
      <c r="BI321" s="179">
        <f>IF(N321="nulová",J321,0)</f>
        <v>0</v>
      </c>
      <c r="BJ321" s="20" t="s">
        <v>76</v>
      </c>
      <c r="BK321" s="179">
        <f>ROUND(I321*H321,2)</f>
        <v>28545</v>
      </c>
      <c r="BL321" s="20" t="s">
        <v>202</v>
      </c>
      <c r="BM321" s="178" t="s">
        <v>491</v>
      </c>
    </row>
    <row r="322" spans="1:51" s="13" customFormat="1" ht="12">
      <c r="A322" s="13"/>
      <c r="B322" s="180"/>
      <c r="C322" s="13"/>
      <c r="D322" s="181" t="s">
        <v>204</v>
      </c>
      <c r="E322" s="182" t="s">
        <v>3</v>
      </c>
      <c r="F322" s="183" t="s">
        <v>492</v>
      </c>
      <c r="G322" s="13"/>
      <c r="H322" s="182" t="s">
        <v>3</v>
      </c>
      <c r="I322" s="13"/>
      <c r="J322" s="13"/>
      <c r="K322" s="13"/>
      <c r="L322" s="180"/>
      <c r="M322" s="184"/>
      <c r="N322" s="185"/>
      <c r="O322" s="185"/>
      <c r="P322" s="185"/>
      <c r="Q322" s="185"/>
      <c r="R322" s="185"/>
      <c r="S322" s="185"/>
      <c r="T322" s="18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82" t="s">
        <v>204</v>
      </c>
      <c r="AU322" s="182" t="s">
        <v>78</v>
      </c>
      <c r="AV322" s="13" t="s">
        <v>76</v>
      </c>
      <c r="AW322" s="13" t="s">
        <v>31</v>
      </c>
      <c r="AX322" s="13" t="s">
        <v>69</v>
      </c>
      <c r="AY322" s="182" t="s">
        <v>195</v>
      </c>
    </row>
    <row r="323" spans="1:51" s="13" customFormat="1" ht="12">
      <c r="A323" s="13"/>
      <c r="B323" s="180"/>
      <c r="C323" s="13"/>
      <c r="D323" s="181" t="s">
        <v>204</v>
      </c>
      <c r="E323" s="182" t="s">
        <v>3</v>
      </c>
      <c r="F323" s="183" t="s">
        <v>388</v>
      </c>
      <c r="G323" s="13"/>
      <c r="H323" s="182" t="s">
        <v>3</v>
      </c>
      <c r="I323" s="13"/>
      <c r="J323" s="13"/>
      <c r="K323" s="13"/>
      <c r="L323" s="180"/>
      <c r="M323" s="184"/>
      <c r="N323" s="185"/>
      <c r="O323" s="185"/>
      <c r="P323" s="185"/>
      <c r="Q323" s="185"/>
      <c r="R323" s="185"/>
      <c r="S323" s="185"/>
      <c r="T323" s="18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82" t="s">
        <v>204</v>
      </c>
      <c r="AU323" s="182" t="s">
        <v>78</v>
      </c>
      <c r="AV323" s="13" t="s">
        <v>76</v>
      </c>
      <c r="AW323" s="13" t="s">
        <v>31</v>
      </c>
      <c r="AX323" s="13" t="s">
        <v>69</v>
      </c>
      <c r="AY323" s="182" t="s">
        <v>195</v>
      </c>
    </row>
    <row r="324" spans="1:51" s="14" customFormat="1" ht="12">
      <c r="A324" s="14"/>
      <c r="B324" s="187"/>
      <c r="C324" s="14"/>
      <c r="D324" s="181" t="s">
        <v>204</v>
      </c>
      <c r="E324" s="188" t="s">
        <v>3</v>
      </c>
      <c r="F324" s="189" t="s">
        <v>493</v>
      </c>
      <c r="G324" s="14"/>
      <c r="H324" s="190">
        <v>22</v>
      </c>
      <c r="I324" s="14"/>
      <c r="J324" s="14"/>
      <c r="K324" s="14"/>
      <c r="L324" s="187"/>
      <c r="M324" s="191"/>
      <c r="N324" s="192"/>
      <c r="O324" s="192"/>
      <c r="P324" s="192"/>
      <c r="Q324" s="192"/>
      <c r="R324" s="192"/>
      <c r="S324" s="192"/>
      <c r="T324" s="19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188" t="s">
        <v>204</v>
      </c>
      <c r="AU324" s="188" t="s">
        <v>78</v>
      </c>
      <c r="AV324" s="14" t="s">
        <v>78</v>
      </c>
      <c r="AW324" s="14" t="s">
        <v>31</v>
      </c>
      <c r="AX324" s="14" t="s">
        <v>69</v>
      </c>
      <c r="AY324" s="188" t="s">
        <v>195</v>
      </c>
    </row>
    <row r="325" spans="1:51" s="13" customFormat="1" ht="12">
      <c r="A325" s="13"/>
      <c r="B325" s="180"/>
      <c r="C325" s="13"/>
      <c r="D325" s="181" t="s">
        <v>204</v>
      </c>
      <c r="E325" s="182" t="s">
        <v>3</v>
      </c>
      <c r="F325" s="183" t="s">
        <v>390</v>
      </c>
      <c r="G325" s="13"/>
      <c r="H325" s="182" t="s">
        <v>3</v>
      </c>
      <c r="I325" s="13"/>
      <c r="J325" s="13"/>
      <c r="K325" s="13"/>
      <c r="L325" s="180"/>
      <c r="M325" s="184"/>
      <c r="N325" s="185"/>
      <c r="O325" s="185"/>
      <c r="P325" s="185"/>
      <c r="Q325" s="185"/>
      <c r="R325" s="185"/>
      <c r="S325" s="185"/>
      <c r="T325" s="18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82" t="s">
        <v>204</v>
      </c>
      <c r="AU325" s="182" t="s">
        <v>78</v>
      </c>
      <c r="AV325" s="13" t="s">
        <v>76</v>
      </c>
      <c r="AW325" s="13" t="s">
        <v>31</v>
      </c>
      <c r="AX325" s="13" t="s">
        <v>69</v>
      </c>
      <c r="AY325" s="182" t="s">
        <v>195</v>
      </c>
    </row>
    <row r="326" spans="1:51" s="14" customFormat="1" ht="12">
      <c r="A326" s="14"/>
      <c r="B326" s="187"/>
      <c r="C326" s="14"/>
      <c r="D326" s="181" t="s">
        <v>204</v>
      </c>
      <c r="E326" s="188" t="s">
        <v>3</v>
      </c>
      <c r="F326" s="189" t="s">
        <v>494</v>
      </c>
      <c r="G326" s="14"/>
      <c r="H326" s="190">
        <v>0.5</v>
      </c>
      <c r="I326" s="14"/>
      <c r="J326" s="14"/>
      <c r="K326" s="14"/>
      <c r="L326" s="187"/>
      <c r="M326" s="191"/>
      <c r="N326" s="192"/>
      <c r="O326" s="192"/>
      <c r="P326" s="192"/>
      <c r="Q326" s="192"/>
      <c r="R326" s="192"/>
      <c r="S326" s="192"/>
      <c r="T326" s="19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188" t="s">
        <v>204</v>
      </c>
      <c r="AU326" s="188" t="s">
        <v>78</v>
      </c>
      <c r="AV326" s="14" t="s">
        <v>78</v>
      </c>
      <c r="AW326" s="14" t="s">
        <v>31</v>
      </c>
      <c r="AX326" s="14" t="s">
        <v>69</v>
      </c>
      <c r="AY326" s="188" t="s">
        <v>195</v>
      </c>
    </row>
    <row r="327" spans="1:51" s="13" customFormat="1" ht="12">
      <c r="A327" s="13"/>
      <c r="B327" s="180"/>
      <c r="C327" s="13"/>
      <c r="D327" s="181" t="s">
        <v>204</v>
      </c>
      <c r="E327" s="182" t="s">
        <v>3</v>
      </c>
      <c r="F327" s="183" t="s">
        <v>392</v>
      </c>
      <c r="G327" s="13"/>
      <c r="H327" s="182" t="s">
        <v>3</v>
      </c>
      <c r="I327" s="13"/>
      <c r="J327" s="13"/>
      <c r="K327" s="13"/>
      <c r="L327" s="180"/>
      <c r="M327" s="184"/>
      <c r="N327" s="185"/>
      <c r="O327" s="185"/>
      <c r="P327" s="185"/>
      <c r="Q327" s="185"/>
      <c r="R327" s="185"/>
      <c r="S327" s="185"/>
      <c r="T327" s="18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82" t="s">
        <v>204</v>
      </c>
      <c r="AU327" s="182" t="s">
        <v>78</v>
      </c>
      <c r="AV327" s="13" t="s">
        <v>76</v>
      </c>
      <c r="AW327" s="13" t="s">
        <v>31</v>
      </c>
      <c r="AX327" s="13" t="s">
        <v>69</v>
      </c>
      <c r="AY327" s="182" t="s">
        <v>195</v>
      </c>
    </row>
    <row r="328" spans="1:51" s="14" customFormat="1" ht="12">
      <c r="A328" s="14"/>
      <c r="B328" s="187"/>
      <c r="C328" s="14"/>
      <c r="D328" s="181" t="s">
        <v>204</v>
      </c>
      <c r="E328" s="188" t="s">
        <v>3</v>
      </c>
      <c r="F328" s="189" t="s">
        <v>495</v>
      </c>
      <c r="G328" s="14"/>
      <c r="H328" s="190">
        <v>20</v>
      </c>
      <c r="I328" s="14"/>
      <c r="J328" s="14"/>
      <c r="K328" s="14"/>
      <c r="L328" s="187"/>
      <c r="M328" s="191"/>
      <c r="N328" s="192"/>
      <c r="O328" s="192"/>
      <c r="P328" s="192"/>
      <c r="Q328" s="192"/>
      <c r="R328" s="192"/>
      <c r="S328" s="192"/>
      <c r="T328" s="193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188" t="s">
        <v>204</v>
      </c>
      <c r="AU328" s="188" t="s">
        <v>78</v>
      </c>
      <c r="AV328" s="14" t="s">
        <v>78</v>
      </c>
      <c r="AW328" s="14" t="s">
        <v>31</v>
      </c>
      <c r="AX328" s="14" t="s">
        <v>69</v>
      </c>
      <c r="AY328" s="188" t="s">
        <v>195</v>
      </c>
    </row>
    <row r="329" spans="1:51" s="13" customFormat="1" ht="12">
      <c r="A329" s="13"/>
      <c r="B329" s="180"/>
      <c r="C329" s="13"/>
      <c r="D329" s="181" t="s">
        <v>204</v>
      </c>
      <c r="E329" s="182" t="s">
        <v>3</v>
      </c>
      <c r="F329" s="183" t="s">
        <v>394</v>
      </c>
      <c r="G329" s="13"/>
      <c r="H329" s="182" t="s">
        <v>3</v>
      </c>
      <c r="I329" s="13"/>
      <c r="J329" s="13"/>
      <c r="K329" s="13"/>
      <c r="L329" s="180"/>
      <c r="M329" s="184"/>
      <c r="N329" s="185"/>
      <c r="O329" s="185"/>
      <c r="P329" s="185"/>
      <c r="Q329" s="185"/>
      <c r="R329" s="185"/>
      <c r="S329" s="185"/>
      <c r="T329" s="18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82" t="s">
        <v>204</v>
      </c>
      <c r="AU329" s="182" t="s">
        <v>78</v>
      </c>
      <c r="AV329" s="13" t="s">
        <v>76</v>
      </c>
      <c r="AW329" s="13" t="s">
        <v>31</v>
      </c>
      <c r="AX329" s="13" t="s">
        <v>69</v>
      </c>
      <c r="AY329" s="182" t="s">
        <v>195</v>
      </c>
    </row>
    <row r="330" spans="1:51" s="14" customFormat="1" ht="12">
      <c r="A330" s="14"/>
      <c r="B330" s="187"/>
      <c r="C330" s="14"/>
      <c r="D330" s="181" t="s">
        <v>204</v>
      </c>
      <c r="E330" s="188" t="s">
        <v>3</v>
      </c>
      <c r="F330" s="189" t="s">
        <v>496</v>
      </c>
      <c r="G330" s="14"/>
      <c r="H330" s="190">
        <v>21</v>
      </c>
      <c r="I330" s="14"/>
      <c r="J330" s="14"/>
      <c r="K330" s="14"/>
      <c r="L330" s="187"/>
      <c r="M330" s="191"/>
      <c r="N330" s="192"/>
      <c r="O330" s="192"/>
      <c r="P330" s="192"/>
      <c r="Q330" s="192"/>
      <c r="R330" s="192"/>
      <c r="S330" s="192"/>
      <c r="T330" s="19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188" t="s">
        <v>204</v>
      </c>
      <c r="AU330" s="188" t="s">
        <v>78</v>
      </c>
      <c r="AV330" s="14" t="s">
        <v>78</v>
      </c>
      <c r="AW330" s="14" t="s">
        <v>31</v>
      </c>
      <c r="AX330" s="14" t="s">
        <v>69</v>
      </c>
      <c r="AY330" s="188" t="s">
        <v>195</v>
      </c>
    </row>
    <row r="331" spans="1:51" s="13" customFormat="1" ht="12">
      <c r="A331" s="13"/>
      <c r="B331" s="180"/>
      <c r="C331" s="13"/>
      <c r="D331" s="181" t="s">
        <v>204</v>
      </c>
      <c r="E331" s="182" t="s">
        <v>3</v>
      </c>
      <c r="F331" s="183" t="s">
        <v>396</v>
      </c>
      <c r="G331" s="13"/>
      <c r="H331" s="182" t="s">
        <v>3</v>
      </c>
      <c r="I331" s="13"/>
      <c r="J331" s="13"/>
      <c r="K331" s="13"/>
      <c r="L331" s="180"/>
      <c r="M331" s="184"/>
      <c r="N331" s="185"/>
      <c r="O331" s="185"/>
      <c r="P331" s="185"/>
      <c r="Q331" s="185"/>
      <c r="R331" s="185"/>
      <c r="S331" s="185"/>
      <c r="T331" s="18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82" t="s">
        <v>204</v>
      </c>
      <c r="AU331" s="182" t="s">
        <v>78</v>
      </c>
      <c r="AV331" s="13" t="s">
        <v>76</v>
      </c>
      <c r="AW331" s="13" t="s">
        <v>31</v>
      </c>
      <c r="AX331" s="13" t="s">
        <v>69</v>
      </c>
      <c r="AY331" s="182" t="s">
        <v>195</v>
      </c>
    </row>
    <row r="332" spans="1:51" s="14" customFormat="1" ht="12">
      <c r="A332" s="14"/>
      <c r="B332" s="187"/>
      <c r="C332" s="14"/>
      <c r="D332" s="181" t="s">
        <v>204</v>
      </c>
      <c r="E332" s="188" t="s">
        <v>3</v>
      </c>
      <c r="F332" s="189" t="s">
        <v>497</v>
      </c>
      <c r="G332" s="14"/>
      <c r="H332" s="190">
        <v>19</v>
      </c>
      <c r="I332" s="14"/>
      <c r="J332" s="14"/>
      <c r="K332" s="14"/>
      <c r="L332" s="187"/>
      <c r="M332" s="191"/>
      <c r="N332" s="192"/>
      <c r="O332" s="192"/>
      <c r="P332" s="192"/>
      <c r="Q332" s="192"/>
      <c r="R332" s="192"/>
      <c r="S332" s="192"/>
      <c r="T332" s="19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188" t="s">
        <v>204</v>
      </c>
      <c r="AU332" s="188" t="s">
        <v>78</v>
      </c>
      <c r="AV332" s="14" t="s">
        <v>78</v>
      </c>
      <c r="AW332" s="14" t="s">
        <v>31</v>
      </c>
      <c r="AX332" s="14" t="s">
        <v>69</v>
      </c>
      <c r="AY332" s="188" t="s">
        <v>195</v>
      </c>
    </row>
    <row r="333" spans="1:51" s="15" customFormat="1" ht="12">
      <c r="A333" s="15"/>
      <c r="B333" s="194"/>
      <c r="C333" s="15"/>
      <c r="D333" s="181" t="s">
        <v>204</v>
      </c>
      <c r="E333" s="195" t="s">
        <v>3</v>
      </c>
      <c r="F333" s="196" t="s">
        <v>209</v>
      </c>
      <c r="G333" s="15"/>
      <c r="H333" s="197">
        <v>82.5</v>
      </c>
      <c r="I333" s="15"/>
      <c r="J333" s="15"/>
      <c r="K333" s="15"/>
      <c r="L333" s="194"/>
      <c r="M333" s="198"/>
      <c r="N333" s="199"/>
      <c r="O333" s="199"/>
      <c r="P333" s="199"/>
      <c r="Q333" s="199"/>
      <c r="R333" s="199"/>
      <c r="S333" s="199"/>
      <c r="T333" s="200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195" t="s">
        <v>204</v>
      </c>
      <c r="AU333" s="195" t="s">
        <v>78</v>
      </c>
      <c r="AV333" s="15" t="s">
        <v>202</v>
      </c>
      <c r="AW333" s="15" t="s">
        <v>31</v>
      </c>
      <c r="AX333" s="15" t="s">
        <v>76</v>
      </c>
      <c r="AY333" s="195" t="s">
        <v>195</v>
      </c>
    </row>
    <row r="334" spans="1:65" s="2" customFormat="1" ht="24" customHeight="1">
      <c r="A334" s="33"/>
      <c r="B334" s="167"/>
      <c r="C334" s="168" t="s">
        <v>498</v>
      </c>
      <c r="D334" s="168" t="s">
        <v>197</v>
      </c>
      <c r="E334" s="169" t="s">
        <v>499</v>
      </c>
      <c r="F334" s="170" t="s">
        <v>500</v>
      </c>
      <c r="G334" s="171" t="s">
        <v>200</v>
      </c>
      <c r="H334" s="172">
        <v>165</v>
      </c>
      <c r="I334" s="173">
        <v>76.8</v>
      </c>
      <c r="J334" s="173">
        <f>ROUND(I334*H334,2)</f>
        <v>12672</v>
      </c>
      <c r="K334" s="170" t="s">
        <v>201</v>
      </c>
      <c r="L334" s="34"/>
      <c r="M334" s="174" t="s">
        <v>3</v>
      </c>
      <c r="N334" s="175" t="s">
        <v>40</v>
      </c>
      <c r="O334" s="176">
        <v>0.11</v>
      </c>
      <c r="P334" s="176">
        <f>O334*H334</f>
        <v>18.15</v>
      </c>
      <c r="Q334" s="176">
        <v>0.0105</v>
      </c>
      <c r="R334" s="176">
        <f>Q334*H334</f>
        <v>1.7325000000000002</v>
      </c>
      <c r="S334" s="176">
        <v>0</v>
      </c>
      <c r="T334" s="177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78" t="s">
        <v>202</v>
      </c>
      <c r="AT334" s="178" t="s">
        <v>197</v>
      </c>
      <c r="AU334" s="178" t="s">
        <v>78</v>
      </c>
      <c r="AY334" s="20" t="s">
        <v>195</v>
      </c>
      <c r="BE334" s="179">
        <f>IF(N334="základní",J334,0)</f>
        <v>12672</v>
      </c>
      <c r="BF334" s="179">
        <f>IF(N334="snížená",J334,0)</f>
        <v>0</v>
      </c>
      <c r="BG334" s="179">
        <f>IF(N334="zákl. přenesená",J334,0)</f>
        <v>0</v>
      </c>
      <c r="BH334" s="179">
        <f>IF(N334="sníž. přenesená",J334,0)</f>
        <v>0</v>
      </c>
      <c r="BI334" s="179">
        <f>IF(N334="nulová",J334,0)</f>
        <v>0</v>
      </c>
      <c r="BJ334" s="20" t="s">
        <v>76</v>
      </c>
      <c r="BK334" s="179">
        <f>ROUND(I334*H334,2)</f>
        <v>12672</v>
      </c>
      <c r="BL334" s="20" t="s">
        <v>202</v>
      </c>
      <c r="BM334" s="178" t="s">
        <v>501</v>
      </c>
    </row>
    <row r="335" spans="1:51" s="14" customFormat="1" ht="12">
      <c r="A335" s="14"/>
      <c r="B335" s="187"/>
      <c r="C335" s="14"/>
      <c r="D335" s="181" t="s">
        <v>204</v>
      </c>
      <c r="E335" s="188" t="s">
        <v>3</v>
      </c>
      <c r="F335" s="189" t="s">
        <v>479</v>
      </c>
      <c r="G335" s="14"/>
      <c r="H335" s="190">
        <v>165</v>
      </c>
      <c r="I335" s="14"/>
      <c r="J335" s="14"/>
      <c r="K335" s="14"/>
      <c r="L335" s="187"/>
      <c r="M335" s="191"/>
      <c r="N335" s="192"/>
      <c r="O335" s="192"/>
      <c r="P335" s="192"/>
      <c r="Q335" s="192"/>
      <c r="R335" s="192"/>
      <c r="S335" s="192"/>
      <c r="T335" s="193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188" t="s">
        <v>204</v>
      </c>
      <c r="AU335" s="188" t="s">
        <v>78</v>
      </c>
      <c r="AV335" s="14" t="s">
        <v>78</v>
      </c>
      <c r="AW335" s="14" t="s">
        <v>31</v>
      </c>
      <c r="AX335" s="14" t="s">
        <v>76</v>
      </c>
      <c r="AY335" s="188" t="s">
        <v>195</v>
      </c>
    </row>
    <row r="336" spans="1:65" s="2" customFormat="1" ht="24" customHeight="1">
      <c r="A336" s="33"/>
      <c r="B336" s="167"/>
      <c r="C336" s="168" t="s">
        <v>502</v>
      </c>
      <c r="D336" s="168" t="s">
        <v>197</v>
      </c>
      <c r="E336" s="169" t="s">
        <v>503</v>
      </c>
      <c r="F336" s="170" t="s">
        <v>504</v>
      </c>
      <c r="G336" s="171" t="s">
        <v>200</v>
      </c>
      <c r="H336" s="172">
        <v>1549.715</v>
      </c>
      <c r="I336" s="173">
        <v>250</v>
      </c>
      <c r="J336" s="173">
        <f>ROUND(I336*H336,2)</f>
        <v>387428.75</v>
      </c>
      <c r="K336" s="170" t="s">
        <v>201</v>
      </c>
      <c r="L336" s="34"/>
      <c r="M336" s="174" t="s">
        <v>3</v>
      </c>
      <c r="N336" s="175" t="s">
        <v>40</v>
      </c>
      <c r="O336" s="176">
        <v>0.245</v>
      </c>
      <c r="P336" s="176">
        <f>O336*H336</f>
        <v>379.68017499999996</v>
      </c>
      <c r="Q336" s="176">
        <v>0.00268</v>
      </c>
      <c r="R336" s="176">
        <f>Q336*H336</f>
        <v>4.1532362</v>
      </c>
      <c r="S336" s="176">
        <v>0</v>
      </c>
      <c r="T336" s="177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78" t="s">
        <v>202</v>
      </c>
      <c r="AT336" s="178" t="s">
        <v>197</v>
      </c>
      <c r="AU336" s="178" t="s">
        <v>78</v>
      </c>
      <c r="AY336" s="20" t="s">
        <v>195</v>
      </c>
      <c r="BE336" s="179">
        <f>IF(N336="základní",J336,0)</f>
        <v>387428.75</v>
      </c>
      <c r="BF336" s="179">
        <f>IF(N336="snížená",J336,0)</f>
        <v>0</v>
      </c>
      <c r="BG336" s="179">
        <f>IF(N336="zákl. přenesená",J336,0)</f>
        <v>0</v>
      </c>
      <c r="BH336" s="179">
        <f>IF(N336="sníž. přenesená",J336,0)</f>
        <v>0</v>
      </c>
      <c r="BI336" s="179">
        <f>IF(N336="nulová",J336,0)</f>
        <v>0</v>
      </c>
      <c r="BJ336" s="20" t="s">
        <v>76</v>
      </c>
      <c r="BK336" s="179">
        <f>ROUND(I336*H336,2)</f>
        <v>387428.75</v>
      </c>
      <c r="BL336" s="20" t="s">
        <v>202</v>
      </c>
      <c r="BM336" s="178" t="s">
        <v>505</v>
      </c>
    </row>
    <row r="337" spans="1:51" s="13" customFormat="1" ht="12">
      <c r="A337" s="13"/>
      <c r="B337" s="180"/>
      <c r="C337" s="13"/>
      <c r="D337" s="181" t="s">
        <v>204</v>
      </c>
      <c r="E337" s="182" t="s">
        <v>3</v>
      </c>
      <c r="F337" s="183" t="s">
        <v>506</v>
      </c>
      <c r="G337" s="13"/>
      <c r="H337" s="182" t="s">
        <v>3</v>
      </c>
      <c r="I337" s="13"/>
      <c r="J337" s="13"/>
      <c r="K337" s="13"/>
      <c r="L337" s="180"/>
      <c r="M337" s="184"/>
      <c r="N337" s="185"/>
      <c r="O337" s="185"/>
      <c r="P337" s="185"/>
      <c r="Q337" s="185"/>
      <c r="R337" s="185"/>
      <c r="S337" s="185"/>
      <c r="T337" s="18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82" t="s">
        <v>204</v>
      </c>
      <c r="AU337" s="182" t="s">
        <v>78</v>
      </c>
      <c r="AV337" s="13" t="s">
        <v>76</v>
      </c>
      <c r="AW337" s="13" t="s">
        <v>31</v>
      </c>
      <c r="AX337" s="13" t="s">
        <v>69</v>
      </c>
      <c r="AY337" s="182" t="s">
        <v>195</v>
      </c>
    </row>
    <row r="338" spans="1:51" s="14" customFormat="1" ht="12">
      <c r="A338" s="14"/>
      <c r="B338" s="187"/>
      <c r="C338" s="14"/>
      <c r="D338" s="181" t="s">
        <v>204</v>
      </c>
      <c r="E338" s="188" t="s">
        <v>3</v>
      </c>
      <c r="F338" s="189" t="s">
        <v>507</v>
      </c>
      <c r="G338" s="14"/>
      <c r="H338" s="190">
        <v>1348.4</v>
      </c>
      <c r="I338" s="14"/>
      <c r="J338" s="14"/>
      <c r="K338" s="14"/>
      <c r="L338" s="187"/>
      <c r="M338" s="191"/>
      <c r="N338" s="192"/>
      <c r="O338" s="192"/>
      <c r="P338" s="192"/>
      <c r="Q338" s="192"/>
      <c r="R338" s="192"/>
      <c r="S338" s="192"/>
      <c r="T338" s="19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188" t="s">
        <v>204</v>
      </c>
      <c r="AU338" s="188" t="s">
        <v>78</v>
      </c>
      <c r="AV338" s="14" t="s">
        <v>78</v>
      </c>
      <c r="AW338" s="14" t="s">
        <v>31</v>
      </c>
      <c r="AX338" s="14" t="s">
        <v>69</v>
      </c>
      <c r="AY338" s="188" t="s">
        <v>195</v>
      </c>
    </row>
    <row r="339" spans="1:51" s="13" customFormat="1" ht="12">
      <c r="A339" s="13"/>
      <c r="B339" s="180"/>
      <c r="C339" s="13"/>
      <c r="D339" s="181" t="s">
        <v>204</v>
      </c>
      <c r="E339" s="182" t="s">
        <v>3</v>
      </c>
      <c r="F339" s="183" t="s">
        <v>508</v>
      </c>
      <c r="G339" s="13"/>
      <c r="H339" s="182" t="s">
        <v>3</v>
      </c>
      <c r="I339" s="13"/>
      <c r="J339" s="13"/>
      <c r="K339" s="13"/>
      <c r="L339" s="180"/>
      <c r="M339" s="184"/>
      <c r="N339" s="185"/>
      <c r="O339" s="185"/>
      <c r="P339" s="185"/>
      <c r="Q339" s="185"/>
      <c r="R339" s="185"/>
      <c r="S339" s="185"/>
      <c r="T339" s="18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82" t="s">
        <v>204</v>
      </c>
      <c r="AU339" s="182" t="s">
        <v>78</v>
      </c>
      <c r="AV339" s="13" t="s">
        <v>76</v>
      </c>
      <c r="AW339" s="13" t="s">
        <v>31</v>
      </c>
      <c r="AX339" s="13" t="s">
        <v>69</v>
      </c>
      <c r="AY339" s="182" t="s">
        <v>195</v>
      </c>
    </row>
    <row r="340" spans="1:51" s="14" customFormat="1" ht="12">
      <c r="A340" s="14"/>
      <c r="B340" s="187"/>
      <c r="C340" s="14"/>
      <c r="D340" s="181" t="s">
        <v>204</v>
      </c>
      <c r="E340" s="188" t="s">
        <v>3</v>
      </c>
      <c r="F340" s="189" t="s">
        <v>509</v>
      </c>
      <c r="G340" s="14"/>
      <c r="H340" s="190">
        <v>201.315</v>
      </c>
      <c r="I340" s="14"/>
      <c r="J340" s="14"/>
      <c r="K340" s="14"/>
      <c r="L340" s="187"/>
      <c r="M340" s="191"/>
      <c r="N340" s="192"/>
      <c r="O340" s="192"/>
      <c r="P340" s="192"/>
      <c r="Q340" s="192"/>
      <c r="R340" s="192"/>
      <c r="S340" s="192"/>
      <c r="T340" s="19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188" t="s">
        <v>204</v>
      </c>
      <c r="AU340" s="188" t="s">
        <v>78</v>
      </c>
      <c r="AV340" s="14" t="s">
        <v>78</v>
      </c>
      <c r="AW340" s="14" t="s">
        <v>31</v>
      </c>
      <c r="AX340" s="14" t="s">
        <v>69</v>
      </c>
      <c r="AY340" s="188" t="s">
        <v>195</v>
      </c>
    </row>
    <row r="341" spans="1:51" s="15" customFormat="1" ht="12">
      <c r="A341" s="15"/>
      <c r="B341" s="194"/>
      <c r="C341" s="15"/>
      <c r="D341" s="181" t="s">
        <v>204</v>
      </c>
      <c r="E341" s="195" t="s">
        <v>3</v>
      </c>
      <c r="F341" s="196" t="s">
        <v>209</v>
      </c>
      <c r="G341" s="15"/>
      <c r="H341" s="197">
        <v>1549.715</v>
      </c>
      <c r="I341" s="15"/>
      <c r="J341" s="15"/>
      <c r="K341" s="15"/>
      <c r="L341" s="194"/>
      <c r="M341" s="198"/>
      <c r="N341" s="199"/>
      <c r="O341" s="199"/>
      <c r="P341" s="199"/>
      <c r="Q341" s="199"/>
      <c r="R341" s="199"/>
      <c r="S341" s="199"/>
      <c r="T341" s="200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195" t="s">
        <v>204</v>
      </c>
      <c r="AU341" s="195" t="s">
        <v>78</v>
      </c>
      <c r="AV341" s="15" t="s">
        <v>202</v>
      </c>
      <c r="AW341" s="15" t="s">
        <v>31</v>
      </c>
      <c r="AX341" s="15" t="s">
        <v>76</v>
      </c>
      <c r="AY341" s="195" t="s">
        <v>195</v>
      </c>
    </row>
    <row r="342" spans="1:65" s="2" customFormat="1" ht="16.5" customHeight="1">
      <c r="A342" s="33"/>
      <c r="B342" s="167"/>
      <c r="C342" s="168" t="s">
        <v>510</v>
      </c>
      <c r="D342" s="168" t="s">
        <v>197</v>
      </c>
      <c r="E342" s="169" t="s">
        <v>511</v>
      </c>
      <c r="F342" s="170" t="s">
        <v>512</v>
      </c>
      <c r="G342" s="171" t="s">
        <v>212</v>
      </c>
      <c r="H342" s="172">
        <v>43.2</v>
      </c>
      <c r="I342" s="173">
        <v>38.3</v>
      </c>
      <c r="J342" s="173">
        <f>ROUND(I342*H342,2)</f>
        <v>1654.56</v>
      </c>
      <c r="K342" s="170" t="s">
        <v>201</v>
      </c>
      <c r="L342" s="34"/>
      <c r="M342" s="174" t="s">
        <v>3</v>
      </c>
      <c r="N342" s="175" t="s">
        <v>40</v>
      </c>
      <c r="O342" s="176">
        <v>0.09</v>
      </c>
      <c r="P342" s="176">
        <f>O342*H342</f>
        <v>3.888</v>
      </c>
      <c r="Q342" s="176">
        <v>0.01032</v>
      </c>
      <c r="R342" s="176">
        <f>Q342*H342</f>
        <v>0.445824</v>
      </c>
      <c r="S342" s="176">
        <v>0</v>
      </c>
      <c r="T342" s="177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78" t="s">
        <v>202</v>
      </c>
      <c r="AT342" s="178" t="s">
        <v>197</v>
      </c>
      <c r="AU342" s="178" t="s">
        <v>78</v>
      </c>
      <c r="AY342" s="20" t="s">
        <v>195</v>
      </c>
      <c r="BE342" s="179">
        <f>IF(N342="základní",J342,0)</f>
        <v>1654.56</v>
      </c>
      <c r="BF342" s="179">
        <f>IF(N342="snížená",J342,0)</f>
        <v>0</v>
      </c>
      <c r="BG342" s="179">
        <f>IF(N342="zákl. přenesená",J342,0)</f>
        <v>0</v>
      </c>
      <c r="BH342" s="179">
        <f>IF(N342="sníž. přenesená",J342,0)</f>
        <v>0</v>
      </c>
      <c r="BI342" s="179">
        <f>IF(N342="nulová",J342,0)</f>
        <v>0</v>
      </c>
      <c r="BJ342" s="20" t="s">
        <v>76</v>
      </c>
      <c r="BK342" s="179">
        <f>ROUND(I342*H342,2)</f>
        <v>1654.56</v>
      </c>
      <c r="BL342" s="20" t="s">
        <v>202</v>
      </c>
      <c r="BM342" s="178" t="s">
        <v>513</v>
      </c>
    </row>
    <row r="343" spans="1:51" s="13" customFormat="1" ht="12">
      <c r="A343" s="13"/>
      <c r="B343" s="180"/>
      <c r="C343" s="13"/>
      <c r="D343" s="181" t="s">
        <v>204</v>
      </c>
      <c r="E343" s="182" t="s">
        <v>3</v>
      </c>
      <c r="F343" s="183" t="s">
        <v>514</v>
      </c>
      <c r="G343" s="13"/>
      <c r="H343" s="182" t="s">
        <v>3</v>
      </c>
      <c r="I343" s="13"/>
      <c r="J343" s="13"/>
      <c r="K343" s="13"/>
      <c r="L343" s="180"/>
      <c r="M343" s="184"/>
      <c r="N343" s="185"/>
      <c r="O343" s="185"/>
      <c r="P343" s="185"/>
      <c r="Q343" s="185"/>
      <c r="R343" s="185"/>
      <c r="S343" s="185"/>
      <c r="T343" s="18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82" t="s">
        <v>204</v>
      </c>
      <c r="AU343" s="182" t="s">
        <v>78</v>
      </c>
      <c r="AV343" s="13" t="s">
        <v>76</v>
      </c>
      <c r="AW343" s="13" t="s">
        <v>31</v>
      </c>
      <c r="AX343" s="13" t="s">
        <v>69</v>
      </c>
      <c r="AY343" s="182" t="s">
        <v>195</v>
      </c>
    </row>
    <row r="344" spans="1:51" s="14" customFormat="1" ht="12">
      <c r="A344" s="14"/>
      <c r="B344" s="187"/>
      <c r="C344" s="14"/>
      <c r="D344" s="181" t="s">
        <v>204</v>
      </c>
      <c r="E344" s="188" t="s">
        <v>3</v>
      </c>
      <c r="F344" s="189" t="s">
        <v>415</v>
      </c>
      <c r="G344" s="14"/>
      <c r="H344" s="190">
        <v>43.2</v>
      </c>
      <c r="I344" s="14"/>
      <c r="J344" s="14"/>
      <c r="K344" s="14"/>
      <c r="L344" s="187"/>
      <c r="M344" s="191"/>
      <c r="N344" s="192"/>
      <c r="O344" s="192"/>
      <c r="P344" s="192"/>
      <c r="Q344" s="192"/>
      <c r="R344" s="192"/>
      <c r="S344" s="192"/>
      <c r="T344" s="19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188" t="s">
        <v>204</v>
      </c>
      <c r="AU344" s="188" t="s">
        <v>78</v>
      </c>
      <c r="AV344" s="14" t="s">
        <v>78</v>
      </c>
      <c r="AW344" s="14" t="s">
        <v>31</v>
      </c>
      <c r="AX344" s="14" t="s">
        <v>76</v>
      </c>
      <c r="AY344" s="188" t="s">
        <v>195</v>
      </c>
    </row>
    <row r="345" spans="1:65" s="2" customFormat="1" ht="24" customHeight="1">
      <c r="A345" s="33"/>
      <c r="B345" s="167"/>
      <c r="C345" s="168" t="s">
        <v>515</v>
      </c>
      <c r="D345" s="168" t="s">
        <v>197</v>
      </c>
      <c r="E345" s="169" t="s">
        <v>516</v>
      </c>
      <c r="F345" s="170" t="s">
        <v>517</v>
      </c>
      <c r="G345" s="171" t="s">
        <v>200</v>
      </c>
      <c r="H345" s="172">
        <v>424.388</v>
      </c>
      <c r="I345" s="173">
        <v>16</v>
      </c>
      <c r="J345" s="173">
        <f>ROUND(I345*H345,2)</f>
        <v>6790.21</v>
      </c>
      <c r="K345" s="170" t="s">
        <v>201</v>
      </c>
      <c r="L345" s="34"/>
      <c r="M345" s="174" t="s">
        <v>3</v>
      </c>
      <c r="N345" s="175" t="s">
        <v>40</v>
      </c>
      <c r="O345" s="176">
        <v>0.04</v>
      </c>
      <c r="P345" s="176">
        <f>O345*H345</f>
        <v>16.97552</v>
      </c>
      <c r="Q345" s="176">
        <v>0</v>
      </c>
      <c r="R345" s="176">
        <f>Q345*H345</f>
        <v>0</v>
      </c>
      <c r="S345" s="176">
        <v>0</v>
      </c>
      <c r="T345" s="177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78" t="s">
        <v>202</v>
      </c>
      <c r="AT345" s="178" t="s">
        <v>197</v>
      </c>
      <c r="AU345" s="178" t="s">
        <v>78</v>
      </c>
      <c r="AY345" s="20" t="s">
        <v>195</v>
      </c>
      <c r="BE345" s="179">
        <f>IF(N345="základní",J345,0)</f>
        <v>6790.21</v>
      </c>
      <c r="BF345" s="179">
        <f>IF(N345="snížená",J345,0)</f>
        <v>0</v>
      </c>
      <c r="BG345" s="179">
        <f>IF(N345="zákl. přenesená",J345,0)</f>
        <v>0</v>
      </c>
      <c r="BH345" s="179">
        <f>IF(N345="sníž. přenesená",J345,0)</f>
        <v>0</v>
      </c>
      <c r="BI345" s="179">
        <f>IF(N345="nulová",J345,0)</f>
        <v>0</v>
      </c>
      <c r="BJ345" s="20" t="s">
        <v>76</v>
      </c>
      <c r="BK345" s="179">
        <f>ROUND(I345*H345,2)</f>
        <v>6790.21</v>
      </c>
      <c r="BL345" s="20" t="s">
        <v>202</v>
      </c>
      <c r="BM345" s="178" t="s">
        <v>518</v>
      </c>
    </row>
    <row r="346" spans="1:51" s="13" customFormat="1" ht="12">
      <c r="A346" s="13"/>
      <c r="B346" s="180"/>
      <c r="C346" s="13"/>
      <c r="D346" s="181" t="s">
        <v>204</v>
      </c>
      <c r="E346" s="182" t="s">
        <v>3</v>
      </c>
      <c r="F346" s="183" t="s">
        <v>519</v>
      </c>
      <c r="G346" s="13"/>
      <c r="H346" s="182" t="s">
        <v>3</v>
      </c>
      <c r="I346" s="13"/>
      <c r="J346" s="13"/>
      <c r="K346" s="13"/>
      <c r="L346" s="180"/>
      <c r="M346" s="184"/>
      <c r="N346" s="185"/>
      <c r="O346" s="185"/>
      <c r="P346" s="185"/>
      <c r="Q346" s="185"/>
      <c r="R346" s="185"/>
      <c r="S346" s="185"/>
      <c r="T346" s="18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82" t="s">
        <v>204</v>
      </c>
      <c r="AU346" s="182" t="s">
        <v>78</v>
      </c>
      <c r="AV346" s="13" t="s">
        <v>76</v>
      </c>
      <c r="AW346" s="13" t="s">
        <v>31</v>
      </c>
      <c r="AX346" s="13" t="s">
        <v>69</v>
      </c>
      <c r="AY346" s="182" t="s">
        <v>195</v>
      </c>
    </row>
    <row r="347" spans="1:51" s="14" customFormat="1" ht="12">
      <c r="A347" s="14"/>
      <c r="B347" s="187"/>
      <c r="C347" s="14"/>
      <c r="D347" s="181" t="s">
        <v>204</v>
      </c>
      <c r="E347" s="188" t="s">
        <v>3</v>
      </c>
      <c r="F347" s="189" t="s">
        <v>520</v>
      </c>
      <c r="G347" s="14"/>
      <c r="H347" s="190">
        <v>177.12</v>
      </c>
      <c r="I347" s="14"/>
      <c r="J347" s="14"/>
      <c r="K347" s="14"/>
      <c r="L347" s="187"/>
      <c r="M347" s="191"/>
      <c r="N347" s="192"/>
      <c r="O347" s="192"/>
      <c r="P347" s="192"/>
      <c r="Q347" s="192"/>
      <c r="R347" s="192"/>
      <c r="S347" s="192"/>
      <c r="T347" s="19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188" t="s">
        <v>204</v>
      </c>
      <c r="AU347" s="188" t="s">
        <v>78</v>
      </c>
      <c r="AV347" s="14" t="s">
        <v>78</v>
      </c>
      <c r="AW347" s="14" t="s">
        <v>31</v>
      </c>
      <c r="AX347" s="14" t="s">
        <v>69</v>
      </c>
      <c r="AY347" s="188" t="s">
        <v>195</v>
      </c>
    </row>
    <row r="348" spans="1:51" s="14" customFormat="1" ht="12">
      <c r="A348" s="14"/>
      <c r="B348" s="187"/>
      <c r="C348" s="14"/>
      <c r="D348" s="181" t="s">
        <v>204</v>
      </c>
      <c r="E348" s="188" t="s">
        <v>3</v>
      </c>
      <c r="F348" s="189" t="s">
        <v>521</v>
      </c>
      <c r="G348" s="14"/>
      <c r="H348" s="190">
        <v>13.23</v>
      </c>
      <c r="I348" s="14"/>
      <c r="J348" s="14"/>
      <c r="K348" s="14"/>
      <c r="L348" s="187"/>
      <c r="M348" s="191"/>
      <c r="N348" s="192"/>
      <c r="O348" s="192"/>
      <c r="P348" s="192"/>
      <c r="Q348" s="192"/>
      <c r="R348" s="192"/>
      <c r="S348" s="192"/>
      <c r="T348" s="19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188" t="s">
        <v>204</v>
      </c>
      <c r="AU348" s="188" t="s">
        <v>78</v>
      </c>
      <c r="AV348" s="14" t="s">
        <v>78</v>
      </c>
      <c r="AW348" s="14" t="s">
        <v>31</v>
      </c>
      <c r="AX348" s="14" t="s">
        <v>69</v>
      </c>
      <c r="AY348" s="188" t="s">
        <v>195</v>
      </c>
    </row>
    <row r="349" spans="1:51" s="16" customFormat="1" ht="12">
      <c r="A349" s="16"/>
      <c r="B349" s="201"/>
      <c r="C349" s="16"/>
      <c r="D349" s="181" t="s">
        <v>204</v>
      </c>
      <c r="E349" s="202" t="s">
        <v>3</v>
      </c>
      <c r="F349" s="203" t="s">
        <v>232</v>
      </c>
      <c r="G349" s="16"/>
      <c r="H349" s="204">
        <v>190.35</v>
      </c>
      <c r="I349" s="16"/>
      <c r="J349" s="16"/>
      <c r="K349" s="16"/>
      <c r="L349" s="201"/>
      <c r="M349" s="205"/>
      <c r="N349" s="206"/>
      <c r="O349" s="206"/>
      <c r="P349" s="206"/>
      <c r="Q349" s="206"/>
      <c r="R349" s="206"/>
      <c r="S349" s="206"/>
      <c r="T349" s="207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T349" s="202" t="s">
        <v>204</v>
      </c>
      <c r="AU349" s="202" t="s">
        <v>78</v>
      </c>
      <c r="AV349" s="16" t="s">
        <v>119</v>
      </c>
      <c r="AW349" s="16" t="s">
        <v>31</v>
      </c>
      <c r="AX349" s="16" t="s">
        <v>69</v>
      </c>
      <c r="AY349" s="202" t="s">
        <v>195</v>
      </c>
    </row>
    <row r="350" spans="1:51" s="13" customFormat="1" ht="12">
      <c r="A350" s="13"/>
      <c r="B350" s="180"/>
      <c r="C350" s="13"/>
      <c r="D350" s="181" t="s">
        <v>204</v>
      </c>
      <c r="E350" s="182" t="s">
        <v>3</v>
      </c>
      <c r="F350" s="183" t="s">
        <v>522</v>
      </c>
      <c r="G350" s="13"/>
      <c r="H350" s="182" t="s">
        <v>3</v>
      </c>
      <c r="I350" s="13"/>
      <c r="J350" s="13"/>
      <c r="K350" s="13"/>
      <c r="L350" s="180"/>
      <c r="M350" s="184"/>
      <c r="N350" s="185"/>
      <c r="O350" s="185"/>
      <c r="P350" s="185"/>
      <c r="Q350" s="185"/>
      <c r="R350" s="185"/>
      <c r="S350" s="185"/>
      <c r="T350" s="18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82" t="s">
        <v>204</v>
      </c>
      <c r="AU350" s="182" t="s">
        <v>78</v>
      </c>
      <c r="AV350" s="13" t="s">
        <v>76</v>
      </c>
      <c r="AW350" s="13" t="s">
        <v>31</v>
      </c>
      <c r="AX350" s="13" t="s">
        <v>69</v>
      </c>
      <c r="AY350" s="182" t="s">
        <v>195</v>
      </c>
    </row>
    <row r="351" spans="1:51" s="14" customFormat="1" ht="12">
      <c r="A351" s="14"/>
      <c r="B351" s="187"/>
      <c r="C351" s="14"/>
      <c r="D351" s="181" t="s">
        <v>204</v>
      </c>
      <c r="E351" s="188" t="s">
        <v>3</v>
      </c>
      <c r="F351" s="189" t="s">
        <v>523</v>
      </c>
      <c r="G351" s="14"/>
      <c r="H351" s="190">
        <v>2.61</v>
      </c>
      <c r="I351" s="14"/>
      <c r="J351" s="14"/>
      <c r="K351" s="14"/>
      <c r="L351" s="187"/>
      <c r="M351" s="191"/>
      <c r="N351" s="192"/>
      <c r="O351" s="192"/>
      <c r="P351" s="192"/>
      <c r="Q351" s="192"/>
      <c r="R351" s="192"/>
      <c r="S351" s="192"/>
      <c r="T351" s="193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188" t="s">
        <v>204</v>
      </c>
      <c r="AU351" s="188" t="s">
        <v>78</v>
      </c>
      <c r="AV351" s="14" t="s">
        <v>78</v>
      </c>
      <c r="AW351" s="14" t="s">
        <v>31</v>
      </c>
      <c r="AX351" s="14" t="s">
        <v>69</v>
      </c>
      <c r="AY351" s="188" t="s">
        <v>195</v>
      </c>
    </row>
    <row r="352" spans="1:51" s="14" customFormat="1" ht="12">
      <c r="A352" s="14"/>
      <c r="B352" s="187"/>
      <c r="C352" s="14"/>
      <c r="D352" s="181" t="s">
        <v>204</v>
      </c>
      <c r="E352" s="188" t="s">
        <v>3</v>
      </c>
      <c r="F352" s="189" t="s">
        <v>524</v>
      </c>
      <c r="G352" s="14"/>
      <c r="H352" s="190">
        <v>191.328</v>
      </c>
      <c r="I352" s="14"/>
      <c r="J352" s="14"/>
      <c r="K352" s="14"/>
      <c r="L352" s="187"/>
      <c r="M352" s="191"/>
      <c r="N352" s="192"/>
      <c r="O352" s="192"/>
      <c r="P352" s="192"/>
      <c r="Q352" s="192"/>
      <c r="R352" s="192"/>
      <c r="S352" s="192"/>
      <c r="T352" s="19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188" t="s">
        <v>204</v>
      </c>
      <c r="AU352" s="188" t="s">
        <v>78</v>
      </c>
      <c r="AV352" s="14" t="s">
        <v>78</v>
      </c>
      <c r="AW352" s="14" t="s">
        <v>31</v>
      </c>
      <c r="AX352" s="14" t="s">
        <v>69</v>
      </c>
      <c r="AY352" s="188" t="s">
        <v>195</v>
      </c>
    </row>
    <row r="353" spans="1:51" s="14" customFormat="1" ht="12">
      <c r="A353" s="14"/>
      <c r="B353" s="187"/>
      <c r="C353" s="14"/>
      <c r="D353" s="181" t="s">
        <v>204</v>
      </c>
      <c r="E353" s="188" t="s">
        <v>3</v>
      </c>
      <c r="F353" s="189" t="s">
        <v>525</v>
      </c>
      <c r="G353" s="14"/>
      <c r="H353" s="190">
        <v>29.52</v>
      </c>
      <c r="I353" s="14"/>
      <c r="J353" s="14"/>
      <c r="K353" s="14"/>
      <c r="L353" s="187"/>
      <c r="M353" s="191"/>
      <c r="N353" s="192"/>
      <c r="O353" s="192"/>
      <c r="P353" s="192"/>
      <c r="Q353" s="192"/>
      <c r="R353" s="192"/>
      <c r="S353" s="192"/>
      <c r="T353" s="19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188" t="s">
        <v>204</v>
      </c>
      <c r="AU353" s="188" t="s">
        <v>78</v>
      </c>
      <c r="AV353" s="14" t="s">
        <v>78</v>
      </c>
      <c r="AW353" s="14" t="s">
        <v>31</v>
      </c>
      <c r="AX353" s="14" t="s">
        <v>69</v>
      </c>
      <c r="AY353" s="188" t="s">
        <v>195</v>
      </c>
    </row>
    <row r="354" spans="1:51" s="14" customFormat="1" ht="12">
      <c r="A354" s="14"/>
      <c r="B354" s="187"/>
      <c r="C354" s="14"/>
      <c r="D354" s="181" t="s">
        <v>204</v>
      </c>
      <c r="E354" s="188" t="s">
        <v>3</v>
      </c>
      <c r="F354" s="189" t="s">
        <v>526</v>
      </c>
      <c r="G354" s="14"/>
      <c r="H354" s="190">
        <v>6.67</v>
      </c>
      <c r="I354" s="14"/>
      <c r="J354" s="14"/>
      <c r="K354" s="14"/>
      <c r="L354" s="187"/>
      <c r="M354" s="191"/>
      <c r="N354" s="192"/>
      <c r="O354" s="192"/>
      <c r="P354" s="192"/>
      <c r="Q354" s="192"/>
      <c r="R354" s="192"/>
      <c r="S354" s="192"/>
      <c r="T354" s="19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188" t="s">
        <v>204</v>
      </c>
      <c r="AU354" s="188" t="s">
        <v>78</v>
      </c>
      <c r="AV354" s="14" t="s">
        <v>78</v>
      </c>
      <c r="AW354" s="14" t="s">
        <v>31</v>
      </c>
      <c r="AX354" s="14" t="s">
        <v>69</v>
      </c>
      <c r="AY354" s="188" t="s">
        <v>195</v>
      </c>
    </row>
    <row r="355" spans="1:51" s="14" customFormat="1" ht="12">
      <c r="A355" s="14"/>
      <c r="B355" s="187"/>
      <c r="C355" s="14"/>
      <c r="D355" s="181" t="s">
        <v>204</v>
      </c>
      <c r="E355" s="188" t="s">
        <v>3</v>
      </c>
      <c r="F355" s="189" t="s">
        <v>527</v>
      </c>
      <c r="G355" s="14"/>
      <c r="H355" s="190">
        <v>3.91</v>
      </c>
      <c r="I355" s="14"/>
      <c r="J355" s="14"/>
      <c r="K355" s="14"/>
      <c r="L355" s="187"/>
      <c r="M355" s="191"/>
      <c r="N355" s="192"/>
      <c r="O355" s="192"/>
      <c r="P355" s="192"/>
      <c r="Q355" s="192"/>
      <c r="R355" s="192"/>
      <c r="S355" s="192"/>
      <c r="T355" s="19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188" t="s">
        <v>204</v>
      </c>
      <c r="AU355" s="188" t="s">
        <v>78</v>
      </c>
      <c r="AV355" s="14" t="s">
        <v>78</v>
      </c>
      <c r="AW355" s="14" t="s">
        <v>31</v>
      </c>
      <c r="AX355" s="14" t="s">
        <v>69</v>
      </c>
      <c r="AY355" s="188" t="s">
        <v>195</v>
      </c>
    </row>
    <row r="356" spans="1:51" s="16" customFormat="1" ht="12">
      <c r="A356" s="16"/>
      <c r="B356" s="201"/>
      <c r="C356" s="16"/>
      <c r="D356" s="181" t="s">
        <v>204</v>
      </c>
      <c r="E356" s="202" t="s">
        <v>3</v>
      </c>
      <c r="F356" s="203" t="s">
        <v>232</v>
      </c>
      <c r="G356" s="16"/>
      <c r="H356" s="204">
        <v>234.038</v>
      </c>
      <c r="I356" s="16"/>
      <c r="J356" s="16"/>
      <c r="K356" s="16"/>
      <c r="L356" s="201"/>
      <c r="M356" s="205"/>
      <c r="N356" s="206"/>
      <c r="O356" s="206"/>
      <c r="P356" s="206"/>
      <c r="Q356" s="206"/>
      <c r="R356" s="206"/>
      <c r="S356" s="206"/>
      <c r="T356" s="207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T356" s="202" t="s">
        <v>204</v>
      </c>
      <c r="AU356" s="202" t="s">
        <v>78</v>
      </c>
      <c r="AV356" s="16" t="s">
        <v>119</v>
      </c>
      <c r="AW356" s="16" t="s">
        <v>31</v>
      </c>
      <c r="AX356" s="16" t="s">
        <v>69</v>
      </c>
      <c r="AY356" s="202" t="s">
        <v>195</v>
      </c>
    </row>
    <row r="357" spans="1:51" s="15" customFormat="1" ht="12">
      <c r="A357" s="15"/>
      <c r="B357" s="194"/>
      <c r="C357" s="15"/>
      <c r="D357" s="181" t="s">
        <v>204</v>
      </c>
      <c r="E357" s="195" t="s">
        <v>3</v>
      </c>
      <c r="F357" s="196" t="s">
        <v>209</v>
      </c>
      <c r="G357" s="15"/>
      <c r="H357" s="197">
        <v>424.388</v>
      </c>
      <c r="I357" s="15"/>
      <c r="J357" s="15"/>
      <c r="K357" s="15"/>
      <c r="L357" s="194"/>
      <c r="M357" s="198"/>
      <c r="N357" s="199"/>
      <c r="O357" s="199"/>
      <c r="P357" s="199"/>
      <c r="Q357" s="199"/>
      <c r="R357" s="199"/>
      <c r="S357" s="199"/>
      <c r="T357" s="200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195" t="s">
        <v>204</v>
      </c>
      <c r="AU357" s="195" t="s">
        <v>78</v>
      </c>
      <c r="AV357" s="15" t="s">
        <v>202</v>
      </c>
      <c r="AW357" s="15" t="s">
        <v>31</v>
      </c>
      <c r="AX357" s="15" t="s">
        <v>76</v>
      </c>
      <c r="AY357" s="195" t="s">
        <v>195</v>
      </c>
    </row>
    <row r="358" spans="1:65" s="2" customFormat="1" ht="16.5" customHeight="1">
      <c r="A358" s="33"/>
      <c r="B358" s="167"/>
      <c r="C358" s="168" t="s">
        <v>206</v>
      </c>
      <c r="D358" s="168" t="s">
        <v>197</v>
      </c>
      <c r="E358" s="169" t="s">
        <v>528</v>
      </c>
      <c r="F358" s="170" t="s">
        <v>529</v>
      </c>
      <c r="G358" s="171" t="s">
        <v>200</v>
      </c>
      <c r="H358" s="172">
        <v>1532.948</v>
      </c>
      <c r="I358" s="173">
        <v>51</v>
      </c>
      <c r="J358" s="173">
        <f>ROUND(I358*H358,2)</f>
        <v>78180.35</v>
      </c>
      <c r="K358" s="170" t="s">
        <v>201</v>
      </c>
      <c r="L358" s="34"/>
      <c r="M358" s="174" t="s">
        <v>3</v>
      </c>
      <c r="N358" s="175" t="s">
        <v>40</v>
      </c>
      <c r="O358" s="176">
        <v>0.14</v>
      </c>
      <c r="P358" s="176">
        <f>O358*H358</f>
        <v>214.61272000000002</v>
      </c>
      <c r="Q358" s="176">
        <v>0</v>
      </c>
      <c r="R358" s="176">
        <f>Q358*H358</f>
        <v>0</v>
      </c>
      <c r="S358" s="176">
        <v>0</v>
      </c>
      <c r="T358" s="177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78" t="s">
        <v>202</v>
      </c>
      <c r="AT358" s="178" t="s">
        <v>197</v>
      </c>
      <c r="AU358" s="178" t="s">
        <v>78</v>
      </c>
      <c r="AY358" s="20" t="s">
        <v>195</v>
      </c>
      <c r="BE358" s="179">
        <f>IF(N358="základní",J358,0)</f>
        <v>78180.35</v>
      </c>
      <c r="BF358" s="179">
        <f>IF(N358="snížená",J358,0)</f>
        <v>0</v>
      </c>
      <c r="BG358" s="179">
        <f>IF(N358="zákl. přenesená",J358,0)</f>
        <v>0</v>
      </c>
      <c r="BH358" s="179">
        <f>IF(N358="sníž. přenesená",J358,0)</f>
        <v>0</v>
      </c>
      <c r="BI358" s="179">
        <f>IF(N358="nulová",J358,0)</f>
        <v>0</v>
      </c>
      <c r="BJ358" s="20" t="s">
        <v>76</v>
      </c>
      <c r="BK358" s="179">
        <f>ROUND(I358*H358,2)</f>
        <v>78180.35</v>
      </c>
      <c r="BL358" s="20" t="s">
        <v>202</v>
      </c>
      <c r="BM358" s="178" t="s">
        <v>530</v>
      </c>
    </row>
    <row r="359" spans="1:51" s="13" customFormat="1" ht="12">
      <c r="A359" s="13"/>
      <c r="B359" s="180"/>
      <c r="C359" s="13"/>
      <c r="D359" s="181" t="s">
        <v>204</v>
      </c>
      <c r="E359" s="182" t="s">
        <v>3</v>
      </c>
      <c r="F359" s="183" t="s">
        <v>531</v>
      </c>
      <c r="G359" s="13"/>
      <c r="H359" s="182" t="s">
        <v>3</v>
      </c>
      <c r="I359" s="13"/>
      <c r="J359" s="13"/>
      <c r="K359" s="13"/>
      <c r="L359" s="180"/>
      <c r="M359" s="184"/>
      <c r="N359" s="185"/>
      <c r="O359" s="185"/>
      <c r="P359" s="185"/>
      <c r="Q359" s="185"/>
      <c r="R359" s="185"/>
      <c r="S359" s="185"/>
      <c r="T359" s="18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182" t="s">
        <v>204</v>
      </c>
      <c r="AU359" s="182" t="s">
        <v>78</v>
      </c>
      <c r="AV359" s="13" t="s">
        <v>76</v>
      </c>
      <c r="AW359" s="13" t="s">
        <v>31</v>
      </c>
      <c r="AX359" s="13" t="s">
        <v>69</v>
      </c>
      <c r="AY359" s="182" t="s">
        <v>195</v>
      </c>
    </row>
    <row r="360" spans="1:51" s="13" customFormat="1" ht="12">
      <c r="A360" s="13"/>
      <c r="B360" s="180"/>
      <c r="C360" s="13"/>
      <c r="D360" s="181" t="s">
        <v>204</v>
      </c>
      <c r="E360" s="182" t="s">
        <v>3</v>
      </c>
      <c r="F360" s="183" t="s">
        <v>485</v>
      </c>
      <c r="G360" s="13"/>
      <c r="H360" s="182" t="s">
        <v>3</v>
      </c>
      <c r="I360" s="13"/>
      <c r="J360" s="13"/>
      <c r="K360" s="13"/>
      <c r="L360" s="180"/>
      <c r="M360" s="184"/>
      <c r="N360" s="185"/>
      <c r="O360" s="185"/>
      <c r="P360" s="185"/>
      <c r="Q360" s="185"/>
      <c r="R360" s="185"/>
      <c r="S360" s="185"/>
      <c r="T360" s="18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182" t="s">
        <v>204</v>
      </c>
      <c r="AU360" s="182" t="s">
        <v>78</v>
      </c>
      <c r="AV360" s="13" t="s">
        <v>76</v>
      </c>
      <c r="AW360" s="13" t="s">
        <v>31</v>
      </c>
      <c r="AX360" s="13" t="s">
        <v>69</v>
      </c>
      <c r="AY360" s="182" t="s">
        <v>195</v>
      </c>
    </row>
    <row r="361" spans="1:51" s="14" customFormat="1" ht="12">
      <c r="A361" s="14"/>
      <c r="B361" s="187"/>
      <c r="C361" s="14"/>
      <c r="D361" s="181" t="s">
        <v>204</v>
      </c>
      <c r="E361" s="188" t="s">
        <v>3</v>
      </c>
      <c r="F361" s="189" t="s">
        <v>486</v>
      </c>
      <c r="G361" s="14"/>
      <c r="H361" s="190">
        <v>1267.29</v>
      </c>
      <c r="I361" s="14"/>
      <c r="J361" s="14"/>
      <c r="K361" s="14"/>
      <c r="L361" s="187"/>
      <c r="M361" s="191"/>
      <c r="N361" s="192"/>
      <c r="O361" s="192"/>
      <c r="P361" s="192"/>
      <c r="Q361" s="192"/>
      <c r="R361" s="192"/>
      <c r="S361" s="192"/>
      <c r="T361" s="19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188" t="s">
        <v>204</v>
      </c>
      <c r="AU361" s="188" t="s">
        <v>78</v>
      </c>
      <c r="AV361" s="14" t="s">
        <v>78</v>
      </c>
      <c r="AW361" s="14" t="s">
        <v>31</v>
      </c>
      <c r="AX361" s="14" t="s">
        <v>69</v>
      </c>
      <c r="AY361" s="188" t="s">
        <v>195</v>
      </c>
    </row>
    <row r="362" spans="1:51" s="13" customFormat="1" ht="12">
      <c r="A362" s="13"/>
      <c r="B362" s="180"/>
      <c r="C362" s="13"/>
      <c r="D362" s="181" t="s">
        <v>204</v>
      </c>
      <c r="E362" s="182" t="s">
        <v>3</v>
      </c>
      <c r="F362" s="183" t="s">
        <v>349</v>
      </c>
      <c r="G362" s="13"/>
      <c r="H362" s="182" t="s">
        <v>3</v>
      </c>
      <c r="I362" s="13"/>
      <c r="J362" s="13"/>
      <c r="K362" s="13"/>
      <c r="L362" s="180"/>
      <c r="M362" s="184"/>
      <c r="N362" s="185"/>
      <c r="O362" s="185"/>
      <c r="P362" s="185"/>
      <c r="Q362" s="185"/>
      <c r="R362" s="185"/>
      <c r="S362" s="185"/>
      <c r="T362" s="18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82" t="s">
        <v>204</v>
      </c>
      <c r="AU362" s="182" t="s">
        <v>78</v>
      </c>
      <c r="AV362" s="13" t="s">
        <v>76</v>
      </c>
      <c r="AW362" s="13" t="s">
        <v>31</v>
      </c>
      <c r="AX362" s="13" t="s">
        <v>69</v>
      </c>
      <c r="AY362" s="182" t="s">
        <v>195</v>
      </c>
    </row>
    <row r="363" spans="1:51" s="14" customFormat="1" ht="12">
      <c r="A363" s="14"/>
      <c r="B363" s="187"/>
      <c r="C363" s="14"/>
      <c r="D363" s="181" t="s">
        <v>204</v>
      </c>
      <c r="E363" s="188" t="s">
        <v>3</v>
      </c>
      <c r="F363" s="189" t="s">
        <v>487</v>
      </c>
      <c r="G363" s="14"/>
      <c r="H363" s="190">
        <v>100.658</v>
      </c>
      <c r="I363" s="14"/>
      <c r="J363" s="14"/>
      <c r="K363" s="14"/>
      <c r="L363" s="187"/>
      <c r="M363" s="191"/>
      <c r="N363" s="192"/>
      <c r="O363" s="192"/>
      <c r="P363" s="192"/>
      <c r="Q363" s="192"/>
      <c r="R363" s="192"/>
      <c r="S363" s="192"/>
      <c r="T363" s="19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188" t="s">
        <v>204</v>
      </c>
      <c r="AU363" s="188" t="s">
        <v>78</v>
      </c>
      <c r="AV363" s="14" t="s">
        <v>78</v>
      </c>
      <c r="AW363" s="14" t="s">
        <v>31</v>
      </c>
      <c r="AX363" s="14" t="s">
        <v>69</v>
      </c>
      <c r="AY363" s="188" t="s">
        <v>195</v>
      </c>
    </row>
    <row r="364" spans="1:51" s="13" customFormat="1" ht="12">
      <c r="A364" s="13"/>
      <c r="B364" s="180"/>
      <c r="C364" s="13"/>
      <c r="D364" s="181" t="s">
        <v>204</v>
      </c>
      <c r="E364" s="182" t="s">
        <v>3</v>
      </c>
      <c r="F364" s="183" t="s">
        <v>532</v>
      </c>
      <c r="G364" s="13"/>
      <c r="H364" s="182" t="s">
        <v>3</v>
      </c>
      <c r="I364" s="13"/>
      <c r="J364" s="13"/>
      <c r="K364" s="13"/>
      <c r="L364" s="180"/>
      <c r="M364" s="184"/>
      <c r="N364" s="185"/>
      <c r="O364" s="185"/>
      <c r="P364" s="185"/>
      <c r="Q364" s="185"/>
      <c r="R364" s="185"/>
      <c r="S364" s="185"/>
      <c r="T364" s="18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182" t="s">
        <v>204</v>
      </c>
      <c r="AU364" s="182" t="s">
        <v>78</v>
      </c>
      <c r="AV364" s="13" t="s">
        <v>76</v>
      </c>
      <c r="AW364" s="13" t="s">
        <v>31</v>
      </c>
      <c r="AX364" s="13" t="s">
        <v>69</v>
      </c>
      <c r="AY364" s="182" t="s">
        <v>195</v>
      </c>
    </row>
    <row r="365" spans="1:51" s="14" customFormat="1" ht="12">
      <c r="A365" s="14"/>
      <c r="B365" s="187"/>
      <c r="C365" s="14"/>
      <c r="D365" s="181" t="s">
        <v>204</v>
      </c>
      <c r="E365" s="188" t="s">
        <v>3</v>
      </c>
      <c r="F365" s="189" t="s">
        <v>533</v>
      </c>
      <c r="G365" s="14"/>
      <c r="H365" s="190">
        <v>165</v>
      </c>
      <c r="I365" s="14"/>
      <c r="J365" s="14"/>
      <c r="K365" s="14"/>
      <c r="L365" s="187"/>
      <c r="M365" s="191"/>
      <c r="N365" s="192"/>
      <c r="O365" s="192"/>
      <c r="P365" s="192"/>
      <c r="Q365" s="192"/>
      <c r="R365" s="192"/>
      <c r="S365" s="192"/>
      <c r="T365" s="19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188" t="s">
        <v>204</v>
      </c>
      <c r="AU365" s="188" t="s">
        <v>78</v>
      </c>
      <c r="AV365" s="14" t="s">
        <v>78</v>
      </c>
      <c r="AW365" s="14" t="s">
        <v>31</v>
      </c>
      <c r="AX365" s="14" t="s">
        <v>69</v>
      </c>
      <c r="AY365" s="188" t="s">
        <v>195</v>
      </c>
    </row>
    <row r="366" spans="1:51" s="15" customFormat="1" ht="12">
      <c r="A366" s="15"/>
      <c r="B366" s="194"/>
      <c r="C366" s="15"/>
      <c r="D366" s="181" t="s">
        <v>204</v>
      </c>
      <c r="E366" s="195" t="s">
        <v>3</v>
      </c>
      <c r="F366" s="196" t="s">
        <v>209</v>
      </c>
      <c r="G366" s="15"/>
      <c r="H366" s="197">
        <v>1532.948</v>
      </c>
      <c r="I366" s="15"/>
      <c r="J366" s="15"/>
      <c r="K366" s="15"/>
      <c r="L366" s="194"/>
      <c r="M366" s="198"/>
      <c r="N366" s="199"/>
      <c r="O366" s="199"/>
      <c r="P366" s="199"/>
      <c r="Q366" s="199"/>
      <c r="R366" s="199"/>
      <c r="S366" s="199"/>
      <c r="T366" s="200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195" t="s">
        <v>204</v>
      </c>
      <c r="AU366" s="195" t="s">
        <v>78</v>
      </c>
      <c r="AV366" s="15" t="s">
        <v>202</v>
      </c>
      <c r="AW366" s="15" t="s">
        <v>31</v>
      </c>
      <c r="AX366" s="15" t="s">
        <v>76</v>
      </c>
      <c r="AY366" s="195" t="s">
        <v>195</v>
      </c>
    </row>
    <row r="367" spans="1:65" s="2" customFormat="1" ht="16.5" customHeight="1">
      <c r="A367" s="33"/>
      <c r="B367" s="167"/>
      <c r="C367" s="168" t="s">
        <v>534</v>
      </c>
      <c r="D367" s="168" t="s">
        <v>197</v>
      </c>
      <c r="E367" s="169" t="s">
        <v>535</v>
      </c>
      <c r="F367" s="170" t="s">
        <v>536</v>
      </c>
      <c r="G367" s="171" t="s">
        <v>200</v>
      </c>
      <c r="H367" s="172">
        <v>23.214</v>
      </c>
      <c r="I367" s="173">
        <v>377</v>
      </c>
      <c r="J367" s="173">
        <f>ROUND(I367*H367,2)</f>
        <v>8751.68</v>
      </c>
      <c r="K367" s="170" t="s">
        <v>201</v>
      </c>
      <c r="L367" s="34"/>
      <c r="M367" s="174" t="s">
        <v>3</v>
      </c>
      <c r="N367" s="175" t="s">
        <v>40</v>
      </c>
      <c r="O367" s="176">
        <v>0.481</v>
      </c>
      <c r="P367" s="176">
        <f>O367*H367</f>
        <v>11.165933999999998</v>
      </c>
      <c r="Q367" s="176">
        <v>0.063</v>
      </c>
      <c r="R367" s="176">
        <f>Q367*H367</f>
        <v>1.4624819999999998</v>
      </c>
      <c r="S367" s="176">
        <v>0</v>
      </c>
      <c r="T367" s="177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78" t="s">
        <v>202</v>
      </c>
      <c r="AT367" s="178" t="s">
        <v>197</v>
      </c>
      <c r="AU367" s="178" t="s">
        <v>78</v>
      </c>
      <c r="AY367" s="20" t="s">
        <v>195</v>
      </c>
      <c r="BE367" s="179">
        <f>IF(N367="základní",J367,0)</f>
        <v>8751.68</v>
      </c>
      <c r="BF367" s="179">
        <f>IF(N367="snížená",J367,0)</f>
        <v>0</v>
      </c>
      <c r="BG367" s="179">
        <f>IF(N367="zákl. přenesená",J367,0)</f>
        <v>0</v>
      </c>
      <c r="BH367" s="179">
        <f>IF(N367="sníž. přenesená",J367,0)</f>
        <v>0</v>
      </c>
      <c r="BI367" s="179">
        <f>IF(N367="nulová",J367,0)</f>
        <v>0</v>
      </c>
      <c r="BJ367" s="20" t="s">
        <v>76</v>
      </c>
      <c r="BK367" s="179">
        <f>ROUND(I367*H367,2)</f>
        <v>8751.68</v>
      </c>
      <c r="BL367" s="20" t="s">
        <v>202</v>
      </c>
      <c r="BM367" s="178" t="s">
        <v>537</v>
      </c>
    </row>
    <row r="368" spans="1:51" s="13" customFormat="1" ht="12">
      <c r="A368" s="13"/>
      <c r="B368" s="180"/>
      <c r="C368" s="13"/>
      <c r="D368" s="181" t="s">
        <v>204</v>
      </c>
      <c r="E368" s="182" t="s">
        <v>3</v>
      </c>
      <c r="F368" s="183" t="s">
        <v>538</v>
      </c>
      <c r="G368" s="13"/>
      <c r="H368" s="182" t="s">
        <v>3</v>
      </c>
      <c r="I368" s="13"/>
      <c r="J368" s="13"/>
      <c r="K368" s="13"/>
      <c r="L368" s="180"/>
      <c r="M368" s="184"/>
      <c r="N368" s="185"/>
      <c r="O368" s="185"/>
      <c r="P368" s="185"/>
      <c r="Q368" s="185"/>
      <c r="R368" s="185"/>
      <c r="S368" s="185"/>
      <c r="T368" s="18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182" t="s">
        <v>204</v>
      </c>
      <c r="AU368" s="182" t="s">
        <v>78</v>
      </c>
      <c r="AV368" s="13" t="s">
        <v>76</v>
      </c>
      <c r="AW368" s="13" t="s">
        <v>31</v>
      </c>
      <c r="AX368" s="13" t="s">
        <v>69</v>
      </c>
      <c r="AY368" s="182" t="s">
        <v>195</v>
      </c>
    </row>
    <row r="369" spans="1:51" s="13" customFormat="1" ht="12">
      <c r="A369" s="13"/>
      <c r="B369" s="180"/>
      <c r="C369" s="13"/>
      <c r="D369" s="181" t="s">
        <v>204</v>
      </c>
      <c r="E369" s="182" t="s">
        <v>3</v>
      </c>
      <c r="F369" s="183" t="s">
        <v>350</v>
      </c>
      <c r="G369" s="13"/>
      <c r="H369" s="182" t="s">
        <v>3</v>
      </c>
      <c r="I369" s="13"/>
      <c r="J369" s="13"/>
      <c r="K369" s="13"/>
      <c r="L369" s="180"/>
      <c r="M369" s="184"/>
      <c r="N369" s="185"/>
      <c r="O369" s="185"/>
      <c r="P369" s="185"/>
      <c r="Q369" s="185"/>
      <c r="R369" s="185"/>
      <c r="S369" s="185"/>
      <c r="T369" s="18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82" t="s">
        <v>204</v>
      </c>
      <c r="AU369" s="182" t="s">
        <v>78</v>
      </c>
      <c r="AV369" s="13" t="s">
        <v>76</v>
      </c>
      <c r="AW369" s="13" t="s">
        <v>31</v>
      </c>
      <c r="AX369" s="13" t="s">
        <v>69</v>
      </c>
      <c r="AY369" s="182" t="s">
        <v>195</v>
      </c>
    </row>
    <row r="370" spans="1:51" s="14" customFormat="1" ht="12">
      <c r="A370" s="14"/>
      <c r="B370" s="187"/>
      <c r="C370" s="14"/>
      <c r="D370" s="181" t="s">
        <v>204</v>
      </c>
      <c r="E370" s="188" t="s">
        <v>3</v>
      </c>
      <c r="F370" s="189" t="s">
        <v>539</v>
      </c>
      <c r="G370" s="14"/>
      <c r="H370" s="190">
        <v>0.653</v>
      </c>
      <c r="I370" s="14"/>
      <c r="J370" s="14"/>
      <c r="K370" s="14"/>
      <c r="L370" s="187"/>
      <c r="M370" s="191"/>
      <c r="N370" s="192"/>
      <c r="O370" s="192"/>
      <c r="P370" s="192"/>
      <c r="Q370" s="192"/>
      <c r="R370" s="192"/>
      <c r="S370" s="192"/>
      <c r="T370" s="19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188" t="s">
        <v>204</v>
      </c>
      <c r="AU370" s="188" t="s">
        <v>78</v>
      </c>
      <c r="AV370" s="14" t="s">
        <v>78</v>
      </c>
      <c r="AW370" s="14" t="s">
        <v>31</v>
      </c>
      <c r="AX370" s="14" t="s">
        <v>69</v>
      </c>
      <c r="AY370" s="188" t="s">
        <v>195</v>
      </c>
    </row>
    <row r="371" spans="1:51" s="13" customFormat="1" ht="12">
      <c r="A371" s="13"/>
      <c r="B371" s="180"/>
      <c r="C371" s="13"/>
      <c r="D371" s="181" t="s">
        <v>204</v>
      </c>
      <c r="E371" s="182" t="s">
        <v>3</v>
      </c>
      <c r="F371" s="183" t="s">
        <v>352</v>
      </c>
      <c r="G371" s="13"/>
      <c r="H371" s="182" t="s">
        <v>3</v>
      </c>
      <c r="I371" s="13"/>
      <c r="J371" s="13"/>
      <c r="K371" s="13"/>
      <c r="L371" s="180"/>
      <c r="M371" s="184"/>
      <c r="N371" s="185"/>
      <c r="O371" s="185"/>
      <c r="P371" s="185"/>
      <c r="Q371" s="185"/>
      <c r="R371" s="185"/>
      <c r="S371" s="185"/>
      <c r="T371" s="18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82" t="s">
        <v>204</v>
      </c>
      <c r="AU371" s="182" t="s">
        <v>78</v>
      </c>
      <c r="AV371" s="13" t="s">
        <v>76</v>
      </c>
      <c r="AW371" s="13" t="s">
        <v>31</v>
      </c>
      <c r="AX371" s="13" t="s">
        <v>69</v>
      </c>
      <c r="AY371" s="182" t="s">
        <v>195</v>
      </c>
    </row>
    <row r="372" spans="1:51" s="14" customFormat="1" ht="12">
      <c r="A372" s="14"/>
      <c r="B372" s="187"/>
      <c r="C372" s="14"/>
      <c r="D372" s="181" t="s">
        <v>204</v>
      </c>
      <c r="E372" s="188" t="s">
        <v>3</v>
      </c>
      <c r="F372" s="189" t="s">
        <v>540</v>
      </c>
      <c r="G372" s="14"/>
      <c r="H372" s="190">
        <v>19.793</v>
      </c>
      <c r="I372" s="14"/>
      <c r="J372" s="14"/>
      <c r="K372" s="14"/>
      <c r="L372" s="187"/>
      <c r="M372" s="191"/>
      <c r="N372" s="192"/>
      <c r="O372" s="192"/>
      <c r="P372" s="192"/>
      <c r="Q372" s="192"/>
      <c r="R372" s="192"/>
      <c r="S372" s="192"/>
      <c r="T372" s="19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188" t="s">
        <v>204</v>
      </c>
      <c r="AU372" s="188" t="s">
        <v>78</v>
      </c>
      <c r="AV372" s="14" t="s">
        <v>78</v>
      </c>
      <c r="AW372" s="14" t="s">
        <v>31</v>
      </c>
      <c r="AX372" s="14" t="s">
        <v>69</v>
      </c>
      <c r="AY372" s="188" t="s">
        <v>195</v>
      </c>
    </row>
    <row r="373" spans="1:51" s="13" customFormat="1" ht="12">
      <c r="A373" s="13"/>
      <c r="B373" s="180"/>
      <c r="C373" s="13"/>
      <c r="D373" s="181" t="s">
        <v>204</v>
      </c>
      <c r="E373" s="182" t="s">
        <v>3</v>
      </c>
      <c r="F373" s="183" t="s">
        <v>354</v>
      </c>
      <c r="G373" s="13"/>
      <c r="H373" s="182" t="s">
        <v>3</v>
      </c>
      <c r="I373" s="13"/>
      <c r="J373" s="13"/>
      <c r="K373" s="13"/>
      <c r="L373" s="180"/>
      <c r="M373" s="184"/>
      <c r="N373" s="185"/>
      <c r="O373" s="185"/>
      <c r="P373" s="185"/>
      <c r="Q373" s="185"/>
      <c r="R373" s="185"/>
      <c r="S373" s="185"/>
      <c r="T373" s="18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182" t="s">
        <v>204</v>
      </c>
      <c r="AU373" s="182" t="s">
        <v>78</v>
      </c>
      <c r="AV373" s="13" t="s">
        <v>76</v>
      </c>
      <c r="AW373" s="13" t="s">
        <v>31</v>
      </c>
      <c r="AX373" s="13" t="s">
        <v>69</v>
      </c>
      <c r="AY373" s="182" t="s">
        <v>195</v>
      </c>
    </row>
    <row r="374" spans="1:51" s="14" customFormat="1" ht="12">
      <c r="A374" s="14"/>
      <c r="B374" s="187"/>
      <c r="C374" s="14"/>
      <c r="D374" s="181" t="s">
        <v>204</v>
      </c>
      <c r="E374" s="188" t="s">
        <v>3</v>
      </c>
      <c r="F374" s="189" t="s">
        <v>541</v>
      </c>
      <c r="G374" s="14"/>
      <c r="H374" s="190">
        <v>2.768</v>
      </c>
      <c r="I374" s="14"/>
      <c r="J374" s="14"/>
      <c r="K374" s="14"/>
      <c r="L374" s="187"/>
      <c r="M374" s="191"/>
      <c r="N374" s="192"/>
      <c r="O374" s="192"/>
      <c r="P374" s="192"/>
      <c r="Q374" s="192"/>
      <c r="R374" s="192"/>
      <c r="S374" s="192"/>
      <c r="T374" s="19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188" t="s">
        <v>204</v>
      </c>
      <c r="AU374" s="188" t="s">
        <v>78</v>
      </c>
      <c r="AV374" s="14" t="s">
        <v>78</v>
      </c>
      <c r="AW374" s="14" t="s">
        <v>31</v>
      </c>
      <c r="AX374" s="14" t="s">
        <v>69</v>
      </c>
      <c r="AY374" s="188" t="s">
        <v>195</v>
      </c>
    </row>
    <row r="375" spans="1:51" s="15" customFormat="1" ht="12">
      <c r="A375" s="15"/>
      <c r="B375" s="194"/>
      <c r="C375" s="15"/>
      <c r="D375" s="181" t="s">
        <v>204</v>
      </c>
      <c r="E375" s="195" t="s">
        <v>3</v>
      </c>
      <c r="F375" s="196" t="s">
        <v>209</v>
      </c>
      <c r="G375" s="15"/>
      <c r="H375" s="197">
        <v>23.214</v>
      </c>
      <c r="I375" s="15"/>
      <c r="J375" s="15"/>
      <c r="K375" s="15"/>
      <c r="L375" s="194"/>
      <c r="M375" s="198"/>
      <c r="N375" s="199"/>
      <c r="O375" s="199"/>
      <c r="P375" s="199"/>
      <c r="Q375" s="199"/>
      <c r="R375" s="199"/>
      <c r="S375" s="199"/>
      <c r="T375" s="200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195" t="s">
        <v>204</v>
      </c>
      <c r="AU375" s="195" t="s">
        <v>78</v>
      </c>
      <c r="AV375" s="15" t="s">
        <v>202</v>
      </c>
      <c r="AW375" s="15" t="s">
        <v>31</v>
      </c>
      <c r="AX375" s="15" t="s">
        <v>76</v>
      </c>
      <c r="AY375" s="195" t="s">
        <v>195</v>
      </c>
    </row>
    <row r="376" spans="1:65" s="2" customFormat="1" ht="16.5" customHeight="1">
      <c r="A376" s="33"/>
      <c r="B376" s="167"/>
      <c r="C376" s="168" t="s">
        <v>542</v>
      </c>
      <c r="D376" s="168" t="s">
        <v>197</v>
      </c>
      <c r="E376" s="169" t="s">
        <v>543</v>
      </c>
      <c r="F376" s="170" t="s">
        <v>544</v>
      </c>
      <c r="G376" s="171" t="s">
        <v>200</v>
      </c>
      <c r="H376" s="172">
        <v>50</v>
      </c>
      <c r="I376" s="173">
        <v>512</v>
      </c>
      <c r="J376" s="173">
        <f>ROUND(I376*H376,2)</f>
        <v>25600</v>
      </c>
      <c r="K376" s="170" t="s">
        <v>201</v>
      </c>
      <c r="L376" s="34"/>
      <c r="M376" s="174" t="s">
        <v>3</v>
      </c>
      <c r="N376" s="175" t="s">
        <v>40</v>
      </c>
      <c r="O376" s="176">
        <v>0.605</v>
      </c>
      <c r="P376" s="176">
        <f>O376*H376</f>
        <v>30.25</v>
      </c>
      <c r="Q376" s="176">
        <v>0.26141</v>
      </c>
      <c r="R376" s="176">
        <f>Q376*H376</f>
        <v>13.0705</v>
      </c>
      <c r="S376" s="176">
        <v>0</v>
      </c>
      <c r="T376" s="177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78" t="s">
        <v>202</v>
      </c>
      <c r="AT376" s="178" t="s">
        <v>197</v>
      </c>
      <c r="AU376" s="178" t="s">
        <v>78</v>
      </c>
      <c r="AY376" s="20" t="s">
        <v>195</v>
      </c>
      <c r="BE376" s="179">
        <f>IF(N376="základní",J376,0)</f>
        <v>25600</v>
      </c>
      <c r="BF376" s="179">
        <f>IF(N376="snížená",J376,0)</f>
        <v>0</v>
      </c>
      <c r="BG376" s="179">
        <f>IF(N376="zákl. přenesená",J376,0)</f>
        <v>0</v>
      </c>
      <c r="BH376" s="179">
        <f>IF(N376="sníž. přenesená",J376,0)</f>
        <v>0</v>
      </c>
      <c r="BI376" s="179">
        <f>IF(N376="nulová",J376,0)</f>
        <v>0</v>
      </c>
      <c r="BJ376" s="20" t="s">
        <v>76</v>
      </c>
      <c r="BK376" s="179">
        <f>ROUND(I376*H376,2)</f>
        <v>25600</v>
      </c>
      <c r="BL376" s="20" t="s">
        <v>202</v>
      </c>
      <c r="BM376" s="178" t="s">
        <v>545</v>
      </c>
    </row>
    <row r="377" spans="1:65" s="2" customFormat="1" ht="16.5" customHeight="1">
      <c r="A377" s="33"/>
      <c r="B377" s="167"/>
      <c r="C377" s="168" t="s">
        <v>546</v>
      </c>
      <c r="D377" s="168" t="s">
        <v>197</v>
      </c>
      <c r="E377" s="169" t="s">
        <v>547</v>
      </c>
      <c r="F377" s="170" t="s">
        <v>548</v>
      </c>
      <c r="G377" s="171" t="s">
        <v>334</v>
      </c>
      <c r="H377" s="172">
        <v>2</v>
      </c>
      <c r="I377" s="173">
        <v>221</v>
      </c>
      <c r="J377" s="173">
        <f>ROUND(I377*H377,2)</f>
        <v>442</v>
      </c>
      <c r="K377" s="170" t="s">
        <v>201</v>
      </c>
      <c r="L377" s="34"/>
      <c r="M377" s="174" t="s">
        <v>3</v>
      </c>
      <c r="N377" s="175" t="s">
        <v>40</v>
      </c>
      <c r="O377" s="176">
        <v>0.52</v>
      </c>
      <c r="P377" s="176">
        <f>O377*H377</f>
        <v>1.04</v>
      </c>
      <c r="Q377" s="176">
        <v>0.00039</v>
      </c>
      <c r="R377" s="176">
        <f>Q377*H377</f>
        <v>0.00078</v>
      </c>
      <c r="S377" s="176">
        <v>0</v>
      </c>
      <c r="T377" s="177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78" t="s">
        <v>202</v>
      </c>
      <c r="AT377" s="178" t="s">
        <v>197</v>
      </c>
      <c r="AU377" s="178" t="s">
        <v>78</v>
      </c>
      <c r="AY377" s="20" t="s">
        <v>195</v>
      </c>
      <c r="BE377" s="179">
        <f>IF(N377="základní",J377,0)</f>
        <v>442</v>
      </c>
      <c r="BF377" s="179">
        <f>IF(N377="snížená",J377,0)</f>
        <v>0</v>
      </c>
      <c r="BG377" s="179">
        <f>IF(N377="zákl. přenesená",J377,0)</f>
        <v>0</v>
      </c>
      <c r="BH377" s="179">
        <f>IF(N377="sníž. přenesená",J377,0)</f>
        <v>0</v>
      </c>
      <c r="BI377" s="179">
        <f>IF(N377="nulová",J377,0)</f>
        <v>0</v>
      </c>
      <c r="BJ377" s="20" t="s">
        <v>76</v>
      </c>
      <c r="BK377" s="179">
        <f>ROUND(I377*H377,2)</f>
        <v>442</v>
      </c>
      <c r="BL377" s="20" t="s">
        <v>202</v>
      </c>
      <c r="BM377" s="178" t="s">
        <v>549</v>
      </c>
    </row>
    <row r="378" spans="1:51" s="14" customFormat="1" ht="12">
      <c r="A378" s="14"/>
      <c r="B378" s="187"/>
      <c r="C378" s="14"/>
      <c r="D378" s="181" t="s">
        <v>204</v>
      </c>
      <c r="E378" s="188" t="s">
        <v>3</v>
      </c>
      <c r="F378" s="189" t="s">
        <v>550</v>
      </c>
      <c r="G378" s="14"/>
      <c r="H378" s="190">
        <v>2</v>
      </c>
      <c r="I378" s="14"/>
      <c r="J378" s="14"/>
      <c r="K378" s="14"/>
      <c r="L378" s="187"/>
      <c r="M378" s="191"/>
      <c r="N378" s="192"/>
      <c r="O378" s="192"/>
      <c r="P378" s="192"/>
      <c r="Q378" s="192"/>
      <c r="R378" s="192"/>
      <c r="S378" s="192"/>
      <c r="T378" s="19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188" t="s">
        <v>204</v>
      </c>
      <c r="AU378" s="188" t="s">
        <v>78</v>
      </c>
      <c r="AV378" s="14" t="s">
        <v>78</v>
      </c>
      <c r="AW378" s="14" t="s">
        <v>31</v>
      </c>
      <c r="AX378" s="14" t="s">
        <v>76</v>
      </c>
      <c r="AY378" s="188" t="s">
        <v>195</v>
      </c>
    </row>
    <row r="379" spans="1:65" s="2" customFormat="1" ht="16.5" customHeight="1">
      <c r="A379" s="33"/>
      <c r="B379" s="167"/>
      <c r="C379" s="208" t="s">
        <v>551</v>
      </c>
      <c r="D379" s="208" t="s">
        <v>263</v>
      </c>
      <c r="E379" s="209" t="s">
        <v>552</v>
      </c>
      <c r="F379" s="210" t="s">
        <v>553</v>
      </c>
      <c r="G379" s="211" t="s">
        <v>334</v>
      </c>
      <c r="H379" s="212">
        <v>1</v>
      </c>
      <c r="I379" s="213">
        <v>3682.8</v>
      </c>
      <c r="J379" s="213">
        <f>ROUND(I379*H379,2)</f>
        <v>3682.8</v>
      </c>
      <c r="K379" s="210" t="s">
        <v>3</v>
      </c>
      <c r="L379" s="214"/>
      <c r="M379" s="215" t="s">
        <v>3</v>
      </c>
      <c r="N379" s="216" t="s">
        <v>40</v>
      </c>
      <c r="O379" s="176">
        <v>0</v>
      </c>
      <c r="P379" s="176">
        <f>O379*H379</f>
        <v>0</v>
      </c>
      <c r="Q379" s="176">
        <v>0.0036</v>
      </c>
      <c r="R379" s="176">
        <f>Q379*H379</f>
        <v>0.0036</v>
      </c>
      <c r="S379" s="176">
        <v>0</v>
      </c>
      <c r="T379" s="177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78" t="s">
        <v>246</v>
      </c>
      <c r="AT379" s="178" t="s">
        <v>263</v>
      </c>
      <c r="AU379" s="178" t="s">
        <v>78</v>
      </c>
      <c r="AY379" s="20" t="s">
        <v>195</v>
      </c>
      <c r="BE379" s="179">
        <f>IF(N379="základní",J379,0)</f>
        <v>3682.8</v>
      </c>
      <c r="BF379" s="179">
        <f>IF(N379="snížená",J379,0)</f>
        <v>0</v>
      </c>
      <c r="BG379" s="179">
        <f>IF(N379="zákl. přenesená",J379,0)</f>
        <v>0</v>
      </c>
      <c r="BH379" s="179">
        <f>IF(N379="sníž. přenesená",J379,0)</f>
        <v>0</v>
      </c>
      <c r="BI379" s="179">
        <f>IF(N379="nulová",J379,0)</f>
        <v>0</v>
      </c>
      <c r="BJ379" s="20" t="s">
        <v>76</v>
      </c>
      <c r="BK379" s="179">
        <f>ROUND(I379*H379,2)</f>
        <v>3682.8</v>
      </c>
      <c r="BL379" s="20" t="s">
        <v>202</v>
      </c>
      <c r="BM379" s="178" t="s">
        <v>554</v>
      </c>
    </row>
    <row r="380" spans="1:65" s="2" customFormat="1" ht="16.5" customHeight="1">
      <c r="A380" s="33"/>
      <c r="B380" s="167"/>
      <c r="C380" s="208" t="s">
        <v>555</v>
      </c>
      <c r="D380" s="208" t="s">
        <v>263</v>
      </c>
      <c r="E380" s="209" t="s">
        <v>556</v>
      </c>
      <c r="F380" s="210" t="s">
        <v>557</v>
      </c>
      <c r="G380" s="211" t="s">
        <v>334</v>
      </c>
      <c r="H380" s="212">
        <v>1</v>
      </c>
      <c r="I380" s="213">
        <v>2721.18</v>
      </c>
      <c r="J380" s="213">
        <f>ROUND(I380*H380,2)</f>
        <v>2721.18</v>
      </c>
      <c r="K380" s="210" t="s">
        <v>3</v>
      </c>
      <c r="L380" s="214"/>
      <c r="M380" s="215" t="s">
        <v>3</v>
      </c>
      <c r="N380" s="216" t="s">
        <v>40</v>
      </c>
      <c r="O380" s="176">
        <v>0</v>
      </c>
      <c r="P380" s="176">
        <f>O380*H380</f>
        <v>0</v>
      </c>
      <c r="Q380" s="176">
        <v>0.0023</v>
      </c>
      <c r="R380" s="176">
        <f>Q380*H380</f>
        <v>0.0023</v>
      </c>
      <c r="S380" s="176">
        <v>0</v>
      </c>
      <c r="T380" s="177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78" t="s">
        <v>246</v>
      </c>
      <c r="AT380" s="178" t="s">
        <v>263</v>
      </c>
      <c r="AU380" s="178" t="s">
        <v>78</v>
      </c>
      <c r="AY380" s="20" t="s">
        <v>195</v>
      </c>
      <c r="BE380" s="179">
        <f>IF(N380="základní",J380,0)</f>
        <v>2721.18</v>
      </c>
      <c r="BF380" s="179">
        <f>IF(N380="snížená",J380,0)</f>
        <v>0</v>
      </c>
      <c r="BG380" s="179">
        <f>IF(N380="zákl. přenesená",J380,0)</f>
        <v>0</v>
      </c>
      <c r="BH380" s="179">
        <f>IF(N380="sníž. přenesená",J380,0)</f>
        <v>0</v>
      </c>
      <c r="BI380" s="179">
        <f>IF(N380="nulová",J380,0)</f>
        <v>0</v>
      </c>
      <c r="BJ380" s="20" t="s">
        <v>76</v>
      </c>
      <c r="BK380" s="179">
        <f>ROUND(I380*H380,2)</f>
        <v>2721.18</v>
      </c>
      <c r="BL380" s="20" t="s">
        <v>202</v>
      </c>
      <c r="BM380" s="178" t="s">
        <v>558</v>
      </c>
    </row>
    <row r="381" spans="1:65" s="2" customFormat="1" ht="24" customHeight="1">
      <c r="A381" s="33"/>
      <c r="B381" s="167"/>
      <c r="C381" s="168" t="s">
        <v>559</v>
      </c>
      <c r="D381" s="168" t="s">
        <v>197</v>
      </c>
      <c r="E381" s="169" t="s">
        <v>560</v>
      </c>
      <c r="F381" s="170" t="s">
        <v>561</v>
      </c>
      <c r="G381" s="171" t="s">
        <v>334</v>
      </c>
      <c r="H381" s="172">
        <v>1</v>
      </c>
      <c r="I381" s="173">
        <v>678</v>
      </c>
      <c r="J381" s="173">
        <f>ROUND(I381*H381,2)</f>
        <v>678</v>
      </c>
      <c r="K381" s="170" t="s">
        <v>201</v>
      </c>
      <c r="L381" s="34"/>
      <c r="M381" s="174" t="s">
        <v>3</v>
      </c>
      <c r="N381" s="175" t="s">
        <v>40</v>
      </c>
      <c r="O381" s="176">
        <v>2.03</v>
      </c>
      <c r="P381" s="176">
        <f>O381*H381</f>
        <v>2.03</v>
      </c>
      <c r="Q381" s="176">
        <v>0.07146</v>
      </c>
      <c r="R381" s="176">
        <f>Q381*H381</f>
        <v>0.07146</v>
      </c>
      <c r="S381" s="176">
        <v>0</v>
      </c>
      <c r="T381" s="177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78" t="s">
        <v>202</v>
      </c>
      <c r="AT381" s="178" t="s">
        <v>197</v>
      </c>
      <c r="AU381" s="178" t="s">
        <v>78</v>
      </c>
      <c r="AY381" s="20" t="s">
        <v>195</v>
      </c>
      <c r="BE381" s="179">
        <f>IF(N381="základní",J381,0)</f>
        <v>678</v>
      </c>
      <c r="BF381" s="179">
        <f>IF(N381="snížená",J381,0)</f>
        <v>0</v>
      </c>
      <c r="BG381" s="179">
        <f>IF(N381="zákl. přenesená",J381,0)</f>
        <v>0</v>
      </c>
      <c r="BH381" s="179">
        <f>IF(N381="sníž. přenesená",J381,0)</f>
        <v>0</v>
      </c>
      <c r="BI381" s="179">
        <f>IF(N381="nulová",J381,0)</f>
        <v>0</v>
      </c>
      <c r="BJ381" s="20" t="s">
        <v>76</v>
      </c>
      <c r="BK381" s="179">
        <f>ROUND(I381*H381,2)</f>
        <v>678</v>
      </c>
      <c r="BL381" s="20" t="s">
        <v>202</v>
      </c>
      <c r="BM381" s="178" t="s">
        <v>562</v>
      </c>
    </row>
    <row r="382" spans="1:51" s="14" customFormat="1" ht="12">
      <c r="A382" s="14"/>
      <c r="B382" s="187"/>
      <c r="C382" s="14"/>
      <c r="D382" s="181" t="s">
        <v>204</v>
      </c>
      <c r="E382" s="188" t="s">
        <v>3</v>
      </c>
      <c r="F382" s="189" t="s">
        <v>563</v>
      </c>
      <c r="G382" s="14"/>
      <c r="H382" s="190">
        <v>1</v>
      </c>
      <c r="I382" s="14"/>
      <c r="J382" s="14"/>
      <c r="K382" s="14"/>
      <c r="L382" s="187"/>
      <c r="M382" s="191"/>
      <c r="N382" s="192"/>
      <c r="O382" s="192"/>
      <c r="P382" s="192"/>
      <c r="Q382" s="192"/>
      <c r="R382" s="192"/>
      <c r="S382" s="192"/>
      <c r="T382" s="19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188" t="s">
        <v>204</v>
      </c>
      <c r="AU382" s="188" t="s">
        <v>78</v>
      </c>
      <c r="AV382" s="14" t="s">
        <v>78</v>
      </c>
      <c r="AW382" s="14" t="s">
        <v>31</v>
      </c>
      <c r="AX382" s="14" t="s">
        <v>76</v>
      </c>
      <c r="AY382" s="188" t="s">
        <v>195</v>
      </c>
    </row>
    <row r="383" spans="1:65" s="2" customFormat="1" ht="16.5" customHeight="1">
      <c r="A383" s="33"/>
      <c r="B383" s="167"/>
      <c r="C383" s="208" t="s">
        <v>564</v>
      </c>
      <c r="D383" s="208" t="s">
        <v>263</v>
      </c>
      <c r="E383" s="209" t="s">
        <v>565</v>
      </c>
      <c r="F383" s="210" t="s">
        <v>566</v>
      </c>
      <c r="G383" s="211" t="s">
        <v>334</v>
      </c>
      <c r="H383" s="212">
        <v>1</v>
      </c>
      <c r="I383" s="213">
        <v>1410</v>
      </c>
      <c r="J383" s="213">
        <f>ROUND(I383*H383,2)</f>
        <v>1410</v>
      </c>
      <c r="K383" s="210" t="s">
        <v>201</v>
      </c>
      <c r="L383" s="214"/>
      <c r="M383" s="215" t="s">
        <v>3</v>
      </c>
      <c r="N383" s="216" t="s">
        <v>40</v>
      </c>
      <c r="O383" s="176">
        <v>0</v>
      </c>
      <c r="P383" s="176">
        <f>O383*H383</f>
        <v>0</v>
      </c>
      <c r="Q383" s="176">
        <v>0.0147</v>
      </c>
      <c r="R383" s="176">
        <f>Q383*H383</f>
        <v>0.0147</v>
      </c>
      <c r="S383" s="176">
        <v>0</v>
      </c>
      <c r="T383" s="177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78" t="s">
        <v>246</v>
      </c>
      <c r="AT383" s="178" t="s">
        <v>263</v>
      </c>
      <c r="AU383" s="178" t="s">
        <v>78</v>
      </c>
      <c r="AY383" s="20" t="s">
        <v>195</v>
      </c>
      <c r="BE383" s="179">
        <f>IF(N383="základní",J383,0)</f>
        <v>1410</v>
      </c>
      <c r="BF383" s="179">
        <f>IF(N383="snížená",J383,0)</f>
        <v>0</v>
      </c>
      <c r="BG383" s="179">
        <f>IF(N383="zákl. přenesená",J383,0)</f>
        <v>0</v>
      </c>
      <c r="BH383" s="179">
        <f>IF(N383="sníž. přenesená",J383,0)</f>
        <v>0</v>
      </c>
      <c r="BI383" s="179">
        <f>IF(N383="nulová",J383,0)</f>
        <v>0</v>
      </c>
      <c r="BJ383" s="20" t="s">
        <v>76</v>
      </c>
      <c r="BK383" s="179">
        <f>ROUND(I383*H383,2)</f>
        <v>1410</v>
      </c>
      <c r="BL383" s="20" t="s">
        <v>202</v>
      </c>
      <c r="BM383" s="178" t="s">
        <v>567</v>
      </c>
    </row>
    <row r="384" spans="1:63" s="12" customFormat="1" ht="22.8" customHeight="1">
      <c r="A384" s="12"/>
      <c r="B384" s="155"/>
      <c r="C384" s="12"/>
      <c r="D384" s="156" t="s">
        <v>68</v>
      </c>
      <c r="E384" s="165" t="s">
        <v>246</v>
      </c>
      <c r="F384" s="165" t="s">
        <v>568</v>
      </c>
      <c r="G384" s="12"/>
      <c r="H384" s="12"/>
      <c r="I384" s="12"/>
      <c r="J384" s="166">
        <f>BK384</f>
        <v>9190.67</v>
      </c>
      <c r="K384" s="12"/>
      <c r="L384" s="155"/>
      <c r="M384" s="159"/>
      <c r="N384" s="160"/>
      <c r="O384" s="160"/>
      <c r="P384" s="161">
        <f>SUM(P385:P388)</f>
        <v>21.49</v>
      </c>
      <c r="Q384" s="160"/>
      <c r="R384" s="161">
        <f>SUM(R385:R388)</f>
        <v>1.3540400000000001</v>
      </c>
      <c r="S384" s="160"/>
      <c r="T384" s="162">
        <f>SUM(T385:T388)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156" t="s">
        <v>76</v>
      </c>
      <c r="AT384" s="163" t="s">
        <v>68</v>
      </c>
      <c r="AU384" s="163" t="s">
        <v>76</v>
      </c>
      <c r="AY384" s="156" t="s">
        <v>195</v>
      </c>
      <c r="BK384" s="164">
        <f>SUM(BK385:BK388)</f>
        <v>9190.67</v>
      </c>
    </row>
    <row r="385" spans="1:65" s="2" customFormat="1" ht="16.5" customHeight="1">
      <c r="A385" s="33"/>
      <c r="B385" s="167"/>
      <c r="C385" s="168" t="s">
        <v>569</v>
      </c>
      <c r="D385" s="168" t="s">
        <v>197</v>
      </c>
      <c r="E385" s="169" t="s">
        <v>570</v>
      </c>
      <c r="F385" s="170" t="s">
        <v>571</v>
      </c>
      <c r="G385" s="171" t="s">
        <v>212</v>
      </c>
      <c r="H385" s="172">
        <v>105</v>
      </c>
      <c r="I385" s="173">
        <v>43.17</v>
      </c>
      <c r="J385" s="173">
        <f>ROUND(I385*H385,2)</f>
        <v>4532.85</v>
      </c>
      <c r="K385" s="170" t="s">
        <v>3</v>
      </c>
      <c r="L385" s="34"/>
      <c r="M385" s="174" t="s">
        <v>3</v>
      </c>
      <c r="N385" s="175" t="s">
        <v>40</v>
      </c>
      <c r="O385" s="176">
        <v>0.124</v>
      </c>
      <c r="P385" s="176">
        <f>O385*H385</f>
        <v>13.02</v>
      </c>
      <c r="Q385" s="176">
        <v>0</v>
      </c>
      <c r="R385" s="176">
        <f>Q385*H385</f>
        <v>0</v>
      </c>
      <c r="S385" s="176">
        <v>0</v>
      </c>
      <c r="T385" s="177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78" t="s">
        <v>202</v>
      </c>
      <c r="AT385" s="178" t="s">
        <v>197</v>
      </c>
      <c r="AU385" s="178" t="s">
        <v>78</v>
      </c>
      <c r="AY385" s="20" t="s">
        <v>195</v>
      </c>
      <c r="BE385" s="179">
        <f>IF(N385="základní",J385,0)</f>
        <v>4532.85</v>
      </c>
      <c r="BF385" s="179">
        <f>IF(N385="snížená",J385,0)</f>
        <v>0</v>
      </c>
      <c r="BG385" s="179">
        <f>IF(N385="zákl. přenesená",J385,0)</f>
        <v>0</v>
      </c>
      <c r="BH385" s="179">
        <f>IF(N385="sníž. přenesená",J385,0)</f>
        <v>0</v>
      </c>
      <c r="BI385" s="179">
        <f>IF(N385="nulová",J385,0)</f>
        <v>0</v>
      </c>
      <c r="BJ385" s="20" t="s">
        <v>76</v>
      </c>
      <c r="BK385" s="179">
        <f>ROUND(I385*H385,2)</f>
        <v>4532.85</v>
      </c>
      <c r="BL385" s="20" t="s">
        <v>202</v>
      </c>
      <c r="BM385" s="178" t="s">
        <v>572</v>
      </c>
    </row>
    <row r="386" spans="1:65" s="2" customFormat="1" ht="16.5" customHeight="1">
      <c r="A386" s="33"/>
      <c r="B386" s="167"/>
      <c r="C386" s="168" t="s">
        <v>573</v>
      </c>
      <c r="D386" s="168" t="s">
        <v>197</v>
      </c>
      <c r="E386" s="169" t="s">
        <v>574</v>
      </c>
      <c r="F386" s="170" t="s">
        <v>575</v>
      </c>
      <c r="G386" s="171" t="s">
        <v>334</v>
      </c>
      <c r="H386" s="172">
        <v>1</v>
      </c>
      <c r="I386" s="173">
        <v>1730</v>
      </c>
      <c r="J386" s="173">
        <f>ROUND(I386*H386,2)</f>
        <v>1730</v>
      </c>
      <c r="K386" s="170" t="s">
        <v>201</v>
      </c>
      <c r="L386" s="34"/>
      <c r="M386" s="174" t="s">
        <v>3</v>
      </c>
      <c r="N386" s="175" t="s">
        <v>40</v>
      </c>
      <c r="O386" s="176">
        <v>3.817</v>
      </c>
      <c r="P386" s="176">
        <f>O386*H386</f>
        <v>3.817</v>
      </c>
      <c r="Q386" s="176">
        <v>0.4208</v>
      </c>
      <c r="R386" s="176">
        <f>Q386*H386</f>
        <v>0.4208</v>
      </c>
      <c r="S386" s="176">
        <v>0</v>
      </c>
      <c r="T386" s="177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78" t="s">
        <v>202</v>
      </c>
      <c r="AT386" s="178" t="s">
        <v>197</v>
      </c>
      <c r="AU386" s="178" t="s">
        <v>78</v>
      </c>
      <c r="AY386" s="20" t="s">
        <v>195</v>
      </c>
      <c r="BE386" s="179">
        <f>IF(N386="základní",J386,0)</f>
        <v>1730</v>
      </c>
      <c r="BF386" s="179">
        <f>IF(N386="snížená",J386,0)</f>
        <v>0</v>
      </c>
      <c r="BG386" s="179">
        <f>IF(N386="zákl. přenesená",J386,0)</f>
        <v>0</v>
      </c>
      <c r="BH386" s="179">
        <f>IF(N386="sníž. přenesená",J386,0)</f>
        <v>0</v>
      </c>
      <c r="BI386" s="179">
        <f>IF(N386="nulová",J386,0)</f>
        <v>0</v>
      </c>
      <c r="BJ386" s="20" t="s">
        <v>76</v>
      </c>
      <c r="BK386" s="179">
        <f>ROUND(I386*H386,2)</f>
        <v>1730</v>
      </c>
      <c r="BL386" s="20" t="s">
        <v>202</v>
      </c>
      <c r="BM386" s="178" t="s">
        <v>576</v>
      </c>
    </row>
    <row r="387" spans="1:51" s="14" customFormat="1" ht="12">
      <c r="A387" s="14"/>
      <c r="B387" s="187"/>
      <c r="C387" s="14"/>
      <c r="D387" s="181" t="s">
        <v>204</v>
      </c>
      <c r="E387" s="188" t="s">
        <v>3</v>
      </c>
      <c r="F387" s="189" t="s">
        <v>577</v>
      </c>
      <c r="G387" s="14"/>
      <c r="H387" s="190">
        <v>1</v>
      </c>
      <c r="I387" s="14"/>
      <c r="J387" s="14"/>
      <c r="K387" s="14"/>
      <c r="L387" s="187"/>
      <c r="M387" s="191"/>
      <c r="N387" s="192"/>
      <c r="O387" s="192"/>
      <c r="P387" s="192"/>
      <c r="Q387" s="192"/>
      <c r="R387" s="192"/>
      <c r="S387" s="192"/>
      <c r="T387" s="19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188" t="s">
        <v>204</v>
      </c>
      <c r="AU387" s="188" t="s">
        <v>78</v>
      </c>
      <c r="AV387" s="14" t="s">
        <v>78</v>
      </c>
      <c r="AW387" s="14" t="s">
        <v>31</v>
      </c>
      <c r="AX387" s="14" t="s">
        <v>76</v>
      </c>
      <c r="AY387" s="188" t="s">
        <v>195</v>
      </c>
    </row>
    <row r="388" spans="1:65" s="2" customFormat="1" ht="16.5" customHeight="1">
      <c r="A388" s="33"/>
      <c r="B388" s="167"/>
      <c r="C388" s="168" t="s">
        <v>578</v>
      </c>
      <c r="D388" s="168" t="s">
        <v>197</v>
      </c>
      <c r="E388" s="169" t="s">
        <v>579</v>
      </c>
      <c r="F388" s="170" t="s">
        <v>580</v>
      </c>
      <c r="G388" s="171" t="s">
        <v>334</v>
      </c>
      <c r="H388" s="172">
        <v>3</v>
      </c>
      <c r="I388" s="173">
        <v>975.94</v>
      </c>
      <c r="J388" s="173">
        <f>ROUND(I388*H388,2)</f>
        <v>2927.82</v>
      </c>
      <c r="K388" s="170" t="s">
        <v>3</v>
      </c>
      <c r="L388" s="34"/>
      <c r="M388" s="174" t="s">
        <v>3</v>
      </c>
      <c r="N388" s="175" t="s">
        <v>40</v>
      </c>
      <c r="O388" s="176">
        <v>1.551</v>
      </c>
      <c r="P388" s="176">
        <f>O388*H388</f>
        <v>4.653</v>
      </c>
      <c r="Q388" s="176">
        <v>0.31108</v>
      </c>
      <c r="R388" s="176">
        <f>Q388*H388</f>
        <v>0.9332400000000001</v>
      </c>
      <c r="S388" s="176">
        <v>0</v>
      </c>
      <c r="T388" s="177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78" t="s">
        <v>202</v>
      </c>
      <c r="AT388" s="178" t="s">
        <v>197</v>
      </c>
      <c r="AU388" s="178" t="s">
        <v>78</v>
      </c>
      <c r="AY388" s="20" t="s">
        <v>195</v>
      </c>
      <c r="BE388" s="179">
        <f>IF(N388="základní",J388,0)</f>
        <v>2927.82</v>
      </c>
      <c r="BF388" s="179">
        <f>IF(N388="snížená",J388,0)</f>
        <v>0</v>
      </c>
      <c r="BG388" s="179">
        <f>IF(N388="zákl. přenesená",J388,0)</f>
        <v>0</v>
      </c>
      <c r="BH388" s="179">
        <f>IF(N388="sníž. přenesená",J388,0)</f>
        <v>0</v>
      </c>
      <c r="BI388" s="179">
        <f>IF(N388="nulová",J388,0)</f>
        <v>0</v>
      </c>
      <c r="BJ388" s="20" t="s">
        <v>76</v>
      </c>
      <c r="BK388" s="179">
        <f>ROUND(I388*H388,2)</f>
        <v>2927.82</v>
      </c>
      <c r="BL388" s="20" t="s">
        <v>202</v>
      </c>
      <c r="BM388" s="178" t="s">
        <v>581</v>
      </c>
    </row>
    <row r="389" spans="1:63" s="12" customFormat="1" ht="22.8" customHeight="1">
      <c r="A389" s="12"/>
      <c r="B389" s="155"/>
      <c r="C389" s="12"/>
      <c r="D389" s="156" t="s">
        <v>68</v>
      </c>
      <c r="E389" s="165" t="s">
        <v>252</v>
      </c>
      <c r="F389" s="165" t="s">
        <v>582</v>
      </c>
      <c r="G389" s="12"/>
      <c r="H389" s="12"/>
      <c r="I389" s="12"/>
      <c r="J389" s="166">
        <f>BK389</f>
        <v>814731.4100000001</v>
      </c>
      <c r="K389" s="12"/>
      <c r="L389" s="155"/>
      <c r="M389" s="159"/>
      <c r="N389" s="160"/>
      <c r="O389" s="160"/>
      <c r="P389" s="161">
        <f>SUM(P390:P533)</f>
        <v>1198.4923120000003</v>
      </c>
      <c r="Q389" s="160"/>
      <c r="R389" s="161">
        <f>SUM(R390:R533)</f>
        <v>34.165707899999994</v>
      </c>
      <c r="S389" s="160"/>
      <c r="T389" s="162">
        <f>SUM(T390:T533)</f>
        <v>57.836056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156" t="s">
        <v>76</v>
      </c>
      <c r="AT389" s="163" t="s">
        <v>68</v>
      </c>
      <c r="AU389" s="163" t="s">
        <v>76</v>
      </c>
      <c r="AY389" s="156" t="s">
        <v>195</v>
      </c>
      <c r="BK389" s="164">
        <f>SUM(BK390:BK533)</f>
        <v>814731.4100000001</v>
      </c>
    </row>
    <row r="390" spans="1:65" s="2" customFormat="1" ht="24" customHeight="1">
      <c r="A390" s="33"/>
      <c r="B390" s="167"/>
      <c r="C390" s="168" t="s">
        <v>583</v>
      </c>
      <c r="D390" s="168" t="s">
        <v>197</v>
      </c>
      <c r="E390" s="169" t="s">
        <v>584</v>
      </c>
      <c r="F390" s="170" t="s">
        <v>585</v>
      </c>
      <c r="G390" s="171" t="s">
        <v>212</v>
      </c>
      <c r="H390" s="172">
        <v>210</v>
      </c>
      <c r="I390" s="173">
        <v>141</v>
      </c>
      <c r="J390" s="173">
        <f>ROUND(I390*H390,2)</f>
        <v>29610</v>
      </c>
      <c r="K390" s="170" t="s">
        <v>201</v>
      </c>
      <c r="L390" s="34"/>
      <c r="M390" s="174" t="s">
        <v>3</v>
      </c>
      <c r="N390" s="175" t="s">
        <v>40</v>
      </c>
      <c r="O390" s="176">
        <v>0.14</v>
      </c>
      <c r="P390" s="176">
        <f>O390*H390</f>
        <v>29.400000000000002</v>
      </c>
      <c r="Q390" s="176">
        <v>0.10095</v>
      </c>
      <c r="R390" s="176">
        <f>Q390*H390</f>
        <v>21.1995</v>
      </c>
      <c r="S390" s="176">
        <v>0</v>
      </c>
      <c r="T390" s="177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78" t="s">
        <v>202</v>
      </c>
      <c r="AT390" s="178" t="s">
        <v>197</v>
      </c>
      <c r="AU390" s="178" t="s">
        <v>78</v>
      </c>
      <c r="AY390" s="20" t="s">
        <v>195</v>
      </c>
      <c r="BE390" s="179">
        <f>IF(N390="základní",J390,0)</f>
        <v>29610</v>
      </c>
      <c r="BF390" s="179">
        <f>IF(N390="snížená",J390,0)</f>
        <v>0</v>
      </c>
      <c r="BG390" s="179">
        <f>IF(N390="zákl. přenesená",J390,0)</f>
        <v>0</v>
      </c>
      <c r="BH390" s="179">
        <f>IF(N390="sníž. přenesená",J390,0)</f>
        <v>0</v>
      </c>
      <c r="BI390" s="179">
        <f>IF(N390="nulová",J390,0)</f>
        <v>0</v>
      </c>
      <c r="BJ390" s="20" t="s">
        <v>76</v>
      </c>
      <c r="BK390" s="179">
        <f>ROUND(I390*H390,2)</f>
        <v>29610</v>
      </c>
      <c r="BL390" s="20" t="s">
        <v>202</v>
      </c>
      <c r="BM390" s="178" t="s">
        <v>586</v>
      </c>
    </row>
    <row r="391" spans="1:51" s="13" customFormat="1" ht="12">
      <c r="A391" s="13"/>
      <c r="B391" s="180"/>
      <c r="C391" s="13"/>
      <c r="D391" s="181" t="s">
        <v>204</v>
      </c>
      <c r="E391" s="182" t="s">
        <v>3</v>
      </c>
      <c r="F391" s="183" t="s">
        <v>587</v>
      </c>
      <c r="G391" s="13"/>
      <c r="H391" s="182" t="s">
        <v>3</v>
      </c>
      <c r="I391" s="13"/>
      <c r="J391" s="13"/>
      <c r="K391" s="13"/>
      <c r="L391" s="180"/>
      <c r="M391" s="184"/>
      <c r="N391" s="185"/>
      <c r="O391" s="185"/>
      <c r="P391" s="185"/>
      <c r="Q391" s="185"/>
      <c r="R391" s="185"/>
      <c r="S391" s="185"/>
      <c r="T391" s="18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182" t="s">
        <v>204</v>
      </c>
      <c r="AU391" s="182" t="s">
        <v>78</v>
      </c>
      <c r="AV391" s="13" t="s">
        <v>76</v>
      </c>
      <c r="AW391" s="13" t="s">
        <v>31</v>
      </c>
      <c r="AX391" s="13" t="s">
        <v>69</v>
      </c>
      <c r="AY391" s="182" t="s">
        <v>195</v>
      </c>
    </row>
    <row r="392" spans="1:51" s="14" customFormat="1" ht="12">
      <c r="A392" s="14"/>
      <c r="B392" s="187"/>
      <c r="C392" s="14"/>
      <c r="D392" s="181" t="s">
        <v>204</v>
      </c>
      <c r="E392" s="188" t="s">
        <v>3</v>
      </c>
      <c r="F392" s="189" t="s">
        <v>588</v>
      </c>
      <c r="G392" s="14"/>
      <c r="H392" s="190">
        <v>99</v>
      </c>
      <c r="I392" s="14"/>
      <c r="J392" s="14"/>
      <c r="K392" s="14"/>
      <c r="L392" s="187"/>
      <c r="M392" s="191"/>
      <c r="N392" s="192"/>
      <c r="O392" s="192"/>
      <c r="P392" s="192"/>
      <c r="Q392" s="192"/>
      <c r="R392" s="192"/>
      <c r="S392" s="192"/>
      <c r="T392" s="19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188" t="s">
        <v>204</v>
      </c>
      <c r="AU392" s="188" t="s">
        <v>78</v>
      </c>
      <c r="AV392" s="14" t="s">
        <v>78</v>
      </c>
      <c r="AW392" s="14" t="s">
        <v>31</v>
      </c>
      <c r="AX392" s="14" t="s">
        <v>69</v>
      </c>
      <c r="AY392" s="188" t="s">
        <v>195</v>
      </c>
    </row>
    <row r="393" spans="1:51" s="13" customFormat="1" ht="12">
      <c r="A393" s="13"/>
      <c r="B393" s="180"/>
      <c r="C393" s="13"/>
      <c r="D393" s="181" t="s">
        <v>204</v>
      </c>
      <c r="E393" s="182" t="s">
        <v>3</v>
      </c>
      <c r="F393" s="183" t="s">
        <v>207</v>
      </c>
      <c r="G393" s="13"/>
      <c r="H393" s="182" t="s">
        <v>3</v>
      </c>
      <c r="I393" s="13"/>
      <c r="J393" s="13"/>
      <c r="K393" s="13"/>
      <c r="L393" s="180"/>
      <c r="M393" s="184"/>
      <c r="N393" s="185"/>
      <c r="O393" s="185"/>
      <c r="P393" s="185"/>
      <c r="Q393" s="185"/>
      <c r="R393" s="185"/>
      <c r="S393" s="185"/>
      <c r="T393" s="18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82" t="s">
        <v>204</v>
      </c>
      <c r="AU393" s="182" t="s">
        <v>78</v>
      </c>
      <c r="AV393" s="13" t="s">
        <v>76</v>
      </c>
      <c r="AW393" s="13" t="s">
        <v>31</v>
      </c>
      <c r="AX393" s="13" t="s">
        <v>69</v>
      </c>
      <c r="AY393" s="182" t="s">
        <v>195</v>
      </c>
    </row>
    <row r="394" spans="1:51" s="14" customFormat="1" ht="12">
      <c r="A394" s="14"/>
      <c r="B394" s="187"/>
      <c r="C394" s="14"/>
      <c r="D394" s="181" t="s">
        <v>204</v>
      </c>
      <c r="E394" s="188" t="s">
        <v>3</v>
      </c>
      <c r="F394" s="189" t="s">
        <v>589</v>
      </c>
      <c r="G394" s="14"/>
      <c r="H394" s="190">
        <v>111</v>
      </c>
      <c r="I394" s="14"/>
      <c r="J394" s="14"/>
      <c r="K394" s="14"/>
      <c r="L394" s="187"/>
      <c r="M394" s="191"/>
      <c r="N394" s="192"/>
      <c r="O394" s="192"/>
      <c r="P394" s="192"/>
      <c r="Q394" s="192"/>
      <c r="R394" s="192"/>
      <c r="S394" s="192"/>
      <c r="T394" s="19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188" t="s">
        <v>204</v>
      </c>
      <c r="AU394" s="188" t="s">
        <v>78</v>
      </c>
      <c r="AV394" s="14" t="s">
        <v>78</v>
      </c>
      <c r="AW394" s="14" t="s">
        <v>31</v>
      </c>
      <c r="AX394" s="14" t="s">
        <v>69</v>
      </c>
      <c r="AY394" s="188" t="s">
        <v>195</v>
      </c>
    </row>
    <row r="395" spans="1:51" s="15" customFormat="1" ht="12">
      <c r="A395" s="15"/>
      <c r="B395" s="194"/>
      <c r="C395" s="15"/>
      <c r="D395" s="181" t="s">
        <v>204</v>
      </c>
      <c r="E395" s="195" t="s">
        <v>3</v>
      </c>
      <c r="F395" s="196" t="s">
        <v>209</v>
      </c>
      <c r="G395" s="15"/>
      <c r="H395" s="197">
        <v>210</v>
      </c>
      <c r="I395" s="15"/>
      <c r="J395" s="15"/>
      <c r="K395" s="15"/>
      <c r="L395" s="194"/>
      <c r="M395" s="198"/>
      <c r="N395" s="199"/>
      <c r="O395" s="199"/>
      <c r="P395" s="199"/>
      <c r="Q395" s="199"/>
      <c r="R395" s="199"/>
      <c r="S395" s="199"/>
      <c r="T395" s="200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195" t="s">
        <v>204</v>
      </c>
      <c r="AU395" s="195" t="s">
        <v>78</v>
      </c>
      <c r="AV395" s="15" t="s">
        <v>202</v>
      </c>
      <c r="AW395" s="15" t="s">
        <v>31</v>
      </c>
      <c r="AX395" s="15" t="s">
        <v>76</v>
      </c>
      <c r="AY395" s="195" t="s">
        <v>195</v>
      </c>
    </row>
    <row r="396" spans="1:65" s="2" customFormat="1" ht="16.5" customHeight="1">
      <c r="A396" s="33"/>
      <c r="B396" s="167"/>
      <c r="C396" s="208" t="s">
        <v>590</v>
      </c>
      <c r="D396" s="208" t="s">
        <v>263</v>
      </c>
      <c r="E396" s="209" t="s">
        <v>591</v>
      </c>
      <c r="F396" s="210" t="s">
        <v>592</v>
      </c>
      <c r="G396" s="211" t="s">
        <v>212</v>
      </c>
      <c r="H396" s="212">
        <v>214.2</v>
      </c>
      <c r="I396" s="213">
        <v>69.3</v>
      </c>
      <c r="J396" s="213">
        <f>ROUND(I396*H396,2)</f>
        <v>14844.06</v>
      </c>
      <c r="K396" s="210" t="s">
        <v>201</v>
      </c>
      <c r="L396" s="214"/>
      <c r="M396" s="215" t="s">
        <v>3</v>
      </c>
      <c r="N396" s="216" t="s">
        <v>40</v>
      </c>
      <c r="O396" s="176">
        <v>0</v>
      </c>
      <c r="P396" s="176">
        <f>O396*H396</f>
        <v>0</v>
      </c>
      <c r="Q396" s="176">
        <v>0.024</v>
      </c>
      <c r="R396" s="176">
        <f>Q396*H396</f>
        <v>5.1408</v>
      </c>
      <c r="S396" s="176">
        <v>0</v>
      </c>
      <c r="T396" s="177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78" t="s">
        <v>246</v>
      </c>
      <c r="AT396" s="178" t="s">
        <v>263</v>
      </c>
      <c r="AU396" s="178" t="s">
        <v>78</v>
      </c>
      <c r="AY396" s="20" t="s">
        <v>195</v>
      </c>
      <c r="BE396" s="179">
        <f>IF(N396="základní",J396,0)</f>
        <v>14844.06</v>
      </c>
      <c r="BF396" s="179">
        <f>IF(N396="snížená",J396,0)</f>
        <v>0</v>
      </c>
      <c r="BG396" s="179">
        <f>IF(N396="zákl. přenesená",J396,0)</f>
        <v>0</v>
      </c>
      <c r="BH396" s="179">
        <f>IF(N396="sníž. přenesená",J396,0)</f>
        <v>0</v>
      </c>
      <c r="BI396" s="179">
        <f>IF(N396="nulová",J396,0)</f>
        <v>0</v>
      </c>
      <c r="BJ396" s="20" t="s">
        <v>76</v>
      </c>
      <c r="BK396" s="179">
        <f>ROUND(I396*H396,2)</f>
        <v>14844.06</v>
      </c>
      <c r="BL396" s="20" t="s">
        <v>202</v>
      </c>
      <c r="BM396" s="178" t="s">
        <v>593</v>
      </c>
    </row>
    <row r="397" spans="1:51" s="14" customFormat="1" ht="12">
      <c r="A397" s="14"/>
      <c r="B397" s="187"/>
      <c r="C397" s="14"/>
      <c r="D397" s="181" t="s">
        <v>204</v>
      </c>
      <c r="E397" s="14"/>
      <c r="F397" s="189" t="s">
        <v>594</v>
      </c>
      <c r="G397" s="14"/>
      <c r="H397" s="190">
        <v>214.2</v>
      </c>
      <c r="I397" s="14"/>
      <c r="J397" s="14"/>
      <c r="K397" s="14"/>
      <c r="L397" s="187"/>
      <c r="M397" s="191"/>
      <c r="N397" s="192"/>
      <c r="O397" s="192"/>
      <c r="P397" s="192"/>
      <c r="Q397" s="192"/>
      <c r="R397" s="192"/>
      <c r="S397" s="192"/>
      <c r="T397" s="19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188" t="s">
        <v>204</v>
      </c>
      <c r="AU397" s="188" t="s">
        <v>78</v>
      </c>
      <c r="AV397" s="14" t="s">
        <v>78</v>
      </c>
      <c r="AW397" s="14" t="s">
        <v>4</v>
      </c>
      <c r="AX397" s="14" t="s">
        <v>76</v>
      </c>
      <c r="AY397" s="188" t="s">
        <v>195</v>
      </c>
    </row>
    <row r="398" spans="1:65" s="2" customFormat="1" ht="16.5" customHeight="1">
      <c r="A398" s="33"/>
      <c r="B398" s="167"/>
      <c r="C398" s="168" t="s">
        <v>595</v>
      </c>
      <c r="D398" s="168" t="s">
        <v>197</v>
      </c>
      <c r="E398" s="169" t="s">
        <v>596</v>
      </c>
      <c r="F398" s="170" t="s">
        <v>597</v>
      </c>
      <c r="G398" s="171" t="s">
        <v>216</v>
      </c>
      <c r="H398" s="172">
        <v>3.15</v>
      </c>
      <c r="I398" s="173">
        <v>2790</v>
      </c>
      <c r="J398" s="173">
        <f>ROUND(I398*H398,2)</f>
        <v>8788.5</v>
      </c>
      <c r="K398" s="170" t="s">
        <v>201</v>
      </c>
      <c r="L398" s="34"/>
      <c r="M398" s="174" t="s">
        <v>3</v>
      </c>
      <c r="N398" s="175" t="s">
        <v>40</v>
      </c>
      <c r="O398" s="176">
        <v>1.442</v>
      </c>
      <c r="P398" s="176">
        <f>O398*H398</f>
        <v>4.5423</v>
      </c>
      <c r="Q398" s="176">
        <v>2.25634</v>
      </c>
      <c r="R398" s="176">
        <f>Q398*H398</f>
        <v>7.107470999999999</v>
      </c>
      <c r="S398" s="176">
        <v>0</v>
      </c>
      <c r="T398" s="177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78" t="s">
        <v>202</v>
      </c>
      <c r="AT398" s="178" t="s">
        <v>197</v>
      </c>
      <c r="AU398" s="178" t="s">
        <v>78</v>
      </c>
      <c r="AY398" s="20" t="s">
        <v>195</v>
      </c>
      <c r="BE398" s="179">
        <f>IF(N398="základní",J398,0)</f>
        <v>8788.5</v>
      </c>
      <c r="BF398" s="179">
        <f>IF(N398="snížená",J398,0)</f>
        <v>0</v>
      </c>
      <c r="BG398" s="179">
        <f>IF(N398="zákl. přenesená",J398,0)</f>
        <v>0</v>
      </c>
      <c r="BH398" s="179">
        <f>IF(N398="sníž. přenesená",J398,0)</f>
        <v>0</v>
      </c>
      <c r="BI398" s="179">
        <f>IF(N398="nulová",J398,0)</f>
        <v>0</v>
      </c>
      <c r="BJ398" s="20" t="s">
        <v>76</v>
      </c>
      <c r="BK398" s="179">
        <f>ROUND(I398*H398,2)</f>
        <v>8788.5</v>
      </c>
      <c r="BL398" s="20" t="s">
        <v>202</v>
      </c>
      <c r="BM398" s="178" t="s">
        <v>598</v>
      </c>
    </row>
    <row r="399" spans="1:51" s="14" customFormat="1" ht="12">
      <c r="A399" s="14"/>
      <c r="B399" s="187"/>
      <c r="C399" s="14"/>
      <c r="D399" s="181" t="s">
        <v>204</v>
      </c>
      <c r="E399" s="188" t="s">
        <v>3</v>
      </c>
      <c r="F399" s="189" t="s">
        <v>599</v>
      </c>
      <c r="G399" s="14"/>
      <c r="H399" s="190">
        <v>3.15</v>
      </c>
      <c r="I399" s="14"/>
      <c r="J399" s="14"/>
      <c r="K399" s="14"/>
      <c r="L399" s="187"/>
      <c r="M399" s="191"/>
      <c r="N399" s="192"/>
      <c r="O399" s="192"/>
      <c r="P399" s="192"/>
      <c r="Q399" s="192"/>
      <c r="R399" s="192"/>
      <c r="S399" s="192"/>
      <c r="T399" s="19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188" t="s">
        <v>204</v>
      </c>
      <c r="AU399" s="188" t="s">
        <v>78</v>
      </c>
      <c r="AV399" s="14" t="s">
        <v>78</v>
      </c>
      <c r="AW399" s="14" t="s">
        <v>31</v>
      </c>
      <c r="AX399" s="14" t="s">
        <v>76</v>
      </c>
      <c r="AY399" s="188" t="s">
        <v>195</v>
      </c>
    </row>
    <row r="400" spans="1:65" s="2" customFormat="1" ht="16.5" customHeight="1">
      <c r="A400" s="33"/>
      <c r="B400" s="167"/>
      <c r="C400" s="168" t="s">
        <v>600</v>
      </c>
      <c r="D400" s="168" t="s">
        <v>197</v>
      </c>
      <c r="E400" s="169" t="s">
        <v>601</v>
      </c>
      <c r="F400" s="170" t="s">
        <v>602</v>
      </c>
      <c r="G400" s="171" t="s">
        <v>200</v>
      </c>
      <c r="H400" s="172">
        <v>71.6</v>
      </c>
      <c r="I400" s="173">
        <v>47.9</v>
      </c>
      <c r="J400" s="173">
        <f>ROUND(I400*H400,2)</f>
        <v>3429.64</v>
      </c>
      <c r="K400" s="170" t="s">
        <v>201</v>
      </c>
      <c r="L400" s="34"/>
      <c r="M400" s="174" t="s">
        <v>3</v>
      </c>
      <c r="N400" s="175" t="s">
        <v>40</v>
      </c>
      <c r="O400" s="176">
        <v>0.08</v>
      </c>
      <c r="P400" s="176">
        <f>O400*H400</f>
        <v>5.728</v>
      </c>
      <c r="Q400" s="176">
        <v>0.00047</v>
      </c>
      <c r="R400" s="176">
        <f>Q400*H400</f>
        <v>0.033651999999999994</v>
      </c>
      <c r="S400" s="176">
        <v>0</v>
      </c>
      <c r="T400" s="177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78" t="s">
        <v>202</v>
      </c>
      <c r="AT400" s="178" t="s">
        <v>197</v>
      </c>
      <c r="AU400" s="178" t="s">
        <v>78</v>
      </c>
      <c r="AY400" s="20" t="s">
        <v>195</v>
      </c>
      <c r="BE400" s="179">
        <f>IF(N400="základní",J400,0)</f>
        <v>3429.64</v>
      </c>
      <c r="BF400" s="179">
        <f>IF(N400="snížená",J400,0)</f>
        <v>0</v>
      </c>
      <c r="BG400" s="179">
        <f>IF(N400="zákl. přenesená",J400,0)</f>
        <v>0</v>
      </c>
      <c r="BH400" s="179">
        <f>IF(N400="sníž. přenesená",J400,0)</f>
        <v>0</v>
      </c>
      <c r="BI400" s="179">
        <f>IF(N400="nulová",J400,0)</f>
        <v>0</v>
      </c>
      <c r="BJ400" s="20" t="s">
        <v>76</v>
      </c>
      <c r="BK400" s="179">
        <f>ROUND(I400*H400,2)</f>
        <v>3429.64</v>
      </c>
      <c r="BL400" s="20" t="s">
        <v>202</v>
      </c>
      <c r="BM400" s="178" t="s">
        <v>603</v>
      </c>
    </row>
    <row r="401" spans="1:51" s="13" customFormat="1" ht="12">
      <c r="A401" s="13"/>
      <c r="B401" s="180"/>
      <c r="C401" s="13"/>
      <c r="D401" s="181" t="s">
        <v>204</v>
      </c>
      <c r="E401" s="182" t="s">
        <v>3</v>
      </c>
      <c r="F401" s="183" t="s">
        <v>604</v>
      </c>
      <c r="G401" s="13"/>
      <c r="H401" s="182" t="s">
        <v>3</v>
      </c>
      <c r="I401" s="13"/>
      <c r="J401" s="13"/>
      <c r="K401" s="13"/>
      <c r="L401" s="180"/>
      <c r="M401" s="184"/>
      <c r="N401" s="185"/>
      <c r="O401" s="185"/>
      <c r="P401" s="185"/>
      <c r="Q401" s="185"/>
      <c r="R401" s="185"/>
      <c r="S401" s="185"/>
      <c r="T401" s="186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82" t="s">
        <v>204</v>
      </c>
      <c r="AU401" s="182" t="s">
        <v>78</v>
      </c>
      <c r="AV401" s="13" t="s">
        <v>76</v>
      </c>
      <c r="AW401" s="13" t="s">
        <v>31</v>
      </c>
      <c r="AX401" s="13" t="s">
        <v>69</v>
      </c>
      <c r="AY401" s="182" t="s">
        <v>195</v>
      </c>
    </row>
    <row r="402" spans="1:51" s="14" customFormat="1" ht="12">
      <c r="A402" s="14"/>
      <c r="B402" s="187"/>
      <c r="C402" s="14"/>
      <c r="D402" s="181" t="s">
        <v>204</v>
      </c>
      <c r="E402" s="188" t="s">
        <v>3</v>
      </c>
      <c r="F402" s="189" t="s">
        <v>605</v>
      </c>
      <c r="G402" s="14"/>
      <c r="H402" s="190">
        <v>71.6</v>
      </c>
      <c r="I402" s="14"/>
      <c r="J402" s="14"/>
      <c r="K402" s="14"/>
      <c r="L402" s="187"/>
      <c r="M402" s="191"/>
      <c r="N402" s="192"/>
      <c r="O402" s="192"/>
      <c r="P402" s="192"/>
      <c r="Q402" s="192"/>
      <c r="R402" s="192"/>
      <c r="S402" s="192"/>
      <c r="T402" s="19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188" t="s">
        <v>204</v>
      </c>
      <c r="AU402" s="188" t="s">
        <v>78</v>
      </c>
      <c r="AV402" s="14" t="s">
        <v>78</v>
      </c>
      <c r="AW402" s="14" t="s">
        <v>31</v>
      </c>
      <c r="AX402" s="14" t="s">
        <v>76</v>
      </c>
      <c r="AY402" s="188" t="s">
        <v>195</v>
      </c>
    </row>
    <row r="403" spans="1:65" s="2" customFormat="1" ht="24" customHeight="1">
      <c r="A403" s="33"/>
      <c r="B403" s="167"/>
      <c r="C403" s="168" t="s">
        <v>606</v>
      </c>
      <c r="D403" s="168" t="s">
        <v>197</v>
      </c>
      <c r="E403" s="169" t="s">
        <v>607</v>
      </c>
      <c r="F403" s="170" t="s">
        <v>608</v>
      </c>
      <c r="G403" s="171" t="s">
        <v>200</v>
      </c>
      <c r="H403" s="172">
        <v>2021.758</v>
      </c>
      <c r="I403" s="173">
        <v>39.4</v>
      </c>
      <c r="J403" s="173">
        <f>ROUND(I403*H403,2)</f>
        <v>79657.27</v>
      </c>
      <c r="K403" s="170" t="s">
        <v>201</v>
      </c>
      <c r="L403" s="34"/>
      <c r="M403" s="174" t="s">
        <v>3</v>
      </c>
      <c r="N403" s="175" t="s">
        <v>40</v>
      </c>
      <c r="O403" s="176">
        <v>0.11</v>
      </c>
      <c r="P403" s="176">
        <f>O403*H403</f>
        <v>222.39338</v>
      </c>
      <c r="Q403" s="176">
        <v>0</v>
      </c>
      <c r="R403" s="176">
        <f>Q403*H403</f>
        <v>0</v>
      </c>
      <c r="S403" s="176">
        <v>0</v>
      </c>
      <c r="T403" s="177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78" t="s">
        <v>202</v>
      </c>
      <c r="AT403" s="178" t="s">
        <v>197</v>
      </c>
      <c r="AU403" s="178" t="s">
        <v>78</v>
      </c>
      <c r="AY403" s="20" t="s">
        <v>195</v>
      </c>
      <c r="BE403" s="179">
        <f>IF(N403="základní",J403,0)</f>
        <v>79657.27</v>
      </c>
      <c r="BF403" s="179">
        <f>IF(N403="snížená",J403,0)</f>
        <v>0</v>
      </c>
      <c r="BG403" s="179">
        <f>IF(N403="zákl. přenesená",J403,0)</f>
        <v>0</v>
      </c>
      <c r="BH403" s="179">
        <f>IF(N403="sníž. přenesená",J403,0)</f>
        <v>0</v>
      </c>
      <c r="BI403" s="179">
        <f>IF(N403="nulová",J403,0)</f>
        <v>0</v>
      </c>
      <c r="BJ403" s="20" t="s">
        <v>76</v>
      </c>
      <c r="BK403" s="179">
        <f>ROUND(I403*H403,2)</f>
        <v>79657.27</v>
      </c>
      <c r="BL403" s="20" t="s">
        <v>202</v>
      </c>
      <c r="BM403" s="178" t="s">
        <v>609</v>
      </c>
    </row>
    <row r="404" spans="1:51" s="13" customFormat="1" ht="12">
      <c r="A404" s="13"/>
      <c r="B404" s="180"/>
      <c r="C404" s="13"/>
      <c r="D404" s="181" t="s">
        <v>204</v>
      </c>
      <c r="E404" s="182" t="s">
        <v>3</v>
      </c>
      <c r="F404" s="183" t="s">
        <v>610</v>
      </c>
      <c r="G404" s="13"/>
      <c r="H404" s="182" t="s">
        <v>3</v>
      </c>
      <c r="I404" s="13"/>
      <c r="J404" s="13"/>
      <c r="K404" s="13"/>
      <c r="L404" s="180"/>
      <c r="M404" s="184"/>
      <c r="N404" s="185"/>
      <c r="O404" s="185"/>
      <c r="P404" s="185"/>
      <c r="Q404" s="185"/>
      <c r="R404" s="185"/>
      <c r="S404" s="185"/>
      <c r="T404" s="18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182" t="s">
        <v>204</v>
      </c>
      <c r="AU404" s="182" t="s">
        <v>78</v>
      </c>
      <c r="AV404" s="13" t="s">
        <v>76</v>
      </c>
      <c r="AW404" s="13" t="s">
        <v>31</v>
      </c>
      <c r="AX404" s="13" t="s">
        <v>69</v>
      </c>
      <c r="AY404" s="182" t="s">
        <v>195</v>
      </c>
    </row>
    <row r="405" spans="1:51" s="14" customFormat="1" ht="12">
      <c r="A405" s="14"/>
      <c r="B405" s="187"/>
      <c r="C405" s="14"/>
      <c r="D405" s="181" t="s">
        <v>204</v>
      </c>
      <c r="E405" s="188" t="s">
        <v>3</v>
      </c>
      <c r="F405" s="189" t="s">
        <v>611</v>
      </c>
      <c r="G405" s="14"/>
      <c r="H405" s="190">
        <v>752.02</v>
      </c>
      <c r="I405" s="14"/>
      <c r="J405" s="14"/>
      <c r="K405" s="14"/>
      <c r="L405" s="187"/>
      <c r="M405" s="191"/>
      <c r="N405" s="192"/>
      <c r="O405" s="192"/>
      <c r="P405" s="192"/>
      <c r="Q405" s="192"/>
      <c r="R405" s="192"/>
      <c r="S405" s="192"/>
      <c r="T405" s="19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188" t="s">
        <v>204</v>
      </c>
      <c r="AU405" s="188" t="s">
        <v>78</v>
      </c>
      <c r="AV405" s="14" t="s">
        <v>78</v>
      </c>
      <c r="AW405" s="14" t="s">
        <v>31</v>
      </c>
      <c r="AX405" s="14" t="s">
        <v>69</v>
      </c>
      <c r="AY405" s="188" t="s">
        <v>195</v>
      </c>
    </row>
    <row r="406" spans="1:51" s="14" customFormat="1" ht="12">
      <c r="A406" s="14"/>
      <c r="B406" s="187"/>
      <c r="C406" s="14"/>
      <c r="D406" s="181" t="s">
        <v>204</v>
      </c>
      <c r="E406" s="188" t="s">
        <v>3</v>
      </c>
      <c r="F406" s="189" t="s">
        <v>612</v>
      </c>
      <c r="G406" s="14"/>
      <c r="H406" s="190">
        <v>175.86</v>
      </c>
      <c r="I406" s="14"/>
      <c r="J406" s="14"/>
      <c r="K406" s="14"/>
      <c r="L406" s="187"/>
      <c r="M406" s="191"/>
      <c r="N406" s="192"/>
      <c r="O406" s="192"/>
      <c r="P406" s="192"/>
      <c r="Q406" s="192"/>
      <c r="R406" s="192"/>
      <c r="S406" s="192"/>
      <c r="T406" s="193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188" t="s">
        <v>204</v>
      </c>
      <c r="AU406" s="188" t="s">
        <v>78</v>
      </c>
      <c r="AV406" s="14" t="s">
        <v>78</v>
      </c>
      <c r="AW406" s="14" t="s">
        <v>31</v>
      </c>
      <c r="AX406" s="14" t="s">
        <v>69</v>
      </c>
      <c r="AY406" s="188" t="s">
        <v>195</v>
      </c>
    </row>
    <row r="407" spans="1:51" s="14" customFormat="1" ht="12">
      <c r="A407" s="14"/>
      <c r="B407" s="187"/>
      <c r="C407" s="14"/>
      <c r="D407" s="181" t="s">
        <v>204</v>
      </c>
      <c r="E407" s="188" t="s">
        <v>3</v>
      </c>
      <c r="F407" s="189" t="s">
        <v>613</v>
      </c>
      <c r="G407" s="14"/>
      <c r="H407" s="190">
        <v>112.34</v>
      </c>
      <c r="I407" s="14"/>
      <c r="J407" s="14"/>
      <c r="K407" s="14"/>
      <c r="L407" s="187"/>
      <c r="M407" s="191"/>
      <c r="N407" s="192"/>
      <c r="O407" s="192"/>
      <c r="P407" s="192"/>
      <c r="Q407" s="192"/>
      <c r="R407" s="192"/>
      <c r="S407" s="192"/>
      <c r="T407" s="19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188" t="s">
        <v>204</v>
      </c>
      <c r="AU407" s="188" t="s">
        <v>78</v>
      </c>
      <c r="AV407" s="14" t="s">
        <v>78</v>
      </c>
      <c r="AW407" s="14" t="s">
        <v>31</v>
      </c>
      <c r="AX407" s="14" t="s">
        <v>69</v>
      </c>
      <c r="AY407" s="188" t="s">
        <v>195</v>
      </c>
    </row>
    <row r="408" spans="1:51" s="16" customFormat="1" ht="12">
      <c r="A408" s="16"/>
      <c r="B408" s="201"/>
      <c r="C408" s="16"/>
      <c r="D408" s="181" t="s">
        <v>204</v>
      </c>
      <c r="E408" s="202" t="s">
        <v>3</v>
      </c>
      <c r="F408" s="203" t="s">
        <v>232</v>
      </c>
      <c r="G408" s="16"/>
      <c r="H408" s="204">
        <v>1040.22</v>
      </c>
      <c r="I408" s="16"/>
      <c r="J408" s="16"/>
      <c r="K408" s="16"/>
      <c r="L408" s="201"/>
      <c r="M408" s="205"/>
      <c r="N408" s="206"/>
      <c r="O408" s="206"/>
      <c r="P408" s="206"/>
      <c r="Q408" s="206"/>
      <c r="R408" s="206"/>
      <c r="S408" s="206"/>
      <c r="T408" s="207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T408" s="202" t="s">
        <v>204</v>
      </c>
      <c r="AU408" s="202" t="s">
        <v>78</v>
      </c>
      <c r="AV408" s="16" t="s">
        <v>119</v>
      </c>
      <c r="AW408" s="16" t="s">
        <v>31</v>
      </c>
      <c r="AX408" s="16" t="s">
        <v>69</v>
      </c>
      <c r="AY408" s="202" t="s">
        <v>195</v>
      </c>
    </row>
    <row r="409" spans="1:51" s="13" customFormat="1" ht="12">
      <c r="A409" s="13"/>
      <c r="B409" s="180"/>
      <c r="C409" s="13"/>
      <c r="D409" s="181" t="s">
        <v>204</v>
      </c>
      <c r="E409" s="182" t="s">
        <v>3</v>
      </c>
      <c r="F409" s="183" t="s">
        <v>614</v>
      </c>
      <c r="G409" s="13"/>
      <c r="H409" s="182" t="s">
        <v>3</v>
      </c>
      <c r="I409" s="13"/>
      <c r="J409" s="13"/>
      <c r="K409" s="13"/>
      <c r="L409" s="180"/>
      <c r="M409" s="184"/>
      <c r="N409" s="185"/>
      <c r="O409" s="185"/>
      <c r="P409" s="185"/>
      <c r="Q409" s="185"/>
      <c r="R409" s="185"/>
      <c r="S409" s="185"/>
      <c r="T409" s="18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182" t="s">
        <v>204</v>
      </c>
      <c r="AU409" s="182" t="s">
        <v>78</v>
      </c>
      <c r="AV409" s="13" t="s">
        <v>76</v>
      </c>
      <c r="AW409" s="13" t="s">
        <v>31</v>
      </c>
      <c r="AX409" s="13" t="s">
        <v>69</v>
      </c>
      <c r="AY409" s="182" t="s">
        <v>195</v>
      </c>
    </row>
    <row r="410" spans="1:51" s="14" customFormat="1" ht="12">
      <c r="A410" s="14"/>
      <c r="B410" s="187"/>
      <c r="C410" s="14"/>
      <c r="D410" s="181" t="s">
        <v>204</v>
      </c>
      <c r="E410" s="188" t="s">
        <v>3</v>
      </c>
      <c r="F410" s="189" t="s">
        <v>615</v>
      </c>
      <c r="G410" s="14"/>
      <c r="H410" s="190">
        <v>50.3</v>
      </c>
      <c r="I410" s="14"/>
      <c r="J410" s="14"/>
      <c r="K410" s="14"/>
      <c r="L410" s="187"/>
      <c r="M410" s="191"/>
      <c r="N410" s="192"/>
      <c r="O410" s="192"/>
      <c r="P410" s="192"/>
      <c r="Q410" s="192"/>
      <c r="R410" s="192"/>
      <c r="S410" s="192"/>
      <c r="T410" s="19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188" t="s">
        <v>204</v>
      </c>
      <c r="AU410" s="188" t="s">
        <v>78</v>
      </c>
      <c r="AV410" s="14" t="s">
        <v>78</v>
      </c>
      <c r="AW410" s="14" t="s">
        <v>31</v>
      </c>
      <c r="AX410" s="14" t="s">
        <v>69</v>
      </c>
      <c r="AY410" s="188" t="s">
        <v>195</v>
      </c>
    </row>
    <row r="411" spans="1:51" s="14" customFormat="1" ht="12">
      <c r="A411" s="14"/>
      <c r="B411" s="187"/>
      <c r="C411" s="14"/>
      <c r="D411" s="181" t="s">
        <v>204</v>
      </c>
      <c r="E411" s="188" t="s">
        <v>3</v>
      </c>
      <c r="F411" s="189" t="s">
        <v>616</v>
      </c>
      <c r="G411" s="14"/>
      <c r="H411" s="190">
        <v>75.2</v>
      </c>
      <c r="I411" s="14"/>
      <c r="J411" s="14"/>
      <c r="K411" s="14"/>
      <c r="L411" s="187"/>
      <c r="M411" s="191"/>
      <c r="N411" s="192"/>
      <c r="O411" s="192"/>
      <c r="P411" s="192"/>
      <c r="Q411" s="192"/>
      <c r="R411" s="192"/>
      <c r="S411" s="192"/>
      <c r="T411" s="19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188" t="s">
        <v>204</v>
      </c>
      <c r="AU411" s="188" t="s">
        <v>78</v>
      </c>
      <c r="AV411" s="14" t="s">
        <v>78</v>
      </c>
      <c r="AW411" s="14" t="s">
        <v>31</v>
      </c>
      <c r="AX411" s="14" t="s">
        <v>69</v>
      </c>
      <c r="AY411" s="188" t="s">
        <v>195</v>
      </c>
    </row>
    <row r="412" spans="1:51" s="14" customFormat="1" ht="12">
      <c r="A412" s="14"/>
      <c r="B412" s="187"/>
      <c r="C412" s="14"/>
      <c r="D412" s="181" t="s">
        <v>204</v>
      </c>
      <c r="E412" s="188" t="s">
        <v>3</v>
      </c>
      <c r="F412" s="189" t="s">
        <v>617</v>
      </c>
      <c r="G412" s="14"/>
      <c r="H412" s="190">
        <v>56.475</v>
      </c>
      <c r="I412" s="14"/>
      <c r="J412" s="14"/>
      <c r="K412" s="14"/>
      <c r="L412" s="187"/>
      <c r="M412" s="191"/>
      <c r="N412" s="192"/>
      <c r="O412" s="192"/>
      <c r="P412" s="192"/>
      <c r="Q412" s="192"/>
      <c r="R412" s="192"/>
      <c r="S412" s="192"/>
      <c r="T412" s="19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188" t="s">
        <v>204</v>
      </c>
      <c r="AU412" s="188" t="s">
        <v>78</v>
      </c>
      <c r="AV412" s="14" t="s">
        <v>78</v>
      </c>
      <c r="AW412" s="14" t="s">
        <v>31</v>
      </c>
      <c r="AX412" s="14" t="s">
        <v>69</v>
      </c>
      <c r="AY412" s="188" t="s">
        <v>195</v>
      </c>
    </row>
    <row r="413" spans="1:51" s="14" customFormat="1" ht="12">
      <c r="A413" s="14"/>
      <c r="B413" s="187"/>
      <c r="C413" s="14"/>
      <c r="D413" s="181" t="s">
        <v>204</v>
      </c>
      <c r="E413" s="188" t="s">
        <v>3</v>
      </c>
      <c r="F413" s="189" t="s">
        <v>618</v>
      </c>
      <c r="G413" s="14"/>
      <c r="H413" s="190">
        <v>84.713</v>
      </c>
      <c r="I413" s="14"/>
      <c r="J413" s="14"/>
      <c r="K413" s="14"/>
      <c r="L413" s="187"/>
      <c r="M413" s="191"/>
      <c r="N413" s="192"/>
      <c r="O413" s="192"/>
      <c r="P413" s="192"/>
      <c r="Q413" s="192"/>
      <c r="R413" s="192"/>
      <c r="S413" s="192"/>
      <c r="T413" s="193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188" t="s">
        <v>204</v>
      </c>
      <c r="AU413" s="188" t="s">
        <v>78</v>
      </c>
      <c r="AV413" s="14" t="s">
        <v>78</v>
      </c>
      <c r="AW413" s="14" t="s">
        <v>31</v>
      </c>
      <c r="AX413" s="14" t="s">
        <v>69</v>
      </c>
      <c r="AY413" s="188" t="s">
        <v>195</v>
      </c>
    </row>
    <row r="414" spans="1:51" s="16" customFormat="1" ht="12">
      <c r="A414" s="16"/>
      <c r="B414" s="201"/>
      <c r="C414" s="16"/>
      <c r="D414" s="181" t="s">
        <v>204</v>
      </c>
      <c r="E414" s="202" t="s">
        <v>3</v>
      </c>
      <c r="F414" s="203" t="s">
        <v>232</v>
      </c>
      <c r="G414" s="16"/>
      <c r="H414" s="204">
        <v>266.688</v>
      </c>
      <c r="I414" s="16"/>
      <c r="J414" s="16"/>
      <c r="K414" s="16"/>
      <c r="L414" s="201"/>
      <c r="M414" s="205"/>
      <c r="N414" s="206"/>
      <c r="O414" s="206"/>
      <c r="P414" s="206"/>
      <c r="Q414" s="206"/>
      <c r="R414" s="206"/>
      <c r="S414" s="206"/>
      <c r="T414" s="207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T414" s="202" t="s">
        <v>204</v>
      </c>
      <c r="AU414" s="202" t="s">
        <v>78</v>
      </c>
      <c r="AV414" s="16" t="s">
        <v>119</v>
      </c>
      <c r="AW414" s="16" t="s">
        <v>31</v>
      </c>
      <c r="AX414" s="16" t="s">
        <v>69</v>
      </c>
      <c r="AY414" s="202" t="s">
        <v>195</v>
      </c>
    </row>
    <row r="415" spans="1:51" s="13" customFormat="1" ht="12">
      <c r="A415" s="13"/>
      <c r="B415" s="180"/>
      <c r="C415" s="13"/>
      <c r="D415" s="181" t="s">
        <v>204</v>
      </c>
      <c r="E415" s="182" t="s">
        <v>3</v>
      </c>
      <c r="F415" s="183" t="s">
        <v>619</v>
      </c>
      <c r="G415" s="13"/>
      <c r="H415" s="182" t="s">
        <v>3</v>
      </c>
      <c r="I415" s="13"/>
      <c r="J415" s="13"/>
      <c r="K415" s="13"/>
      <c r="L415" s="180"/>
      <c r="M415" s="184"/>
      <c r="N415" s="185"/>
      <c r="O415" s="185"/>
      <c r="P415" s="185"/>
      <c r="Q415" s="185"/>
      <c r="R415" s="185"/>
      <c r="S415" s="185"/>
      <c r="T415" s="18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182" t="s">
        <v>204</v>
      </c>
      <c r="AU415" s="182" t="s">
        <v>78</v>
      </c>
      <c r="AV415" s="13" t="s">
        <v>76</v>
      </c>
      <c r="AW415" s="13" t="s">
        <v>31</v>
      </c>
      <c r="AX415" s="13" t="s">
        <v>69</v>
      </c>
      <c r="AY415" s="182" t="s">
        <v>195</v>
      </c>
    </row>
    <row r="416" spans="1:51" s="14" customFormat="1" ht="12">
      <c r="A416" s="14"/>
      <c r="B416" s="187"/>
      <c r="C416" s="14"/>
      <c r="D416" s="181" t="s">
        <v>204</v>
      </c>
      <c r="E416" s="188" t="s">
        <v>3</v>
      </c>
      <c r="F416" s="189" t="s">
        <v>620</v>
      </c>
      <c r="G416" s="14"/>
      <c r="H416" s="190">
        <v>728.5</v>
      </c>
      <c r="I416" s="14"/>
      <c r="J416" s="14"/>
      <c r="K416" s="14"/>
      <c r="L416" s="187"/>
      <c r="M416" s="191"/>
      <c r="N416" s="192"/>
      <c r="O416" s="192"/>
      <c r="P416" s="192"/>
      <c r="Q416" s="192"/>
      <c r="R416" s="192"/>
      <c r="S416" s="192"/>
      <c r="T416" s="19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188" t="s">
        <v>204</v>
      </c>
      <c r="AU416" s="188" t="s">
        <v>78</v>
      </c>
      <c r="AV416" s="14" t="s">
        <v>78</v>
      </c>
      <c r="AW416" s="14" t="s">
        <v>31</v>
      </c>
      <c r="AX416" s="14" t="s">
        <v>69</v>
      </c>
      <c r="AY416" s="188" t="s">
        <v>195</v>
      </c>
    </row>
    <row r="417" spans="1:51" s="14" customFormat="1" ht="12">
      <c r="A417" s="14"/>
      <c r="B417" s="187"/>
      <c r="C417" s="14"/>
      <c r="D417" s="181" t="s">
        <v>204</v>
      </c>
      <c r="E417" s="188" t="s">
        <v>3</v>
      </c>
      <c r="F417" s="189" t="s">
        <v>621</v>
      </c>
      <c r="G417" s="14"/>
      <c r="H417" s="190">
        <v>41.25</v>
      </c>
      <c r="I417" s="14"/>
      <c r="J417" s="14"/>
      <c r="K417" s="14"/>
      <c r="L417" s="187"/>
      <c r="M417" s="191"/>
      <c r="N417" s="192"/>
      <c r="O417" s="192"/>
      <c r="P417" s="192"/>
      <c r="Q417" s="192"/>
      <c r="R417" s="192"/>
      <c r="S417" s="192"/>
      <c r="T417" s="19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188" t="s">
        <v>204</v>
      </c>
      <c r="AU417" s="188" t="s">
        <v>78</v>
      </c>
      <c r="AV417" s="14" t="s">
        <v>78</v>
      </c>
      <c r="AW417" s="14" t="s">
        <v>31</v>
      </c>
      <c r="AX417" s="14" t="s">
        <v>69</v>
      </c>
      <c r="AY417" s="188" t="s">
        <v>195</v>
      </c>
    </row>
    <row r="418" spans="1:51" s="14" customFormat="1" ht="12">
      <c r="A418" s="14"/>
      <c r="B418" s="187"/>
      <c r="C418" s="14"/>
      <c r="D418" s="181" t="s">
        <v>204</v>
      </c>
      <c r="E418" s="188" t="s">
        <v>3</v>
      </c>
      <c r="F418" s="189" t="s">
        <v>622</v>
      </c>
      <c r="G418" s="14"/>
      <c r="H418" s="190">
        <v>-54.9</v>
      </c>
      <c r="I418" s="14"/>
      <c r="J418" s="14"/>
      <c r="K418" s="14"/>
      <c r="L418" s="187"/>
      <c r="M418" s="191"/>
      <c r="N418" s="192"/>
      <c r="O418" s="192"/>
      <c r="P418" s="192"/>
      <c r="Q418" s="192"/>
      <c r="R418" s="192"/>
      <c r="S418" s="192"/>
      <c r="T418" s="19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188" t="s">
        <v>204</v>
      </c>
      <c r="AU418" s="188" t="s">
        <v>78</v>
      </c>
      <c r="AV418" s="14" t="s">
        <v>78</v>
      </c>
      <c r="AW418" s="14" t="s">
        <v>31</v>
      </c>
      <c r="AX418" s="14" t="s">
        <v>69</v>
      </c>
      <c r="AY418" s="188" t="s">
        <v>195</v>
      </c>
    </row>
    <row r="419" spans="1:51" s="16" customFormat="1" ht="12">
      <c r="A419" s="16"/>
      <c r="B419" s="201"/>
      <c r="C419" s="16"/>
      <c r="D419" s="181" t="s">
        <v>204</v>
      </c>
      <c r="E419" s="202" t="s">
        <v>3</v>
      </c>
      <c r="F419" s="203" t="s">
        <v>232</v>
      </c>
      <c r="G419" s="16"/>
      <c r="H419" s="204">
        <v>714.85</v>
      </c>
      <c r="I419" s="16"/>
      <c r="J419" s="16"/>
      <c r="K419" s="16"/>
      <c r="L419" s="201"/>
      <c r="M419" s="205"/>
      <c r="N419" s="206"/>
      <c r="O419" s="206"/>
      <c r="P419" s="206"/>
      <c r="Q419" s="206"/>
      <c r="R419" s="206"/>
      <c r="S419" s="206"/>
      <c r="T419" s="207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T419" s="202" t="s">
        <v>204</v>
      </c>
      <c r="AU419" s="202" t="s">
        <v>78</v>
      </c>
      <c r="AV419" s="16" t="s">
        <v>119</v>
      </c>
      <c r="AW419" s="16" t="s">
        <v>31</v>
      </c>
      <c r="AX419" s="16" t="s">
        <v>69</v>
      </c>
      <c r="AY419" s="202" t="s">
        <v>195</v>
      </c>
    </row>
    <row r="420" spans="1:51" s="15" customFormat="1" ht="12">
      <c r="A420" s="15"/>
      <c r="B420" s="194"/>
      <c r="C420" s="15"/>
      <c r="D420" s="181" t="s">
        <v>204</v>
      </c>
      <c r="E420" s="195" t="s">
        <v>3</v>
      </c>
      <c r="F420" s="196" t="s">
        <v>209</v>
      </c>
      <c r="G420" s="15"/>
      <c r="H420" s="197">
        <v>2021.758</v>
      </c>
      <c r="I420" s="15"/>
      <c r="J420" s="15"/>
      <c r="K420" s="15"/>
      <c r="L420" s="194"/>
      <c r="M420" s="198"/>
      <c r="N420" s="199"/>
      <c r="O420" s="199"/>
      <c r="P420" s="199"/>
      <c r="Q420" s="199"/>
      <c r="R420" s="199"/>
      <c r="S420" s="199"/>
      <c r="T420" s="200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195" t="s">
        <v>204</v>
      </c>
      <c r="AU420" s="195" t="s">
        <v>78</v>
      </c>
      <c r="AV420" s="15" t="s">
        <v>202</v>
      </c>
      <c r="AW420" s="15" t="s">
        <v>31</v>
      </c>
      <c r="AX420" s="15" t="s">
        <v>76</v>
      </c>
      <c r="AY420" s="195" t="s">
        <v>195</v>
      </c>
    </row>
    <row r="421" spans="1:65" s="2" customFormat="1" ht="24" customHeight="1">
      <c r="A421" s="33"/>
      <c r="B421" s="167"/>
      <c r="C421" s="168" t="s">
        <v>623</v>
      </c>
      <c r="D421" s="168" t="s">
        <v>197</v>
      </c>
      <c r="E421" s="169" t="s">
        <v>624</v>
      </c>
      <c r="F421" s="170" t="s">
        <v>625</v>
      </c>
      <c r="G421" s="171" t="s">
        <v>200</v>
      </c>
      <c r="H421" s="172">
        <v>181958.22</v>
      </c>
      <c r="I421" s="173">
        <v>1.75</v>
      </c>
      <c r="J421" s="173">
        <f>ROUND(I421*H421,2)</f>
        <v>318426.89</v>
      </c>
      <c r="K421" s="170" t="s">
        <v>201</v>
      </c>
      <c r="L421" s="34"/>
      <c r="M421" s="174" t="s">
        <v>3</v>
      </c>
      <c r="N421" s="175" t="s">
        <v>40</v>
      </c>
      <c r="O421" s="176">
        <v>0</v>
      </c>
      <c r="P421" s="176">
        <f>O421*H421</f>
        <v>0</v>
      </c>
      <c r="Q421" s="176">
        <v>0</v>
      </c>
      <c r="R421" s="176">
        <f>Q421*H421</f>
        <v>0</v>
      </c>
      <c r="S421" s="176">
        <v>0</v>
      </c>
      <c r="T421" s="177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78" t="s">
        <v>202</v>
      </c>
      <c r="AT421" s="178" t="s">
        <v>197</v>
      </c>
      <c r="AU421" s="178" t="s">
        <v>78</v>
      </c>
      <c r="AY421" s="20" t="s">
        <v>195</v>
      </c>
      <c r="BE421" s="179">
        <f>IF(N421="základní",J421,0)</f>
        <v>318426.89</v>
      </c>
      <c r="BF421" s="179">
        <f>IF(N421="snížená",J421,0)</f>
        <v>0</v>
      </c>
      <c r="BG421" s="179">
        <f>IF(N421="zákl. přenesená",J421,0)</f>
        <v>0</v>
      </c>
      <c r="BH421" s="179">
        <f>IF(N421="sníž. přenesená",J421,0)</f>
        <v>0</v>
      </c>
      <c r="BI421" s="179">
        <f>IF(N421="nulová",J421,0)</f>
        <v>0</v>
      </c>
      <c r="BJ421" s="20" t="s">
        <v>76</v>
      </c>
      <c r="BK421" s="179">
        <f>ROUND(I421*H421,2)</f>
        <v>318426.89</v>
      </c>
      <c r="BL421" s="20" t="s">
        <v>202</v>
      </c>
      <c r="BM421" s="178" t="s">
        <v>626</v>
      </c>
    </row>
    <row r="422" spans="1:51" s="14" customFormat="1" ht="12">
      <c r="A422" s="14"/>
      <c r="B422" s="187"/>
      <c r="C422" s="14"/>
      <c r="D422" s="181" t="s">
        <v>204</v>
      </c>
      <c r="E422" s="188" t="s">
        <v>3</v>
      </c>
      <c r="F422" s="189" t="s">
        <v>627</v>
      </c>
      <c r="G422" s="14"/>
      <c r="H422" s="190">
        <v>181958.22</v>
      </c>
      <c r="I422" s="14"/>
      <c r="J422" s="14"/>
      <c r="K422" s="14"/>
      <c r="L422" s="187"/>
      <c r="M422" s="191"/>
      <c r="N422" s="192"/>
      <c r="O422" s="192"/>
      <c r="P422" s="192"/>
      <c r="Q422" s="192"/>
      <c r="R422" s="192"/>
      <c r="S422" s="192"/>
      <c r="T422" s="19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188" t="s">
        <v>204</v>
      </c>
      <c r="AU422" s="188" t="s">
        <v>78</v>
      </c>
      <c r="AV422" s="14" t="s">
        <v>78</v>
      </c>
      <c r="AW422" s="14" t="s">
        <v>31</v>
      </c>
      <c r="AX422" s="14" t="s">
        <v>76</v>
      </c>
      <c r="AY422" s="188" t="s">
        <v>195</v>
      </c>
    </row>
    <row r="423" spans="1:65" s="2" customFormat="1" ht="24" customHeight="1">
      <c r="A423" s="33"/>
      <c r="B423" s="167"/>
      <c r="C423" s="168" t="s">
        <v>628</v>
      </c>
      <c r="D423" s="168" t="s">
        <v>197</v>
      </c>
      <c r="E423" s="169" t="s">
        <v>629</v>
      </c>
      <c r="F423" s="170" t="s">
        <v>630</v>
      </c>
      <c r="G423" s="171" t="s">
        <v>200</v>
      </c>
      <c r="H423" s="172">
        <v>2021.758</v>
      </c>
      <c r="I423" s="173">
        <v>26.2</v>
      </c>
      <c r="J423" s="173">
        <f>ROUND(I423*H423,2)</f>
        <v>52970.06</v>
      </c>
      <c r="K423" s="170" t="s">
        <v>201</v>
      </c>
      <c r="L423" s="34"/>
      <c r="M423" s="174" t="s">
        <v>3</v>
      </c>
      <c r="N423" s="175" t="s">
        <v>40</v>
      </c>
      <c r="O423" s="176">
        <v>0.076</v>
      </c>
      <c r="P423" s="176">
        <f>O423*H423</f>
        <v>153.653608</v>
      </c>
      <c r="Q423" s="176">
        <v>0</v>
      </c>
      <c r="R423" s="176">
        <f>Q423*H423</f>
        <v>0</v>
      </c>
      <c r="S423" s="176">
        <v>0</v>
      </c>
      <c r="T423" s="177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78" t="s">
        <v>202</v>
      </c>
      <c r="AT423" s="178" t="s">
        <v>197</v>
      </c>
      <c r="AU423" s="178" t="s">
        <v>78</v>
      </c>
      <c r="AY423" s="20" t="s">
        <v>195</v>
      </c>
      <c r="BE423" s="179">
        <f>IF(N423="základní",J423,0)</f>
        <v>52970.06</v>
      </c>
      <c r="BF423" s="179">
        <f>IF(N423="snížená",J423,0)</f>
        <v>0</v>
      </c>
      <c r="BG423" s="179">
        <f>IF(N423="zákl. přenesená",J423,0)</f>
        <v>0</v>
      </c>
      <c r="BH423" s="179">
        <f>IF(N423="sníž. přenesená",J423,0)</f>
        <v>0</v>
      </c>
      <c r="BI423" s="179">
        <f>IF(N423="nulová",J423,0)</f>
        <v>0</v>
      </c>
      <c r="BJ423" s="20" t="s">
        <v>76</v>
      </c>
      <c r="BK423" s="179">
        <f>ROUND(I423*H423,2)</f>
        <v>52970.06</v>
      </c>
      <c r="BL423" s="20" t="s">
        <v>202</v>
      </c>
      <c r="BM423" s="178" t="s">
        <v>631</v>
      </c>
    </row>
    <row r="424" spans="1:65" s="2" customFormat="1" ht="16.5" customHeight="1">
      <c r="A424" s="33"/>
      <c r="B424" s="167"/>
      <c r="C424" s="168" t="s">
        <v>632</v>
      </c>
      <c r="D424" s="168" t="s">
        <v>197</v>
      </c>
      <c r="E424" s="169" t="s">
        <v>633</v>
      </c>
      <c r="F424" s="170" t="s">
        <v>634</v>
      </c>
      <c r="G424" s="171" t="s">
        <v>200</v>
      </c>
      <c r="H424" s="172">
        <v>2021.758</v>
      </c>
      <c r="I424" s="173">
        <v>14.8</v>
      </c>
      <c r="J424" s="173">
        <f>ROUND(I424*H424,2)</f>
        <v>29922.02</v>
      </c>
      <c r="K424" s="170" t="s">
        <v>201</v>
      </c>
      <c r="L424" s="34"/>
      <c r="M424" s="174" t="s">
        <v>3</v>
      </c>
      <c r="N424" s="175" t="s">
        <v>40</v>
      </c>
      <c r="O424" s="176">
        <v>0.049</v>
      </c>
      <c r="P424" s="176">
        <f>O424*H424</f>
        <v>99.066142</v>
      </c>
      <c r="Q424" s="176">
        <v>0</v>
      </c>
      <c r="R424" s="176">
        <f>Q424*H424</f>
        <v>0</v>
      </c>
      <c r="S424" s="176">
        <v>0</v>
      </c>
      <c r="T424" s="177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78" t="s">
        <v>202</v>
      </c>
      <c r="AT424" s="178" t="s">
        <v>197</v>
      </c>
      <c r="AU424" s="178" t="s">
        <v>78</v>
      </c>
      <c r="AY424" s="20" t="s">
        <v>195</v>
      </c>
      <c r="BE424" s="179">
        <f>IF(N424="základní",J424,0)</f>
        <v>29922.02</v>
      </c>
      <c r="BF424" s="179">
        <f>IF(N424="snížená",J424,0)</f>
        <v>0</v>
      </c>
      <c r="BG424" s="179">
        <f>IF(N424="zákl. přenesená",J424,0)</f>
        <v>0</v>
      </c>
      <c r="BH424" s="179">
        <f>IF(N424="sníž. přenesená",J424,0)</f>
        <v>0</v>
      </c>
      <c r="BI424" s="179">
        <f>IF(N424="nulová",J424,0)</f>
        <v>0</v>
      </c>
      <c r="BJ424" s="20" t="s">
        <v>76</v>
      </c>
      <c r="BK424" s="179">
        <f>ROUND(I424*H424,2)</f>
        <v>29922.02</v>
      </c>
      <c r="BL424" s="20" t="s">
        <v>202</v>
      </c>
      <c r="BM424" s="178" t="s">
        <v>635</v>
      </c>
    </row>
    <row r="425" spans="1:65" s="2" customFormat="1" ht="16.5" customHeight="1">
      <c r="A425" s="33"/>
      <c r="B425" s="167"/>
      <c r="C425" s="168" t="s">
        <v>636</v>
      </c>
      <c r="D425" s="168" t="s">
        <v>197</v>
      </c>
      <c r="E425" s="169" t="s">
        <v>637</v>
      </c>
      <c r="F425" s="170" t="s">
        <v>638</v>
      </c>
      <c r="G425" s="171" t="s">
        <v>200</v>
      </c>
      <c r="H425" s="172">
        <v>181958.22</v>
      </c>
      <c r="I425" s="173">
        <v>0.35</v>
      </c>
      <c r="J425" s="173">
        <f>ROUND(I425*H425,2)</f>
        <v>63685.38</v>
      </c>
      <c r="K425" s="170" t="s">
        <v>201</v>
      </c>
      <c r="L425" s="34"/>
      <c r="M425" s="174" t="s">
        <v>3</v>
      </c>
      <c r="N425" s="175" t="s">
        <v>40</v>
      </c>
      <c r="O425" s="176">
        <v>0</v>
      </c>
      <c r="P425" s="176">
        <f>O425*H425</f>
        <v>0</v>
      </c>
      <c r="Q425" s="176">
        <v>0</v>
      </c>
      <c r="R425" s="176">
        <f>Q425*H425</f>
        <v>0</v>
      </c>
      <c r="S425" s="176">
        <v>0</v>
      </c>
      <c r="T425" s="177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78" t="s">
        <v>202</v>
      </c>
      <c r="AT425" s="178" t="s">
        <v>197</v>
      </c>
      <c r="AU425" s="178" t="s">
        <v>78</v>
      </c>
      <c r="AY425" s="20" t="s">
        <v>195</v>
      </c>
      <c r="BE425" s="179">
        <f>IF(N425="základní",J425,0)</f>
        <v>63685.38</v>
      </c>
      <c r="BF425" s="179">
        <f>IF(N425="snížená",J425,0)</f>
        <v>0</v>
      </c>
      <c r="BG425" s="179">
        <f>IF(N425="zákl. přenesená",J425,0)</f>
        <v>0</v>
      </c>
      <c r="BH425" s="179">
        <f>IF(N425="sníž. přenesená",J425,0)</f>
        <v>0</v>
      </c>
      <c r="BI425" s="179">
        <f>IF(N425="nulová",J425,0)</f>
        <v>0</v>
      </c>
      <c r="BJ425" s="20" t="s">
        <v>76</v>
      </c>
      <c r="BK425" s="179">
        <f>ROUND(I425*H425,2)</f>
        <v>63685.38</v>
      </c>
      <c r="BL425" s="20" t="s">
        <v>202</v>
      </c>
      <c r="BM425" s="178" t="s">
        <v>639</v>
      </c>
    </row>
    <row r="426" spans="1:51" s="14" customFormat="1" ht="12">
      <c r="A426" s="14"/>
      <c r="B426" s="187"/>
      <c r="C426" s="14"/>
      <c r="D426" s="181" t="s">
        <v>204</v>
      </c>
      <c r="E426" s="188" t="s">
        <v>3</v>
      </c>
      <c r="F426" s="189" t="s">
        <v>627</v>
      </c>
      <c r="G426" s="14"/>
      <c r="H426" s="190">
        <v>181958.22</v>
      </c>
      <c r="I426" s="14"/>
      <c r="J426" s="14"/>
      <c r="K426" s="14"/>
      <c r="L426" s="187"/>
      <c r="M426" s="191"/>
      <c r="N426" s="192"/>
      <c r="O426" s="192"/>
      <c r="P426" s="192"/>
      <c r="Q426" s="192"/>
      <c r="R426" s="192"/>
      <c r="S426" s="192"/>
      <c r="T426" s="19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188" t="s">
        <v>204</v>
      </c>
      <c r="AU426" s="188" t="s">
        <v>78</v>
      </c>
      <c r="AV426" s="14" t="s">
        <v>78</v>
      </c>
      <c r="AW426" s="14" t="s">
        <v>31</v>
      </c>
      <c r="AX426" s="14" t="s">
        <v>76</v>
      </c>
      <c r="AY426" s="188" t="s">
        <v>195</v>
      </c>
    </row>
    <row r="427" spans="1:65" s="2" customFormat="1" ht="16.5" customHeight="1">
      <c r="A427" s="33"/>
      <c r="B427" s="167"/>
      <c r="C427" s="168" t="s">
        <v>640</v>
      </c>
      <c r="D427" s="168" t="s">
        <v>197</v>
      </c>
      <c r="E427" s="169" t="s">
        <v>641</v>
      </c>
      <c r="F427" s="170" t="s">
        <v>642</v>
      </c>
      <c r="G427" s="171" t="s">
        <v>200</v>
      </c>
      <c r="H427" s="172">
        <v>2021.758</v>
      </c>
      <c r="I427" s="173">
        <v>9.95</v>
      </c>
      <c r="J427" s="173">
        <f>ROUND(I427*H427,2)</f>
        <v>20116.49</v>
      </c>
      <c r="K427" s="170" t="s">
        <v>201</v>
      </c>
      <c r="L427" s="34"/>
      <c r="M427" s="174" t="s">
        <v>3</v>
      </c>
      <c r="N427" s="175" t="s">
        <v>40</v>
      </c>
      <c r="O427" s="176">
        <v>0.033</v>
      </c>
      <c r="P427" s="176">
        <f>O427*H427</f>
        <v>66.71801400000001</v>
      </c>
      <c r="Q427" s="176">
        <v>0</v>
      </c>
      <c r="R427" s="176">
        <f>Q427*H427</f>
        <v>0</v>
      </c>
      <c r="S427" s="176">
        <v>0</v>
      </c>
      <c r="T427" s="177">
        <f>S427*H427</f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78" t="s">
        <v>202</v>
      </c>
      <c r="AT427" s="178" t="s">
        <v>197</v>
      </c>
      <c r="AU427" s="178" t="s">
        <v>78</v>
      </c>
      <c r="AY427" s="20" t="s">
        <v>195</v>
      </c>
      <c r="BE427" s="179">
        <f>IF(N427="základní",J427,0)</f>
        <v>20116.49</v>
      </c>
      <c r="BF427" s="179">
        <f>IF(N427="snížená",J427,0)</f>
        <v>0</v>
      </c>
      <c r="BG427" s="179">
        <f>IF(N427="zákl. přenesená",J427,0)</f>
        <v>0</v>
      </c>
      <c r="BH427" s="179">
        <f>IF(N427="sníž. přenesená",J427,0)</f>
        <v>0</v>
      </c>
      <c r="BI427" s="179">
        <f>IF(N427="nulová",J427,0)</f>
        <v>0</v>
      </c>
      <c r="BJ427" s="20" t="s">
        <v>76</v>
      </c>
      <c r="BK427" s="179">
        <f>ROUND(I427*H427,2)</f>
        <v>20116.49</v>
      </c>
      <c r="BL427" s="20" t="s">
        <v>202</v>
      </c>
      <c r="BM427" s="178" t="s">
        <v>643</v>
      </c>
    </row>
    <row r="428" spans="1:65" s="2" customFormat="1" ht="16.5" customHeight="1">
      <c r="A428" s="33"/>
      <c r="B428" s="167"/>
      <c r="C428" s="168" t="s">
        <v>644</v>
      </c>
      <c r="D428" s="168" t="s">
        <v>197</v>
      </c>
      <c r="E428" s="169" t="s">
        <v>645</v>
      </c>
      <c r="F428" s="170" t="s">
        <v>646</v>
      </c>
      <c r="G428" s="171" t="s">
        <v>212</v>
      </c>
      <c r="H428" s="172">
        <v>7.5</v>
      </c>
      <c r="I428" s="173">
        <v>110</v>
      </c>
      <c r="J428" s="173">
        <f>ROUND(I428*H428,2)</f>
        <v>825</v>
      </c>
      <c r="K428" s="170" t="s">
        <v>201</v>
      </c>
      <c r="L428" s="34"/>
      <c r="M428" s="174" t="s">
        <v>3</v>
      </c>
      <c r="N428" s="175" t="s">
        <v>40</v>
      </c>
      <c r="O428" s="176">
        <v>0.343</v>
      </c>
      <c r="P428" s="176">
        <f>O428*H428</f>
        <v>2.5725000000000002</v>
      </c>
      <c r="Q428" s="176">
        <v>0</v>
      </c>
      <c r="R428" s="176">
        <f>Q428*H428</f>
        <v>0</v>
      </c>
      <c r="S428" s="176">
        <v>0</v>
      </c>
      <c r="T428" s="177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78" t="s">
        <v>202</v>
      </c>
      <c r="AT428" s="178" t="s">
        <v>197</v>
      </c>
      <c r="AU428" s="178" t="s">
        <v>78</v>
      </c>
      <c r="AY428" s="20" t="s">
        <v>195</v>
      </c>
      <c r="BE428" s="179">
        <f>IF(N428="základní",J428,0)</f>
        <v>825</v>
      </c>
      <c r="BF428" s="179">
        <f>IF(N428="snížená",J428,0)</f>
        <v>0</v>
      </c>
      <c r="BG428" s="179">
        <f>IF(N428="zákl. přenesená",J428,0)</f>
        <v>0</v>
      </c>
      <c r="BH428" s="179">
        <f>IF(N428="sníž. přenesená",J428,0)</f>
        <v>0</v>
      </c>
      <c r="BI428" s="179">
        <f>IF(N428="nulová",J428,0)</f>
        <v>0</v>
      </c>
      <c r="BJ428" s="20" t="s">
        <v>76</v>
      </c>
      <c r="BK428" s="179">
        <f>ROUND(I428*H428,2)</f>
        <v>825</v>
      </c>
      <c r="BL428" s="20" t="s">
        <v>202</v>
      </c>
      <c r="BM428" s="178" t="s">
        <v>647</v>
      </c>
    </row>
    <row r="429" spans="1:51" s="14" customFormat="1" ht="12">
      <c r="A429" s="14"/>
      <c r="B429" s="187"/>
      <c r="C429" s="14"/>
      <c r="D429" s="181" t="s">
        <v>204</v>
      </c>
      <c r="E429" s="188" t="s">
        <v>3</v>
      </c>
      <c r="F429" s="189" t="s">
        <v>648</v>
      </c>
      <c r="G429" s="14"/>
      <c r="H429" s="190">
        <v>7.5</v>
      </c>
      <c r="I429" s="14"/>
      <c r="J429" s="14"/>
      <c r="K429" s="14"/>
      <c r="L429" s="187"/>
      <c r="M429" s="191"/>
      <c r="N429" s="192"/>
      <c r="O429" s="192"/>
      <c r="P429" s="192"/>
      <c r="Q429" s="192"/>
      <c r="R429" s="192"/>
      <c r="S429" s="192"/>
      <c r="T429" s="193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188" t="s">
        <v>204</v>
      </c>
      <c r="AU429" s="188" t="s">
        <v>78</v>
      </c>
      <c r="AV429" s="14" t="s">
        <v>78</v>
      </c>
      <c r="AW429" s="14" t="s">
        <v>31</v>
      </c>
      <c r="AX429" s="14" t="s">
        <v>76</v>
      </c>
      <c r="AY429" s="188" t="s">
        <v>195</v>
      </c>
    </row>
    <row r="430" spans="1:65" s="2" customFormat="1" ht="16.5" customHeight="1">
      <c r="A430" s="33"/>
      <c r="B430" s="167"/>
      <c r="C430" s="168" t="s">
        <v>649</v>
      </c>
      <c r="D430" s="168" t="s">
        <v>197</v>
      </c>
      <c r="E430" s="169" t="s">
        <v>650</v>
      </c>
      <c r="F430" s="170" t="s">
        <v>651</v>
      </c>
      <c r="G430" s="171" t="s">
        <v>212</v>
      </c>
      <c r="H430" s="172">
        <v>675</v>
      </c>
      <c r="I430" s="173">
        <v>2.4</v>
      </c>
      <c r="J430" s="173">
        <f>ROUND(I430*H430,2)</f>
        <v>1620</v>
      </c>
      <c r="K430" s="170" t="s">
        <v>201</v>
      </c>
      <c r="L430" s="34"/>
      <c r="M430" s="174" t="s">
        <v>3</v>
      </c>
      <c r="N430" s="175" t="s">
        <v>40</v>
      </c>
      <c r="O430" s="176">
        <v>0</v>
      </c>
      <c r="P430" s="176">
        <f>O430*H430</f>
        <v>0</v>
      </c>
      <c r="Q430" s="176">
        <v>0</v>
      </c>
      <c r="R430" s="176">
        <f>Q430*H430</f>
        <v>0</v>
      </c>
      <c r="S430" s="176">
        <v>0</v>
      </c>
      <c r="T430" s="177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78" t="s">
        <v>202</v>
      </c>
      <c r="AT430" s="178" t="s">
        <v>197</v>
      </c>
      <c r="AU430" s="178" t="s">
        <v>78</v>
      </c>
      <c r="AY430" s="20" t="s">
        <v>195</v>
      </c>
      <c r="BE430" s="179">
        <f>IF(N430="základní",J430,0)</f>
        <v>1620</v>
      </c>
      <c r="BF430" s="179">
        <f>IF(N430="snížená",J430,0)</f>
        <v>0</v>
      </c>
      <c r="BG430" s="179">
        <f>IF(N430="zákl. přenesená",J430,0)</f>
        <v>0</v>
      </c>
      <c r="BH430" s="179">
        <f>IF(N430="sníž. přenesená",J430,0)</f>
        <v>0</v>
      </c>
      <c r="BI430" s="179">
        <f>IF(N430="nulová",J430,0)</f>
        <v>0</v>
      </c>
      <c r="BJ430" s="20" t="s">
        <v>76</v>
      </c>
      <c r="BK430" s="179">
        <f>ROUND(I430*H430,2)</f>
        <v>1620</v>
      </c>
      <c r="BL430" s="20" t="s">
        <v>202</v>
      </c>
      <c r="BM430" s="178" t="s">
        <v>652</v>
      </c>
    </row>
    <row r="431" spans="1:51" s="14" customFormat="1" ht="12">
      <c r="A431" s="14"/>
      <c r="B431" s="187"/>
      <c r="C431" s="14"/>
      <c r="D431" s="181" t="s">
        <v>204</v>
      </c>
      <c r="E431" s="188" t="s">
        <v>3</v>
      </c>
      <c r="F431" s="189" t="s">
        <v>653</v>
      </c>
      <c r="G431" s="14"/>
      <c r="H431" s="190">
        <v>675</v>
      </c>
      <c r="I431" s="14"/>
      <c r="J431" s="14"/>
      <c r="K431" s="14"/>
      <c r="L431" s="187"/>
      <c r="M431" s="191"/>
      <c r="N431" s="192"/>
      <c r="O431" s="192"/>
      <c r="P431" s="192"/>
      <c r="Q431" s="192"/>
      <c r="R431" s="192"/>
      <c r="S431" s="192"/>
      <c r="T431" s="19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188" t="s">
        <v>204</v>
      </c>
      <c r="AU431" s="188" t="s">
        <v>78</v>
      </c>
      <c r="AV431" s="14" t="s">
        <v>78</v>
      </c>
      <c r="AW431" s="14" t="s">
        <v>31</v>
      </c>
      <c r="AX431" s="14" t="s">
        <v>76</v>
      </c>
      <c r="AY431" s="188" t="s">
        <v>195</v>
      </c>
    </row>
    <row r="432" spans="1:65" s="2" customFormat="1" ht="16.5" customHeight="1">
      <c r="A432" s="33"/>
      <c r="B432" s="167"/>
      <c r="C432" s="168" t="s">
        <v>654</v>
      </c>
      <c r="D432" s="168" t="s">
        <v>197</v>
      </c>
      <c r="E432" s="169" t="s">
        <v>655</v>
      </c>
      <c r="F432" s="170" t="s">
        <v>656</v>
      </c>
      <c r="G432" s="171" t="s">
        <v>212</v>
      </c>
      <c r="H432" s="172">
        <v>7.5</v>
      </c>
      <c r="I432" s="173">
        <v>61</v>
      </c>
      <c r="J432" s="173">
        <f>ROUND(I432*H432,2)</f>
        <v>457.5</v>
      </c>
      <c r="K432" s="170" t="s">
        <v>201</v>
      </c>
      <c r="L432" s="34"/>
      <c r="M432" s="174" t="s">
        <v>3</v>
      </c>
      <c r="N432" s="175" t="s">
        <v>40</v>
      </c>
      <c r="O432" s="176">
        <v>0.192</v>
      </c>
      <c r="P432" s="176">
        <f>O432*H432</f>
        <v>1.44</v>
      </c>
      <c r="Q432" s="176">
        <v>0</v>
      </c>
      <c r="R432" s="176">
        <f>Q432*H432</f>
        <v>0</v>
      </c>
      <c r="S432" s="176">
        <v>0</v>
      </c>
      <c r="T432" s="177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78" t="s">
        <v>202</v>
      </c>
      <c r="AT432" s="178" t="s">
        <v>197</v>
      </c>
      <c r="AU432" s="178" t="s">
        <v>78</v>
      </c>
      <c r="AY432" s="20" t="s">
        <v>195</v>
      </c>
      <c r="BE432" s="179">
        <f>IF(N432="základní",J432,0)</f>
        <v>457.5</v>
      </c>
      <c r="BF432" s="179">
        <f>IF(N432="snížená",J432,0)</f>
        <v>0</v>
      </c>
      <c r="BG432" s="179">
        <f>IF(N432="zákl. přenesená",J432,0)</f>
        <v>0</v>
      </c>
      <c r="BH432" s="179">
        <f>IF(N432="sníž. přenesená",J432,0)</f>
        <v>0</v>
      </c>
      <c r="BI432" s="179">
        <f>IF(N432="nulová",J432,0)</f>
        <v>0</v>
      </c>
      <c r="BJ432" s="20" t="s">
        <v>76</v>
      </c>
      <c r="BK432" s="179">
        <f>ROUND(I432*H432,2)</f>
        <v>457.5</v>
      </c>
      <c r="BL432" s="20" t="s">
        <v>202</v>
      </c>
      <c r="BM432" s="178" t="s">
        <v>657</v>
      </c>
    </row>
    <row r="433" spans="1:65" s="2" customFormat="1" ht="48" customHeight="1">
      <c r="A433" s="33"/>
      <c r="B433" s="167"/>
      <c r="C433" s="168" t="s">
        <v>658</v>
      </c>
      <c r="D433" s="168" t="s">
        <v>197</v>
      </c>
      <c r="E433" s="169" t="s">
        <v>659</v>
      </c>
      <c r="F433" s="170" t="s">
        <v>660</v>
      </c>
      <c r="G433" s="171" t="s">
        <v>200</v>
      </c>
      <c r="H433" s="172">
        <v>196.56</v>
      </c>
      <c r="I433" s="173">
        <v>85.3</v>
      </c>
      <c r="J433" s="173">
        <f>ROUND(I433*H433,2)</f>
        <v>16766.57</v>
      </c>
      <c r="K433" s="170" t="s">
        <v>201</v>
      </c>
      <c r="L433" s="34"/>
      <c r="M433" s="174" t="s">
        <v>3</v>
      </c>
      <c r="N433" s="175" t="s">
        <v>40</v>
      </c>
      <c r="O433" s="176">
        <v>0.308</v>
      </c>
      <c r="P433" s="176">
        <f>O433*H433</f>
        <v>60.54048</v>
      </c>
      <c r="Q433" s="176">
        <v>4E-05</v>
      </c>
      <c r="R433" s="176">
        <f>Q433*H433</f>
        <v>0.0078624</v>
      </c>
      <c r="S433" s="176">
        <v>0</v>
      </c>
      <c r="T433" s="177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78" t="s">
        <v>202</v>
      </c>
      <c r="AT433" s="178" t="s">
        <v>197</v>
      </c>
      <c r="AU433" s="178" t="s">
        <v>78</v>
      </c>
      <c r="AY433" s="20" t="s">
        <v>195</v>
      </c>
      <c r="BE433" s="179">
        <f>IF(N433="základní",J433,0)</f>
        <v>16766.57</v>
      </c>
      <c r="BF433" s="179">
        <f>IF(N433="snížená",J433,0)</f>
        <v>0</v>
      </c>
      <c r="BG433" s="179">
        <f>IF(N433="zákl. přenesená",J433,0)</f>
        <v>0</v>
      </c>
      <c r="BH433" s="179">
        <f>IF(N433="sníž. přenesená",J433,0)</f>
        <v>0</v>
      </c>
      <c r="BI433" s="179">
        <f>IF(N433="nulová",J433,0)</f>
        <v>0</v>
      </c>
      <c r="BJ433" s="20" t="s">
        <v>76</v>
      </c>
      <c r="BK433" s="179">
        <f>ROUND(I433*H433,2)</f>
        <v>16766.57</v>
      </c>
      <c r="BL433" s="20" t="s">
        <v>202</v>
      </c>
      <c r="BM433" s="178" t="s">
        <v>661</v>
      </c>
    </row>
    <row r="434" spans="1:51" s="13" customFormat="1" ht="12">
      <c r="A434" s="13"/>
      <c r="B434" s="180"/>
      <c r="C434" s="13"/>
      <c r="D434" s="181" t="s">
        <v>204</v>
      </c>
      <c r="E434" s="182" t="s">
        <v>3</v>
      </c>
      <c r="F434" s="183" t="s">
        <v>662</v>
      </c>
      <c r="G434" s="13"/>
      <c r="H434" s="182" t="s">
        <v>3</v>
      </c>
      <c r="I434" s="13"/>
      <c r="J434" s="13"/>
      <c r="K434" s="13"/>
      <c r="L434" s="180"/>
      <c r="M434" s="184"/>
      <c r="N434" s="185"/>
      <c r="O434" s="185"/>
      <c r="P434" s="185"/>
      <c r="Q434" s="185"/>
      <c r="R434" s="185"/>
      <c r="S434" s="185"/>
      <c r="T434" s="186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182" t="s">
        <v>204</v>
      </c>
      <c r="AU434" s="182" t="s">
        <v>78</v>
      </c>
      <c r="AV434" s="13" t="s">
        <v>76</v>
      </c>
      <c r="AW434" s="13" t="s">
        <v>31</v>
      </c>
      <c r="AX434" s="13" t="s">
        <v>69</v>
      </c>
      <c r="AY434" s="182" t="s">
        <v>195</v>
      </c>
    </row>
    <row r="435" spans="1:51" s="14" customFormat="1" ht="12">
      <c r="A435" s="14"/>
      <c r="B435" s="187"/>
      <c r="C435" s="14"/>
      <c r="D435" s="181" t="s">
        <v>204</v>
      </c>
      <c r="E435" s="188" t="s">
        <v>3</v>
      </c>
      <c r="F435" s="189" t="s">
        <v>663</v>
      </c>
      <c r="G435" s="14"/>
      <c r="H435" s="190">
        <v>46.56</v>
      </c>
      <c r="I435" s="14"/>
      <c r="J435" s="14"/>
      <c r="K435" s="14"/>
      <c r="L435" s="187"/>
      <c r="M435" s="191"/>
      <c r="N435" s="192"/>
      <c r="O435" s="192"/>
      <c r="P435" s="192"/>
      <c r="Q435" s="192"/>
      <c r="R435" s="192"/>
      <c r="S435" s="192"/>
      <c r="T435" s="19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188" t="s">
        <v>204</v>
      </c>
      <c r="AU435" s="188" t="s">
        <v>78</v>
      </c>
      <c r="AV435" s="14" t="s">
        <v>78</v>
      </c>
      <c r="AW435" s="14" t="s">
        <v>31</v>
      </c>
      <c r="AX435" s="14" t="s">
        <v>69</v>
      </c>
      <c r="AY435" s="188" t="s">
        <v>195</v>
      </c>
    </row>
    <row r="436" spans="1:51" s="13" customFormat="1" ht="12">
      <c r="A436" s="13"/>
      <c r="B436" s="180"/>
      <c r="C436" s="13"/>
      <c r="D436" s="181" t="s">
        <v>204</v>
      </c>
      <c r="E436" s="182" t="s">
        <v>3</v>
      </c>
      <c r="F436" s="183" t="s">
        <v>664</v>
      </c>
      <c r="G436" s="13"/>
      <c r="H436" s="182" t="s">
        <v>3</v>
      </c>
      <c r="I436" s="13"/>
      <c r="J436" s="13"/>
      <c r="K436" s="13"/>
      <c r="L436" s="180"/>
      <c r="M436" s="184"/>
      <c r="N436" s="185"/>
      <c r="O436" s="185"/>
      <c r="P436" s="185"/>
      <c r="Q436" s="185"/>
      <c r="R436" s="185"/>
      <c r="S436" s="185"/>
      <c r="T436" s="186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182" t="s">
        <v>204</v>
      </c>
      <c r="AU436" s="182" t="s">
        <v>78</v>
      </c>
      <c r="AV436" s="13" t="s">
        <v>76</v>
      </c>
      <c r="AW436" s="13" t="s">
        <v>31</v>
      </c>
      <c r="AX436" s="13" t="s">
        <v>69</v>
      </c>
      <c r="AY436" s="182" t="s">
        <v>195</v>
      </c>
    </row>
    <row r="437" spans="1:51" s="14" customFormat="1" ht="12">
      <c r="A437" s="14"/>
      <c r="B437" s="187"/>
      <c r="C437" s="14"/>
      <c r="D437" s="181" t="s">
        <v>204</v>
      </c>
      <c r="E437" s="188" t="s">
        <v>3</v>
      </c>
      <c r="F437" s="189" t="s">
        <v>665</v>
      </c>
      <c r="G437" s="14"/>
      <c r="H437" s="190">
        <v>150</v>
      </c>
      <c r="I437" s="14"/>
      <c r="J437" s="14"/>
      <c r="K437" s="14"/>
      <c r="L437" s="187"/>
      <c r="M437" s="191"/>
      <c r="N437" s="192"/>
      <c r="O437" s="192"/>
      <c r="P437" s="192"/>
      <c r="Q437" s="192"/>
      <c r="R437" s="192"/>
      <c r="S437" s="192"/>
      <c r="T437" s="19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188" t="s">
        <v>204</v>
      </c>
      <c r="AU437" s="188" t="s">
        <v>78</v>
      </c>
      <c r="AV437" s="14" t="s">
        <v>78</v>
      </c>
      <c r="AW437" s="14" t="s">
        <v>31</v>
      </c>
      <c r="AX437" s="14" t="s">
        <v>69</v>
      </c>
      <c r="AY437" s="188" t="s">
        <v>195</v>
      </c>
    </row>
    <row r="438" spans="1:51" s="15" customFormat="1" ht="12">
      <c r="A438" s="15"/>
      <c r="B438" s="194"/>
      <c r="C438" s="15"/>
      <c r="D438" s="181" t="s">
        <v>204</v>
      </c>
      <c r="E438" s="195" t="s">
        <v>3</v>
      </c>
      <c r="F438" s="196" t="s">
        <v>209</v>
      </c>
      <c r="G438" s="15"/>
      <c r="H438" s="197">
        <v>196.56</v>
      </c>
      <c r="I438" s="15"/>
      <c r="J438" s="15"/>
      <c r="K438" s="15"/>
      <c r="L438" s="194"/>
      <c r="M438" s="198"/>
      <c r="N438" s="199"/>
      <c r="O438" s="199"/>
      <c r="P438" s="199"/>
      <c r="Q438" s="199"/>
      <c r="R438" s="199"/>
      <c r="S438" s="199"/>
      <c r="T438" s="200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195" t="s">
        <v>204</v>
      </c>
      <c r="AU438" s="195" t="s">
        <v>78</v>
      </c>
      <c r="AV438" s="15" t="s">
        <v>202</v>
      </c>
      <c r="AW438" s="15" t="s">
        <v>31</v>
      </c>
      <c r="AX438" s="15" t="s">
        <v>76</v>
      </c>
      <c r="AY438" s="195" t="s">
        <v>195</v>
      </c>
    </row>
    <row r="439" spans="1:65" s="2" customFormat="1" ht="36" customHeight="1">
      <c r="A439" s="33"/>
      <c r="B439" s="167"/>
      <c r="C439" s="168" t="s">
        <v>666</v>
      </c>
      <c r="D439" s="168" t="s">
        <v>197</v>
      </c>
      <c r="E439" s="169" t="s">
        <v>667</v>
      </c>
      <c r="F439" s="170" t="s">
        <v>668</v>
      </c>
      <c r="G439" s="171" t="s">
        <v>200</v>
      </c>
      <c r="H439" s="172">
        <v>500</v>
      </c>
      <c r="I439" s="173">
        <v>38.1</v>
      </c>
      <c r="J439" s="173">
        <f>ROUND(I439*H439,2)</f>
        <v>19050</v>
      </c>
      <c r="K439" s="170" t="s">
        <v>201</v>
      </c>
      <c r="L439" s="34"/>
      <c r="M439" s="174" t="s">
        <v>3</v>
      </c>
      <c r="N439" s="175" t="s">
        <v>40</v>
      </c>
      <c r="O439" s="176">
        <v>0.139</v>
      </c>
      <c r="P439" s="176">
        <f>O439*H439</f>
        <v>69.5</v>
      </c>
      <c r="Q439" s="176">
        <v>0</v>
      </c>
      <c r="R439" s="176">
        <f>Q439*H439</f>
        <v>0</v>
      </c>
      <c r="S439" s="176">
        <v>0</v>
      </c>
      <c r="T439" s="177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78" t="s">
        <v>202</v>
      </c>
      <c r="AT439" s="178" t="s">
        <v>197</v>
      </c>
      <c r="AU439" s="178" t="s">
        <v>78</v>
      </c>
      <c r="AY439" s="20" t="s">
        <v>195</v>
      </c>
      <c r="BE439" s="179">
        <f>IF(N439="základní",J439,0)</f>
        <v>19050</v>
      </c>
      <c r="BF439" s="179">
        <f>IF(N439="snížená",J439,0)</f>
        <v>0</v>
      </c>
      <c r="BG439" s="179">
        <f>IF(N439="zákl. přenesená",J439,0)</f>
        <v>0</v>
      </c>
      <c r="BH439" s="179">
        <f>IF(N439="sníž. přenesená",J439,0)</f>
        <v>0</v>
      </c>
      <c r="BI439" s="179">
        <f>IF(N439="nulová",J439,0)</f>
        <v>0</v>
      </c>
      <c r="BJ439" s="20" t="s">
        <v>76</v>
      </c>
      <c r="BK439" s="179">
        <f>ROUND(I439*H439,2)</f>
        <v>19050</v>
      </c>
      <c r="BL439" s="20" t="s">
        <v>202</v>
      </c>
      <c r="BM439" s="178" t="s">
        <v>669</v>
      </c>
    </row>
    <row r="440" spans="1:51" s="13" customFormat="1" ht="12">
      <c r="A440" s="13"/>
      <c r="B440" s="180"/>
      <c r="C440" s="13"/>
      <c r="D440" s="181" t="s">
        <v>204</v>
      </c>
      <c r="E440" s="182" t="s">
        <v>3</v>
      </c>
      <c r="F440" s="183" t="s">
        <v>670</v>
      </c>
      <c r="G440" s="13"/>
      <c r="H440" s="182" t="s">
        <v>3</v>
      </c>
      <c r="I440" s="13"/>
      <c r="J440" s="13"/>
      <c r="K440" s="13"/>
      <c r="L440" s="180"/>
      <c r="M440" s="184"/>
      <c r="N440" s="185"/>
      <c r="O440" s="185"/>
      <c r="P440" s="185"/>
      <c r="Q440" s="185"/>
      <c r="R440" s="185"/>
      <c r="S440" s="185"/>
      <c r="T440" s="18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182" t="s">
        <v>204</v>
      </c>
      <c r="AU440" s="182" t="s">
        <v>78</v>
      </c>
      <c r="AV440" s="13" t="s">
        <v>76</v>
      </c>
      <c r="AW440" s="13" t="s">
        <v>31</v>
      </c>
      <c r="AX440" s="13" t="s">
        <v>69</v>
      </c>
      <c r="AY440" s="182" t="s">
        <v>195</v>
      </c>
    </row>
    <row r="441" spans="1:51" s="13" customFormat="1" ht="12">
      <c r="A441" s="13"/>
      <c r="B441" s="180"/>
      <c r="C441" s="13"/>
      <c r="D441" s="181" t="s">
        <v>204</v>
      </c>
      <c r="E441" s="182" t="s">
        <v>3</v>
      </c>
      <c r="F441" s="183" t="s">
        <v>671</v>
      </c>
      <c r="G441" s="13"/>
      <c r="H441" s="182" t="s">
        <v>3</v>
      </c>
      <c r="I441" s="13"/>
      <c r="J441" s="13"/>
      <c r="K441" s="13"/>
      <c r="L441" s="180"/>
      <c r="M441" s="184"/>
      <c r="N441" s="185"/>
      <c r="O441" s="185"/>
      <c r="P441" s="185"/>
      <c r="Q441" s="185"/>
      <c r="R441" s="185"/>
      <c r="S441" s="185"/>
      <c r="T441" s="186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182" t="s">
        <v>204</v>
      </c>
      <c r="AU441" s="182" t="s">
        <v>78</v>
      </c>
      <c r="AV441" s="13" t="s">
        <v>76</v>
      </c>
      <c r="AW441" s="13" t="s">
        <v>31</v>
      </c>
      <c r="AX441" s="13" t="s">
        <v>69</v>
      </c>
      <c r="AY441" s="182" t="s">
        <v>195</v>
      </c>
    </row>
    <row r="442" spans="1:51" s="14" customFormat="1" ht="12">
      <c r="A442" s="14"/>
      <c r="B442" s="187"/>
      <c r="C442" s="14"/>
      <c r="D442" s="181" t="s">
        <v>204</v>
      </c>
      <c r="E442" s="188" t="s">
        <v>3</v>
      </c>
      <c r="F442" s="189" t="s">
        <v>672</v>
      </c>
      <c r="G442" s="14"/>
      <c r="H442" s="190">
        <v>500</v>
      </c>
      <c r="I442" s="14"/>
      <c r="J442" s="14"/>
      <c r="K442" s="14"/>
      <c r="L442" s="187"/>
      <c r="M442" s="191"/>
      <c r="N442" s="192"/>
      <c r="O442" s="192"/>
      <c r="P442" s="192"/>
      <c r="Q442" s="192"/>
      <c r="R442" s="192"/>
      <c r="S442" s="192"/>
      <c r="T442" s="193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188" t="s">
        <v>204</v>
      </c>
      <c r="AU442" s="188" t="s">
        <v>78</v>
      </c>
      <c r="AV442" s="14" t="s">
        <v>78</v>
      </c>
      <c r="AW442" s="14" t="s">
        <v>31</v>
      </c>
      <c r="AX442" s="14" t="s">
        <v>76</v>
      </c>
      <c r="AY442" s="188" t="s">
        <v>195</v>
      </c>
    </row>
    <row r="443" spans="1:65" s="2" customFormat="1" ht="16.5" customHeight="1">
      <c r="A443" s="33"/>
      <c r="B443" s="167"/>
      <c r="C443" s="168" t="s">
        <v>673</v>
      </c>
      <c r="D443" s="168" t="s">
        <v>197</v>
      </c>
      <c r="E443" s="169" t="s">
        <v>674</v>
      </c>
      <c r="F443" s="170" t="s">
        <v>675</v>
      </c>
      <c r="G443" s="171" t="s">
        <v>200</v>
      </c>
      <c r="H443" s="172">
        <v>4500</v>
      </c>
      <c r="I443" s="173">
        <v>2.46</v>
      </c>
      <c r="J443" s="173">
        <f>ROUND(I443*H443,2)</f>
        <v>11070</v>
      </c>
      <c r="K443" s="170" t="s">
        <v>201</v>
      </c>
      <c r="L443" s="34"/>
      <c r="M443" s="174" t="s">
        <v>3</v>
      </c>
      <c r="N443" s="175" t="s">
        <v>40</v>
      </c>
      <c r="O443" s="176">
        <v>0.009</v>
      </c>
      <c r="P443" s="176">
        <f>O443*H443</f>
        <v>40.5</v>
      </c>
      <c r="Q443" s="176">
        <v>0</v>
      </c>
      <c r="R443" s="176">
        <f>Q443*H443</f>
        <v>0</v>
      </c>
      <c r="S443" s="176">
        <v>0</v>
      </c>
      <c r="T443" s="177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78" t="s">
        <v>202</v>
      </c>
      <c r="AT443" s="178" t="s">
        <v>197</v>
      </c>
      <c r="AU443" s="178" t="s">
        <v>78</v>
      </c>
      <c r="AY443" s="20" t="s">
        <v>195</v>
      </c>
      <c r="BE443" s="179">
        <f>IF(N443="základní",J443,0)</f>
        <v>11070</v>
      </c>
      <c r="BF443" s="179">
        <f>IF(N443="snížená",J443,0)</f>
        <v>0</v>
      </c>
      <c r="BG443" s="179">
        <f>IF(N443="zákl. přenesená",J443,0)</f>
        <v>0</v>
      </c>
      <c r="BH443" s="179">
        <f>IF(N443="sníž. přenesená",J443,0)</f>
        <v>0</v>
      </c>
      <c r="BI443" s="179">
        <f>IF(N443="nulová",J443,0)</f>
        <v>0</v>
      </c>
      <c r="BJ443" s="20" t="s">
        <v>76</v>
      </c>
      <c r="BK443" s="179">
        <f>ROUND(I443*H443,2)</f>
        <v>11070</v>
      </c>
      <c r="BL443" s="20" t="s">
        <v>202</v>
      </c>
      <c r="BM443" s="178" t="s">
        <v>676</v>
      </c>
    </row>
    <row r="444" spans="1:51" s="13" customFormat="1" ht="12">
      <c r="A444" s="13"/>
      <c r="B444" s="180"/>
      <c r="C444" s="13"/>
      <c r="D444" s="181" t="s">
        <v>204</v>
      </c>
      <c r="E444" s="182" t="s">
        <v>3</v>
      </c>
      <c r="F444" s="183" t="s">
        <v>677</v>
      </c>
      <c r="G444" s="13"/>
      <c r="H444" s="182" t="s">
        <v>3</v>
      </c>
      <c r="I444" s="13"/>
      <c r="J444" s="13"/>
      <c r="K444" s="13"/>
      <c r="L444" s="180"/>
      <c r="M444" s="184"/>
      <c r="N444" s="185"/>
      <c r="O444" s="185"/>
      <c r="P444" s="185"/>
      <c r="Q444" s="185"/>
      <c r="R444" s="185"/>
      <c r="S444" s="185"/>
      <c r="T444" s="186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182" t="s">
        <v>204</v>
      </c>
      <c r="AU444" s="182" t="s">
        <v>78</v>
      </c>
      <c r="AV444" s="13" t="s">
        <v>76</v>
      </c>
      <c r="AW444" s="13" t="s">
        <v>31</v>
      </c>
      <c r="AX444" s="13" t="s">
        <v>69</v>
      </c>
      <c r="AY444" s="182" t="s">
        <v>195</v>
      </c>
    </row>
    <row r="445" spans="1:51" s="14" customFormat="1" ht="12">
      <c r="A445" s="14"/>
      <c r="B445" s="187"/>
      <c r="C445" s="14"/>
      <c r="D445" s="181" t="s">
        <v>204</v>
      </c>
      <c r="E445" s="188" t="s">
        <v>3</v>
      </c>
      <c r="F445" s="189" t="s">
        <v>678</v>
      </c>
      <c r="G445" s="14"/>
      <c r="H445" s="190">
        <v>4500</v>
      </c>
      <c r="I445" s="14"/>
      <c r="J445" s="14"/>
      <c r="K445" s="14"/>
      <c r="L445" s="187"/>
      <c r="M445" s="191"/>
      <c r="N445" s="192"/>
      <c r="O445" s="192"/>
      <c r="P445" s="192"/>
      <c r="Q445" s="192"/>
      <c r="R445" s="192"/>
      <c r="S445" s="192"/>
      <c r="T445" s="193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188" t="s">
        <v>204</v>
      </c>
      <c r="AU445" s="188" t="s">
        <v>78</v>
      </c>
      <c r="AV445" s="14" t="s">
        <v>78</v>
      </c>
      <c r="AW445" s="14" t="s">
        <v>31</v>
      </c>
      <c r="AX445" s="14" t="s">
        <v>76</v>
      </c>
      <c r="AY445" s="188" t="s">
        <v>195</v>
      </c>
    </row>
    <row r="446" spans="1:65" s="2" customFormat="1" ht="16.5" customHeight="1">
      <c r="A446" s="33"/>
      <c r="B446" s="167"/>
      <c r="C446" s="168" t="s">
        <v>679</v>
      </c>
      <c r="D446" s="168" t="s">
        <v>197</v>
      </c>
      <c r="E446" s="169" t="s">
        <v>680</v>
      </c>
      <c r="F446" s="170" t="s">
        <v>681</v>
      </c>
      <c r="G446" s="171" t="s">
        <v>200</v>
      </c>
      <c r="H446" s="172">
        <v>500</v>
      </c>
      <c r="I446" s="173">
        <v>3.83</v>
      </c>
      <c r="J446" s="173">
        <f>ROUND(I446*H446,2)</f>
        <v>1915</v>
      </c>
      <c r="K446" s="170" t="s">
        <v>201</v>
      </c>
      <c r="L446" s="34"/>
      <c r="M446" s="174" t="s">
        <v>3</v>
      </c>
      <c r="N446" s="175" t="s">
        <v>40</v>
      </c>
      <c r="O446" s="176">
        <v>0.014</v>
      </c>
      <c r="P446" s="176">
        <f>O446*H446</f>
        <v>7</v>
      </c>
      <c r="Q446" s="176">
        <v>0</v>
      </c>
      <c r="R446" s="176">
        <f>Q446*H446</f>
        <v>0</v>
      </c>
      <c r="S446" s="176">
        <v>0</v>
      </c>
      <c r="T446" s="177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78" t="s">
        <v>202</v>
      </c>
      <c r="AT446" s="178" t="s">
        <v>197</v>
      </c>
      <c r="AU446" s="178" t="s">
        <v>78</v>
      </c>
      <c r="AY446" s="20" t="s">
        <v>195</v>
      </c>
      <c r="BE446" s="179">
        <f>IF(N446="základní",J446,0)</f>
        <v>1915</v>
      </c>
      <c r="BF446" s="179">
        <f>IF(N446="snížená",J446,0)</f>
        <v>0</v>
      </c>
      <c r="BG446" s="179">
        <f>IF(N446="zákl. přenesená",J446,0)</f>
        <v>0</v>
      </c>
      <c r="BH446" s="179">
        <f>IF(N446="sníž. přenesená",J446,0)</f>
        <v>0</v>
      </c>
      <c r="BI446" s="179">
        <f>IF(N446="nulová",J446,0)</f>
        <v>0</v>
      </c>
      <c r="BJ446" s="20" t="s">
        <v>76</v>
      </c>
      <c r="BK446" s="179">
        <f>ROUND(I446*H446,2)</f>
        <v>1915</v>
      </c>
      <c r="BL446" s="20" t="s">
        <v>202</v>
      </c>
      <c r="BM446" s="178" t="s">
        <v>682</v>
      </c>
    </row>
    <row r="447" spans="1:51" s="13" customFormat="1" ht="12">
      <c r="A447" s="13"/>
      <c r="B447" s="180"/>
      <c r="C447" s="13"/>
      <c r="D447" s="181" t="s">
        <v>204</v>
      </c>
      <c r="E447" s="182" t="s">
        <v>3</v>
      </c>
      <c r="F447" s="183" t="s">
        <v>683</v>
      </c>
      <c r="G447" s="13"/>
      <c r="H447" s="182" t="s">
        <v>3</v>
      </c>
      <c r="I447" s="13"/>
      <c r="J447" s="13"/>
      <c r="K447" s="13"/>
      <c r="L447" s="180"/>
      <c r="M447" s="184"/>
      <c r="N447" s="185"/>
      <c r="O447" s="185"/>
      <c r="P447" s="185"/>
      <c r="Q447" s="185"/>
      <c r="R447" s="185"/>
      <c r="S447" s="185"/>
      <c r="T447" s="186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182" t="s">
        <v>204</v>
      </c>
      <c r="AU447" s="182" t="s">
        <v>78</v>
      </c>
      <c r="AV447" s="13" t="s">
        <v>76</v>
      </c>
      <c r="AW447" s="13" t="s">
        <v>31</v>
      </c>
      <c r="AX447" s="13" t="s">
        <v>69</v>
      </c>
      <c r="AY447" s="182" t="s">
        <v>195</v>
      </c>
    </row>
    <row r="448" spans="1:51" s="14" customFormat="1" ht="12">
      <c r="A448" s="14"/>
      <c r="B448" s="187"/>
      <c r="C448" s="14"/>
      <c r="D448" s="181" t="s">
        <v>204</v>
      </c>
      <c r="E448" s="188" t="s">
        <v>3</v>
      </c>
      <c r="F448" s="189" t="s">
        <v>684</v>
      </c>
      <c r="G448" s="14"/>
      <c r="H448" s="190">
        <v>500</v>
      </c>
      <c r="I448" s="14"/>
      <c r="J448" s="14"/>
      <c r="K448" s="14"/>
      <c r="L448" s="187"/>
      <c r="M448" s="191"/>
      <c r="N448" s="192"/>
      <c r="O448" s="192"/>
      <c r="P448" s="192"/>
      <c r="Q448" s="192"/>
      <c r="R448" s="192"/>
      <c r="S448" s="192"/>
      <c r="T448" s="193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188" t="s">
        <v>204</v>
      </c>
      <c r="AU448" s="188" t="s">
        <v>78</v>
      </c>
      <c r="AV448" s="14" t="s">
        <v>78</v>
      </c>
      <c r="AW448" s="14" t="s">
        <v>31</v>
      </c>
      <c r="AX448" s="14" t="s">
        <v>76</v>
      </c>
      <c r="AY448" s="188" t="s">
        <v>195</v>
      </c>
    </row>
    <row r="449" spans="1:65" s="2" customFormat="1" ht="16.5" customHeight="1">
      <c r="A449" s="33"/>
      <c r="B449" s="167"/>
      <c r="C449" s="168" t="s">
        <v>685</v>
      </c>
      <c r="D449" s="168" t="s">
        <v>197</v>
      </c>
      <c r="E449" s="169" t="s">
        <v>686</v>
      </c>
      <c r="F449" s="170" t="s">
        <v>687</v>
      </c>
      <c r="G449" s="171" t="s">
        <v>216</v>
      </c>
      <c r="H449" s="172">
        <v>1</v>
      </c>
      <c r="I449" s="173">
        <v>15345</v>
      </c>
      <c r="J449" s="173">
        <f>ROUND(I449*H449,2)</f>
        <v>15345</v>
      </c>
      <c r="K449" s="170" t="s">
        <v>3</v>
      </c>
      <c r="L449" s="34"/>
      <c r="M449" s="174" t="s">
        <v>3</v>
      </c>
      <c r="N449" s="175" t="s">
        <v>40</v>
      </c>
      <c r="O449" s="176">
        <v>0</v>
      </c>
      <c r="P449" s="176">
        <f>O449*H449</f>
        <v>0</v>
      </c>
      <c r="Q449" s="176">
        <v>0</v>
      </c>
      <c r="R449" s="176">
        <f>Q449*H449</f>
        <v>0</v>
      </c>
      <c r="S449" s="176">
        <v>0</v>
      </c>
      <c r="T449" s="177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78" t="s">
        <v>202</v>
      </c>
      <c r="AT449" s="178" t="s">
        <v>197</v>
      </c>
      <c r="AU449" s="178" t="s">
        <v>78</v>
      </c>
      <c r="AY449" s="20" t="s">
        <v>195</v>
      </c>
      <c r="BE449" s="179">
        <f>IF(N449="základní",J449,0)</f>
        <v>15345</v>
      </c>
      <c r="BF449" s="179">
        <f>IF(N449="snížená",J449,0)</f>
        <v>0</v>
      </c>
      <c r="BG449" s="179">
        <f>IF(N449="zákl. přenesená",J449,0)</f>
        <v>0</v>
      </c>
      <c r="BH449" s="179">
        <f>IF(N449="sníž. přenesená",J449,0)</f>
        <v>0</v>
      </c>
      <c r="BI449" s="179">
        <f>IF(N449="nulová",J449,0)</f>
        <v>0</v>
      </c>
      <c r="BJ449" s="20" t="s">
        <v>76</v>
      </c>
      <c r="BK449" s="179">
        <f>ROUND(I449*H449,2)</f>
        <v>15345</v>
      </c>
      <c r="BL449" s="20" t="s">
        <v>202</v>
      </c>
      <c r="BM449" s="178" t="s">
        <v>688</v>
      </c>
    </row>
    <row r="450" spans="1:65" s="2" customFormat="1" ht="24" customHeight="1">
      <c r="A450" s="33"/>
      <c r="B450" s="167"/>
      <c r="C450" s="168" t="s">
        <v>689</v>
      </c>
      <c r="D450" s="168" t="s">
        <v>197</v>
      </c>
      <c r="E450" s="169" t="s">
        <v>690</v>
      </c>
      <c r="F450" s="170" t="s">
        <v>691</v>
      </c>
      <c r="G450" s="171" t="s">
        <v>200</v>
      </c>
      <c r="H450" s="172">
        <v>14.85</v>
      </c>
      <c r="I450" s="173">
        <v>83.8</v>
      </c>
      <c r="J450" s="173">
        <f>ROUND(I450*H450,2)</f>
        <v>1244.43</v>
      </c>
      <c r="K450" s="170" t="s">
        <v>201</v>
      </c>
      <c r="L450" s="34"/>
      <c r="M450" s="174" t="s">
        <v>3</v>
      </c>
      <c r="N450" s="175" t="s">
        <v>40</v>
      </c>
      <c r="O450" s="176">
        <v>0.245</v>
      </c>
      <c r="P450" s="176">
        <f>O450*H450</f>
        <v>3.6382499999999998</v>
      </c>
      <c r="Q450" s="176">
        <v>0</v>
      </c>
      <c r="R450" s="176">
        <f>Q450*H450</f>
        <v>0</v>
      </c>
      <c r="S450" s="176">
        <v>0.131</v>
      </c>
      <c r="T450" s="177">
        <f>S450*H450</f>
        <v>1.9453500000000001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78" t="s">
        <v>202</v>
      </c>
      <c r="AT450" s="178" t="s">
        <v>197</v>
      </c>
      <c r="AU450" s="178" t="s">
        <v>78</v>
      </c>
      <c r="AY450" s="20" t="s">
        <v>195</v>
      </c>
      <c r="BE450" s="179">
        <f>IF(N450="základní",J450,0)</f>
        <v>1244.43</v>
      </c>
      <c r="BF450" s="179">
        <f>IF(N450="snížená",J450,0)</f>
        <v>0</v>
      </c>
      <c r="BG450" s="179">
        <f>IF(N450="zákl. přenesená",J450,0)</f>
        <v>0</v>
      </c>
      <c r="BH450" s="179">
        <f>IF(N450="sníž. přenesená",J450,0)</f>
        <v>0</v>
      </c>
      <c r="BI450" s="179">
        <f>IF(N450="nulová",J450,0)</f>
        <v>0</v>
      </c>
      <c r="BJ450" s="20" t="s">
        <v>76</v>
      </c>
      <c r="BK450" s="179">
        <f>ROUND(I450*H450,2)</f>
        <v>1244.43</v>
      </c>
      <c r="BL450" s="20" t="s">
        <v>202</v>
      </c>
      <c r="BM450" s="178" t="s">
        <v>692</v>
      </c>
    </row>
    <row r="451" spans="1:51" s="13" customFormat="1" ht="12">
      <c r="A451" s="13"/>
      <c r="B451" s="180"/>
      <c r="C451" s="13"/>
      <c r="D451" s="181" t="s">
        <v>204</v>
      </c>
      <c r="E451" s="182" t="s">
        <v>3</v>
      </c>
      <c r="F451" s="183" t="s">
        <v>693</v>
      </c>
      <c r="G451" s="13"/>
      <c r="H451" s="182" t="s">
        <v>3</v>
      </c>
      <c r="I451" s="13"/>
      <c r="J451" s="13"/>
      <c r="K451" s="13"/>
      <c r="L451" s="180"/>
      <c r="M451" s="184"/>
      <c r="N451" s="185"/>
      <c r="O451" s="185"/>
      <c r="P451" s="185"/>
      <c r="Q451" s="185"/>
      <c r="R451" s="185"/>
      <c r="S451" s="185"/>
      <c r="T451" s="186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182" t="s">
        <v>204</v>
      </c>
      <c r="AU451" s="182" t="s">
        <v>78</v>
      </c>
      <c r="AV451" s="13" t="s">
        <v>76</v>
      </c>
      <c r="AW451" s="13" t="s">
        <v>31</v>
      </c>
      <c r="AX451" s="13" t="s">
        <v>69</v>
      </c>
      <c r="AY451" s="182" t="s">
        <v>195</v>
      </c>
    </row>
    <row r="452" spans="1:51" s="14" customFormat="1" ht="12">
      <c r="A452" s="14"/>
      <c r="B452" s="187"/>
      <c r="C452" s="14"/>
      <c r="D452" s="181" t="s">
        <v>204</v>
      </c>
      <c r="E452" s="188" t="s">
        <v>3</v>
      </c>
      <c r="F452" s="189" t="s">
        <v>694</v>
      </c>
      <c r="G452" s="14"/>
      <c r="H452" s="190">
        <v>6</v>
      </c>
      <c r="I452" s="14"/>
      <c r="J452" s="14"/>
      <c r="K452" s="14"/>
      <c r="L452" s="187"/>
      <c r="M452" s="191"/>
      <c r="N452" s="192"/>
      <c r="O452" s="192"/>
      <c r="P452" s="192"/>
      <c r="Q452" s="192"/>
      <c r="R452" s="192"/>
      <c r="S452" s="192"/>
      <c r="T452" s="19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188" t="s">
        <v>204</v>
      </c>
      <c r="AU452" s="188" t="s">
        <v>78</v>
      </c>
      <c r="AV452" s="14" t="s">
        <v>78</v>
      </c>
      <c r="AW452" s="14" t="s">
        <v>31</v>
      </c>
      <c r="AX452" s="14" t="s">
        <v>69</v>
      </c>
      <c r="AY452" s="188" t="s">
        <v>195</v>
      </c>
    </row>
    <row r="453" spans="1:51" s="13" customFormat="1" ht="12">
      <c r="A453" s="13"/>
      <c r="B453" s="180"/>
      <c r="C453" s="13"/>
      <c r="D453" s="181" t="s">
        <v>204</v>
      </c>
      <c r="E453" s="182" t="s">
        <v>3</v>
      </c>
      <c r="F453" s="183" t="s">
        <v>287</v>
      </c>
      <c r="G453" s="13"/>
      <c r="H453" s="182" t="s">
        <v>3</v>
      </c>
      <c r="I453" s="13"/>
      <c r="J453" s="13"/>
      <c r="K453" s="13"/>
      <c r="L453" s="180"/>
      <c r="M453" s="184"/>
      <c r="N453" s="185"/>
      <c r="O453" s="185"/>
      <c r="P453" s="185"/>
      <c r="Q453" s="185"/>
      <c r="R453" s="185"/>
      <c r="S453" s="185"/>
      <c r="T453" s="186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182" t="s">
        <v>204</v>
      </c>
      <c r="AU453" s="182" t="s">
        <v>78</v>
      </c>
      <c r="AV453" s="13" t="s">
        <v>76</v>
      </c>
      <c r="AW453" s="13" t="s">
        <v>31</v>
      </c>
      <c r="AX453" s="13" t="s">
        <v>69</v>
      </c>
      <c r="AY453" s="182" t="s">
        <v>195</v>
      </c>
    </row>
    <row r="454" spans="1:51" s="14" customFormat="1" ht="12">
      <c r="A454" s="14"/>
      <c r="B454" s="187"/>
      <c r="C454" s="14"/>
      <c r="D454" s="181" t="s">
        <v>204</v>
      </c>
      <c r="E454" s="188" t="s">
        <v>3</v>
      </c>
      <c r="F454" s="189" t="s">
        <v>695</v>
      </c>
      <c r="G454" s="14"/>
      <c r="H454" s="190">
        <v>14.85</v>
      </c>
      <c r="I454" s="14"/>
      <c r="J454" s="14"/>
      <c r="K454" s="14"/>
      <c r="L454" s="187"/>
      <c r="M454" s="191"/>
      <c r="N454" s="192"/>
      <c r="O454" s="192"/>
      <c r="P454" s="192"/>
      <c r="Q454" s="192"/>
      <c r="R454" s="192"/>
      <c r="S454" s="192"/>
      <c r="T454" s="19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188" t="s">
        <v>204</v>
      </c>
      <c r="AU454" s="188" t="s">
        <v>78</v>
      </c>
      <c r="AV454" s="14" t="s">
        <v>78</v>
      </c>
      <c r="AW454" s="14" t="s">
        <v>31</v>
      </c>
      <c r="AX454" s="14" t="s">
        <v>69</v>
      </c>
      <c r="AY454" s="188" t="s">
        <v>195</v>
      </c>
    </row>
    <row r="455" spans="1:51" s="14" customFormat="1" ht="12">
      <c r="A455" s="14"/>
      <c r="B455" s="187"/>
      <c r="C455" s="14"/>
      <c r="D455" s="181" t="s">
        <v>204</v>
      </c>
      <c r="E455" s="188" t="s">
        <v>3</v>
      </c>
      <c r="F455" s="189" t="s">
        <v>696</v>
      </c>
      <c r="G455" s="14"/>
      <c r="H455" s="190">
        <v>-6</v>
      </c>
      <c r="I455" s="14"/>
      <c r="J455" s="14"/>
      <c r="K455" s="14"/>
      <c r="L455" s="187"/>
      <c r="M455" s="191"/>
      <c r="N455" s="192"/>
      <c r="O455" s="192"/>
      <c r="P455" s="192"/>
      <c r="Q455" s="192"/>
      <c r="R455" s="192"/>
      <c r="S455" s="192"/>
      <c r="T455" s="19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188" t="s">
        <v>204</v>
      </c>
      <c r="AU455" s="188" t="s">
        <v>78</v>
      </c>
      <c r="AV455" s="14" t="s">
        <v>78</v>
      </c>
      <c r="AW455" s="14" t="s">
        <v>31</v>
      </c>
      <c r="AX455" s="14" t="s">
        <v>69</v>
      </c>
      <c r="AY455" s="188" t="s">
        <v>195</v>
      </c>
    </row>
    <row r="456" spans="1:51" s="15" customFormat="1" ht="12">
      <c r="A456" s="15"/>
      <c r="B456" s="194"/>
      <c r="C456" s="15"/>
      <c r="D456" s="181" t="s">
        <v>204</v>
      </c>
      <c r="E456" s="195" t="s">
        <v>3</v>
      </c>
      <c r="F456" s="196" t="s">
        <v>209</v>
      </c>
      <c r="G456" s="15"/>
      <c r="H456" s="197">
        <v>14.85</v>
      </c>
      <c r="I456" s="15"/>
      <c r="J456" s="15"/>
      <c r="K456" s="15"/>
      <c r="L456" s="194"/>
      <c r="M456" s="198"/>
      <c r="N456" s="199"/>
      <c r="O456" s="199"/>
      <c r="P456" s="199"/>
      <c r="Q456" s="199"/>
      <c r="R456" s="199"/>
      <c r="S456" s="199"/>
      <c r="T456" s="200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195" t="s">
        <v>204</v>
      </c>
      <c r="AU456" s="195" t="s">
        <v>78</v>
      </c>
      <c r="AV456" s="15" t="s">
        <v>202</v>
      </c>
      <c r="AW456" s="15" t="s">
        <v>31</v>
      </c>
      <c r="AX456" s="15" t="s">
        <v>76</v>
      </c>
      <c r="AY456" s="195" t="s">
        <v>195</v>
      </c>
    </row>
    <row r="457" spans="1:65" s="2" customFormat="1" ht="24" customHeight="1">
      <c r="A457" s="33"/>
      <c r="B457" s="167"/>
      <c r="C457" s="168" t="s">
        <v>697</v>
      </c>
      <c r="D457" s="168" t="s">
        <v>197</v>
      </c>
      <c r="E457" s="169" t="s">
        <v>698</v>
      </c>
      <c r="F457" s="170" t="s">
        <v>699</v>
      </c>
      <c r="G457" s="171" t="s">
        <v>200</v>
      </c>
      <c r="H457" s="172">
        <v>13.83</v>
      </c>
      <c r="I457" s="173">
        <v>100</v>
      </c>
      <c r="J457" s="173">
        <f>ROUND(I457*H457,2)</f>
        <v>1383</v>
      </c>
      <c r="K457" s="170" t="s">
        <v>201</v>
      </c>
      <c r="L457" s="34"/>
      <c r="M457" s="174" t="s">
        <v>3</v>
      </c>
      <c r="N457" s="175" t="s">
        <v>40</v>
      </c>
      <c r="O457" s="176">
        <v>0.284</v>
      </c>
      <c r="P457" s="176">
        <f>O457*H457</f>
        <v>3.92772</v>
      </c>
      <c r="Q457" s="176">
        <v>0</v>
      </c>
      <c r="R457" s="176">
        <f>Q457*H457</f>
        <v>0</v>
      </c>
      <c r="S457" s="176">
        <v>0.261</v>
      </c>
      <c r="T457" s="177">
        <f>S457*H457</f>
        <v>3.60963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78" t="s">
        <v>202</v>
      </c>
      <c r="AT457" s="178" t="s">
        <v>197</v>
      </c>
      <c r="AU457" s="178" t="s">
        <v>78</v>
      </c>
      <c r="AY457" s="20" t="s">
        <v>195</v>
      </c>
      <c r="BE457" s="179">
        <f>IF(N457="základní",J457,0)</f>
        <v>1383</v>
      </c>
      <c r="BF457" s="179">
        <f>IF(N457="snížená",J457,0)</f>
        <v>0</v>
      </c>
      <c r="BG457" s="179">
        <f>IF(N457="zákl. přenesená",J457,0)</f>
        <v>0</v>
      </c>
      <c r="BH457" s="179">
        <f>IF(N457="sníž. přenesená",J457,0)</f>
        <v>0</v>
      </c>
      <c r="BI457" s="179">
        <f>IF(N457="nulová",J457,0)</f>
        <v>0</v>
      </c>
      <c r="BJ457" s="20" t="s">
        <v>76</v>
      </c>
      <c r="BK457" s="179">
        <f>ROUND(I457*H457,2)</f>
        <v>1383</v>
      </c>
      <c r="BL457" s="20" t="s">
        <v>202</v>
      </c>
      <c r="BM457" s="178" t="s">
        <v>700</v>
      </c>
    </row>
    <row r="458" spans="1:51" s="13" customFormat="1" ht="12">
      <c r="A458" s="13"/>
      <c r="B458" s="180"/>
      <c r="C458" s="13"/>
      <c r="D458" s="181" t="s">
        <v>204</v>
      </c>
      <c r="E458" s="182" t="s">
        <v>3</v>
      </c>
      <c r="F458" s="183" t="s">
        <v>701</v>
      </c>
      <c r="G458" s="13"/>
      <c r="H458" s="182" t="s">
        <v>3</v>
      </c>
      <c r="I458" s="13"/>
      <c r="J458" s="13"/>
      <c r="K458" s="13"/>
      <c r="L458" s="180"/>
      <c r="M458" s="184"/>
      <c r="N458" s="185"/>
      <c r="O458" s="185"/>
      <c r="P458" s="185"/>
      <c r="Q458" s="185"/>
      <c r="R458" s="185"/>
      <c r="S458" s="185"/>
      <c r="T458" s="18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182" t="s">
        <v>204</v>
      </c>
      <c r="AU458" s="182" t="s">
        <v>78</v>
      </c>
      <c r="AV458" s="13" t="s">
        <v>76</v>
      </c>
      <c r="AW458" s="13" t="s">
        <v>31</v>
      </c>
      <c r="AX458" s="13" t="s">
        <v>69</v>
      </c>
      <c r="AY458" s="182" t="s">
        <v>195</v>
      </c>
    </row>
    <row r="459" spans="1:51" s="14" customFormat="1" ht="12">
      <c r="A459" s="14"/>
      <c r="B459" s="187"/>
      <c r="C459" s="14"/>
      <c r="D459" s="181" t="s">
        <v>204</v>
      </c>
      <c r="E459" s="188" t="s">
        <v>3</v>
      </c>
      <c r="F459" s="189" t="s">
        <v>293</v>
      </c>
      <c r="G459" s="14"/>
      <c r="H459" s="190">
        <v>13.83</v>
      </c>
      <c r="I459" s="14"/>
      <c r="J459" s="14"/>
      <c r="K459" s="14"/>
      <c r="L459" s="187"/>
      <c r="M459" s="191"/>
      <c r="N459" s="192"/>
      <c r="O459" s="192"/>
      <c r="P459" s="192"/>
      <c r="Q459" s="192"/>
      <c r="R459" s="192"/>
      <c r="S459" s="192"/>
      <c r="T459" s="19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188" t="s">
        <v>204</v>
      </c>
      <c r="AU459" s="188" t="s">
        <v>78</v>
      </c>
      <c r="AV459" s="14" t="s">
        <v>78</v>
      </c>
      <c r="AW459" s="14" t="s">
        <v>31</v>
      </c>
      <c r="AX459" s="14" t="s">
        <v>76</v>
      </c>
      <c r="AY459" s="188" t="s">
        <v>195</v>
      </c>
    </row>
    <row r="460" spans="1:65" s="2" customFormat="1" ht="16.5" customHeight="1">
      <c r="A460" s="33"/>
      <c r="B460" s="167"/>
      <c r="C460" s="168" t="s">
        <v>702</v>
      </c>
      <c r="D460" s="168" t="s">
        <v>197</v>
      </c>
      <c r="E460" s="169" t="s">
        <v>703</v>
      </c>
      <c r="F460" s="170" t="s">
        <v>704</v>
      </c>
      <c r="G460" s="171" t="s">
        <v>200</v>
      </c>
      <c r="H460" s="172">
        <v>10.44</v>
      </c>
      <c r="I460" s="173">
        <v>164</v>
      </c>
      <c r="J460" s="173">
        <f>ROUND(I460*H460,2)</f>
        <v>1712.16</v>
      </c>
      <c r="K460" s="170" t="s">
        <v>201</v>
      </c>
      <c r="L460" s="34"/>
      <c r="M460" s="174" t="s">
        <v>3</v>
      </c>
      <c r="N460" s="175" t="s">
        <v>40</v>
      </c>
      <c r="O460" s="176">
        <v>0.6</v>
      </c>
      <c r="P460" s="176">
        <f>O460*H460</f>
        <v>6.263999999999999</v>
      </c>
      <c r="Q460" s="176">
        <v>0</v>
      </c>
      <c r="R460" s="176">
        <f>Q460*H460</f>
        <v>0</v>
      </c>
      <c r="S460" s="176">
        <v>0.082</v>
      </c>
      <c r="T460" s="177">
        <f>S460*H460</f>
        <v>0.85608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78" t="s">
        <v>202</v>
      </c>
      <c r="AT460" s="178" t="s">
        <v>197</v>
      </c>
      <c r="AU460" s="178" t="s">
        <v>78</v>
      </c>
      <c r="AY460" s="20" t="s">
        <v>195</v>
      </c>
      <c r="BE460" s="179">
        <f>IF(N460="základní",J460,0)</f>
        <v>1712.16</v>
      </c>
      <c r="BF460" s="179">
        <f>IF(N460="snížená",J460,0)</f>
        <v>0</v>
      </c>
      <c r="BG460" s="179">
        <f>IF(N460="zákl. přenesená",J460,0)</f>
        <v>0</v>
      </c>
      <c r="BH460" s="179">
        <f>IF(N460="sníž. přenesená",J460,0)</f>
        <v>0</v>
      </c>
      <c r="BI460" s="179">
        <f>IF(N460="nulová",J460,0)</f>
        <v>0</v>
      </c>
      <c r="BJ460" s="20" t="s">
        <v>76</v>
      </c>
      <c r="BK460" s="179">
        <f>ROUND(I460*H460,2)</f>
        <v>1712.16</v>
      </c>
      <c r="BL460" s="20" t="s">
        <v>202</v>
      </c>
      <c r="BM460" s="178" t="s">
        <v>705</v>
      </c>
    </row>
    <row r="461" spans="1:51" s="13" customFormat="1" ht="12">
      <c r="A461" s="13"/>
      <c r="B461" s="180"/>
      <c r="C461" s="13"/>
      <c r="D461" s="181" t="s">
        <v>204</v>
      </c>
      <c r="E461" s="182" t="s">
        <v>3</v>
      </c>
      <c r="F461" s="183" t="s">
        <v>706</v>
      </c>
      <c r="G461" s="13"/>
      <c r="H461" s="182" t="s">
        <v>3</v>
      </c>
      <c r="I461" s="13"/>
      <c r="J461" s="13"/>
      <c r="K461" s="13"/>
      <c r="L461" s="180"/>
      <c r="M461" s="184"/>
      <c r="N461" s="185"/>
      <c r="O461" s="185"/>
      <c r="P461" s="185"/>
      <c r="Q461" s="185"/>
      <c r="R461" s="185"/>
      <c r="S461" s="185"/>
      <c r="T461" s="186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182" t="s">
        <v>204</v>
      </c>
      <c r="AU461" s="182" t="s">
        <v>78</v>
      </c>
      <c r="AV461" s="13" t="s">
        <v>76</v>
      </c>
      <c r="AW461" s="13" t="s">
        <v>31</v>
      </c>
      <c r="AX461" s="13" t="s">
        <v>69</v>
      </c>
      <c r="AY461" s="182" t="s">
        <v>195</v>
      </c>
    </row>
    <row r="462" spans="1:51" s="14" customFormat="1" ht="12">
      <c r="A462" s="14"/>
      <c r="B462" s="187"/>
      <c r="C462" s="14"/>
      <c r="D462" s="181" t="s">
        <v>204</v>
      </c>
      <c r="E462" s="188" t="s">
        <v>3</v>
      </c>
      <c r="F462" s="189" t="s">
        <v>286</v>
      </c>
      <c r="G462" s="14"/>
      <c r="H462" s="190">
        <v>2.94</v>
      </c>
      <c r="I462" s="14"/>
      <c r="J462" s="14"/>
      <c r="K462" s="14"/>
      <c r="L462" s="187"/>
      <c r="M462" s="191"/>
      <c r="N462" s="192"/>
      <c r="O462" s="192"/>
      <c r="P462" s="192"/>
      <c r="Q462" s="192"/>
      <c r="R462" s="192"/>
      <c r="S462" s="192"/>
      <c r="T462" s="193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188" t="s">
        <v>204</v>
      </c>
      <c r="AU462" s="188" t="s">
        <v>78</v>
      </c>
      <c r="AV462" s="14" t="s">
        <v>78</v>
      </c>
      <c r="AW462" s="14" t="s">
        <v>31</v>
      </c>
      <c r="AX462" s="14" t="s">
        <v>69</v>
      </c>
      <c r="AY462" s="188" t="s">
        <v>195</v>
      </c>
    </row>
    <row r="463" spans="1:51" s="13" customFormat="1" ht="12">
      <c r="A463" s="13"/>
      <c r="B463" s="180"/>
      <c r="C463" s="13"/>
      <c r="D463" s="181" t="s">
        <v>204</v>
      </c>
      <c r="E463" s="182" t="s">
        <v>3</v>
      </c>
      <c r="F463" s="183" t="s">
        <v>707</v>
      </c>
      <c r="G463" s="13"/>
      <c r="H463" s="182" t="s">
        <v>3</v>
      </c>
      <c r="I463" s="13"/>
      <c r="J463" s="13"/>
      <c r="K463" s="13"/>
      <c r="L463" s="180"/>
      <c r="M463" s="184"/>
      <c r="N463" s="185"/>
      <c r="O463" s="185"/>
      <c r="P463" s="185"/>
      <c r="Q463" s="185"/>
      <c r="R463" s="185"/>
      <c r="S463" s="185"/>
      <c r="T463" s="186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182" t="s">
        <v>204</v>
      </c>
      <c r="AU463" s="182" t="s">
        <v>78</v>
      </c>
      <c r="AV463" s="13" t="s">
        <v>76</v>
      </c>
      <c r="AW463" s="13" t="s">
        <v>31</v>
      </c>
      <c r="AX463" s="13" t="s">
        <v>69</v>
      </c>
      <c r="AY463" s="182" t="s">
        <v>195</v>
      </c>
    </row>
    <row r="464" spans="1:51" s="14" customFormat="1" ht="12">
      <c r="A464" s="14"/>
      <c r="B464" s="187"/>
      <c r="C464" s="14"/>
      <c r="D464" s="181" t="s">
        <v>204</v>
      </c>
      <c r="E464" s="188" t="s">
        <v>3</v>
      </c>
      <c r="F464" s="189" t="s">
        <v>708</v>
      </c>
      <c r="G464" s="14"/>
      <c r="H464" s="190">
        <v>7.5</v>
      </c>
      <c r="I464" s="14"/>
      <c r="J464" s="14"/>
      <c r="K464" s="14"/>
      <c r="L464" s="187"/>
      <c r="M464" s="191"/>
      <c r="N464" s="192"/>
      <c r="O464" s="192"/>
      <c r="P464" s="192"/>
      <c r="Q464" s="192"/>
      <c r="R464" s="192"/>
      <c r="S464" s="192"/>
      <c r="T464" s="193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188" t="s">
        <v>204</v>
      </c>
      <c r="AU464" s="188" t="s">
        <v>78</v>
      </c>
      <c r="AV464" s="14" t="s">
        <v>78</v>
      </c>
      <c r="AW464" s="14" t="s">
        <v>31</v>
      </c>
      <c r="AX464" s="14" t="s">
        <v>69</v>
      </c>
      <c r="AY464" s="188" t="s">
        <v>195</v>
      </c>
    </row>
    <row r="465" spans="1:51" s="15" customFormat="1" ht="12">
      <c r="A465" s="15"/>
      <c r="B465" s="194"/>
      <c r="C465" s="15"/>
      <c r="D465" s="181" t="s">
        <v>204</v>
      </c>
      <c r="E465" s="195" t="s">
        <v>3</v>
      </c>
      <c r="F465" s="196" t="s">
        <v>209</v>
      </c>
      <c r="G465" s="15"/>
      <c r="H465" s="197">
        <v>10.44</v>
      </c>
      <c r="I465" s="15"/>
      <c r="J465" s="15"/>
      <c r="K465" s="15"/>
      <c r="L465" s="194"/>
      <c r="M465" s="198"/>
      <c r="N465" s="199"/>
      <c r="O465" s="199"/>
      <c r="P465" s="199"/>
      <c r="Q465" s="199"/>
      <c r="R465" s="199"/>
      <c r="S465" s="199"/>
      <c r="T465" s="200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195" t="s">
        <v>204</v>
      </c>
      <c r="AU465" s="195" t="s">
        <v>78</v>
      </c>
      <c r="AV465" s="15" t="s">
        <v>202</v>
      </c>
      <c r="AW465" s="15" t="s">
        <v>31</v>
      </c>
      <c r="AX465" s="15" t="s">
        <v>76</v>
      </c>
      <c r="AY465" s="195" t="s">
        <v>195</v>
      </c>
    </row>
    <row r="466" spans="1:65" s="2" customFormat="1" ht="16.5" customHeight="1">
      <c r="A466" s="33"/>
      <c r="B466" s="167"/>
      <c r="C466" s="168" t="s">
        <v>709</v>
      </c>
      <c r="D466" s="168" t="s">
        <v>197</v>
      </c>
      <c r="E466" s="169" t="s">
        <v>710</v>
      </c>
      <c r="F466" s="170" t="s">
        <v>711</v>
      </c>
      <c r="G466" s="171" t="s">
        <v>216</v>
      </c>
      <c r="H466" s="172">
        <v>1.125</v>
      </c>
      <c r="I466" s="173">
        <v>2550</v>
      </c>
      <c r="J466" s="173">
        <f>ROUND(I466*H466,2)</f>
        <v>2868.75</v>
      </c>
      <c r="K466" s="170" t="s">
        <v>201</v>
      </c>
      <c r="L466" s="34"/>
      <c r="M466" s="174" t="s">
        <v>3</v>
      </c>
      <c r="N466" s="175" t="s">
        <v>40</v>
      </c>
      <c r="O466" s="176">
        <v>6.72</v>
      </c>
      <c r="P466" s="176">
        <f>O466*H466</f>
        <v>7.56</v>
      </c>
      <c r="Q466" s="176">
        <v>0</v>
      </c>
      <c r="R466" s="176">
        <f>Q466*H466</f>
        <v>0</v>
      </c>
      <c r="S466" s="176">
        <v>2.4</v>
      </c>
      <c r="T466" s="177">
        <f>S466*H466</f>
        <v>2.6999999999999997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78" t="s">
        <v>202</v>
      </c>
      <c r="AT466" s="178" t="s">
        <v>197</v>
      </c>
      <c r="AU466" s="178" t="s">
        <v>78</v>
      </c>
      <c r="AY466" s="20" t="s">
        <v>195</v>
      </c>
      <c r="BE466" s="179">
        <f>IF(N466="základní",J466,0)</f>
        <v>2868.75</v>
      </c>
      <c r="BF466" s="179">
        <f>IF(N466="snížená",J466,0)</f>
        <v>0</v>
      </c>
      <c r="BG466" s="179">
        <f>IF(N466="zákl. přenesená",J466,0)</f>
        <v>0</v>
      </c>
      <c r="BH466" s="179">
        <f>IF(N466="sníž. přenesená",J466,0)</f>
        <v>0</v>
      </c>
      <c r="BI466" s="179">
        <f>IF(N466="nulová",J466,0)</f>
        <v>0</v>
      </c>
      <c r="BJ466" s="20" t="s">
        <v>76</v>
      </c>
      <c r="BK466" s="179">
        <f>ROUND(I466*H466,2)</f>
        <v>2868.75</v>
      </c>
      <c r="BL466" s="20" t="s">
        <v>202</v>
      </c>
      <c r="BM466" s="178" t="s">
        <v>712</v>
      </c>
    </row>
    <row r="467" spans="1:51" s="13" customFormat="1" ht="12">
      <c r="A467" s="13"/>
      <c r="B467" s="180"/>
      <c r="C467" s="13"/>
      <c r="D467" s="181" t="s">
        <v>204</v>
      </c>
      <c r="E467" s="182" t="s">
        <v>3</v>
      </c>
      <c r="F467" s="183" t="s">
        <v>713</v>
      </c>
      <c r="G467" s="13"/>
      <c r="H467" s="182" t="s">
        <v>3</v>
      </c>
      <c r="I467" s="13"/>
      <c r="J467" s="13"/>
      <c r="K467" s="13"/>
      <c r="L467" s="180"/>
      <c r="M467" s="184"/>
      <c r="N467" s="185"/>
      <c r="O467" s="185"/>
      <c r="P467" s="185"/>
      <c r="Q467" s="185"/>
      <c r="R467" s="185"/>
      <c r="S467" s="185"/>
      <c r="T467" s="18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182" t="s">
        <v>204</v>
      </c>
      <c r="AU467" s="182" t="s">
        <v>78</v>
      </c>
      <c r="AV467" s="13" t="s">
        <v>76</v>
      </c>
      <c r="AW467" s="13" t="s">
        <v>31</v>
      </c>
      <c r="AX467" s="13" t="s">
        <v>69</v>
      </c>
      <c r="AY467" s="182" t="s">
        <v>195</v>
      </c>
    </row>
    <row r="468" spans="1:51" s="14" customFormat="1" ht="12">
      <c r="A468" s="14"/>
      <c r="B468" s="187"/>
      <c r="C468" s="14"/>
      <c r="D468" s="181" t="s">
        <v>204</v>
      </c>
      <c r="E468" s="188" t="s">
        <v>3</v>
      </c>
      <c r="F468" s="189" t="s">
        <v>714</v>
      </c>
      <c r="G468" s="14"/>
      <c r="H468" s="190">
        <v>1.125</v>
      </c>
      <c r="I468" s="14"/>
      <c r="J468" s="14"/>
      <c r="K468" s="14"/>
      <c r="L468" s="187"/>
      <c r="M468" s="191"/>
      <c r="N468" s="192"/>
      <c r="O468" s="192"/>
      <c r="P468" s="192"/>
      <c r="Q468" s="192"/>
      <c r="R468" s="192"/>
      <c r="S468" s="192"/>
      <c r="T468" s="19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188" t="s">
        <v>204</v>
      </c>
      <c r="AU468" s="188" t="s">
        <v>78</v>
      </c>
      <c r="AV468" s="14" t="s">
        <v>78</v>
      </c>
      <c r="AW468" s="14" t="s">
        <v>31</v>
      </c>
      <c r="AX468" s="14" t="s">
        <v>76</v>
      </c>
      <c r="AY468" s="188" t="s">
        <v>195</v>
      </c>
    </row>
    <row r="469" spans="1:65" s="2" customFormat="1" ht="24" customHeight="1">
      <c r="A469" s="33"/>
      <c r="B469" s="167"/>
      <c r="C469" s="168" t="s">
        <v>715</v>
      </c>
      <c r="D469" s="168" t="s">
        <v>197</v>
      </c>
      <c r="E469" s="169" t="s">
        <v>716</v>
      </c>
      <c r="F469" s="170" t="s">
        <v>717</v>
      </c>
      <c r="G469" s="171" t="s">
        <v>200</v>
      </c>
      <c r="H469" s="172">
        <v>2.61</v>
      </c>
      <c r="I469" s="173">
        <v>191</v>
      </c>
      <c r="J469" s="173">
        <f>ROUND(I469*H469,2)</f>
        <v>498.51</v>
      </c>
      <c r="K469" s="170" t="s">
        <v>201</v>
      </c>
      <c r="L469" s="34"/>
      <c r="M469" s="174" t="s">
        <v>3</v>
      </c>
      <c r="N469" s="175" t="s">
        <v>40</v>
      </c>
      <c r="O469" s="176">
        <v>0.7</v>
      </c>
      <c r="P469" s="176">
        <f>O469*H469</f>
        <v>1.8269999999999997</v>
      </c>
      <c r="Q469" s="176">
        <v>0</v>
      </c>
      <c r="R469" s="176">
        <f>Q469*H469</f>
        <v>0</v>
      </c>
      <c r="S469" s="176">
        <v>0.048</v>
      </c>
      <c r="T469" s="177">
        <f>S469*H469</f>
        <v>0.12528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78" t="s">
        <v>202</v>
      </c>
      <c r="AT469" s="178" t="s">
        <v>197</v>
      </c>
      <c r="AU469" s="178" t="s">
        <v>78</v>
      </c>
      <c r="AY469" s="20" t="s">
        <v>195</v>
      </c>
      <c r="BE469" s="179">
        <f>IF(N469="základní",J469,0)</f>
        <v>498.51</v>
      </c>
      <c r="BF469" s="179">
        <f>IF(N469="snížená",J469,0)</f>
        <v>0</v>
      </c>
      <c r="BG469" s="179">
        <f>IF(N469="zákl. přenesená",J469,0)</f>
        <v>0</v>
      </c>
      <c r="BH469" s="179">
        <f>IF(N469="sníž. přenesená",J469,0)</f>
        <v>0</v>
      </c>
      <c r="BI469" s="179">
        <f>IF(N469="nulová",J469,0)</f>
        <v>0</v>
      </c>
      <c r="BJ469" s="20" t="s">
        <v>76</v>
      </c>
      <c r="BK469" s="179">
        <f>ROUND(I469*H469,2)</f>
        <v>498.51</v>
      </c>
      <c r="BL469" s="20" t="s">
        <v>202</v>
      </c>
      <c r="BM469" s="178" t="s">
        <v>718</v>
      </c>
    </row>
    <row r="470" spans="1:51" s="13" customFormat="1" ht="12">
      <c r="A470" s="13"/>
      <c r="B470" s="180"/>
      <c r="C470" s="13"/>
      <c r="D470" s="181" t="s">
        <v>204</v>
      </c>
      <c r="E470" s="182" t="s">
        <v>3</v>
      </c>
      <c r="F470" s="183" t="s">
        <v>719</v>
      </c>
      <c r="G470" s="13"/>
      <c r="H470" s="182" t="s">
        <v>3</v>
      </c>
      <c r="I470" s="13"/>
      <c r="J470" s="13"/>
      <c r="K470" s="13"/>
      <c r="L470" s="180"/>
      <c r="M470" s="184"/>
      <c r="N470" s="185"/>
      <c r="O470" s="185"/>
      <c r="P470" s="185"/>
      <c r="Q470" s="185"/>
      <c r="R470" s="185"/>
      <c r="S470" s="185"/>
      <c r="T470" s="186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182" t="s">
        <v>204</v>
      </c>
      <c r="AU470" s="182" t="s">
        <v>78</v>
      </c>
      <c r="AV470" s="13" t="s">
        <v>76</v>
      </c>
      <c r="AW470" s="13" t="s">
        <v>31</v>
      </c>
      <c r="AX470" s="13" t="s">
        <v>69</v>
      </c>
      <c r="AY470" s="182" t="s">
        <v>195</v>
      </c>
    </row>
    <row r="471" spans="1:51" s="14" customFormat="1" ht="12">
      <c r="A471" s="14"/>
      <c r="B471" s="187"/>
      <c r="C471" s="14"/>
      <c r="D471" s="181" t="s">
        <v>204</v>
      </c>
      <c r="E471" s="188" t="s">
        <v>3</v>
      </c>
      <c r="F471" s="189" t="s">
        <v>523</v>
      </c>
      <c r="G471" s="14"/>
      <c r="H471" s="190">
        <v>2.61</v>
      </c>
      <c r="I471" s="14"/>
      <c r="J471" s="14"/>
      <c r="K471" s="14"/>
      <c r="L471" s="187"/>
      <c r="M471" s="191"/>
      <c r="N471" s="192"/>
      <c r="O471" s="192"/>
      <c r="P471" s="192"/>
      <c r="Q471" s="192"/>
      <c r="R471" s="192"/>
      <c r="S471" s="192"/>
      <c r="T471" s="193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188" t="s">
        <v>204</v>
      </c>
      <c r="AU471" s="188" t="s">
        <v>78</v>
      </c>
      <c r="AV471" s="14" t="s">
        <v>78</v>
      </c>
      <c r="AW471" s="14" t="s">
        <v>31</v>
      </c>
      <c r="AX471" s="14" t="s">
        <v>76</v>
      </c>
      <c r="AY471" s="188" t="s">
        <v>195</v>
      </c>
    </row>
    <row r="472" spans="1:65" s="2" customFormat="1" ht="24" customHeight="1">
      <c r="A472" s="33"/>
      <c r="B472" s="167"/>
      <c r="C472" s="168" t="s">
        <v>720</v>
      </c>
      <c r="D472" s="168" t="s">
        <v>197</v>
      </c>
      <c r="E472" s="169" t="s">
        <v>721</v>
      </c>
      <c r="F472" s="170" t="s">
        <v>722</v>
      </c>
      <c r="G472" s="171" t="s">
        <v>200</v>
      </c>
      <c r="H472" s="172">
        <v>196.728</v>
      </c>
      <c r="I472" s="173">
        <v>129</v>
      </c>
      <c r="J472" s="173">
        <f>ROUND(I472*H472,2)</f>
        <v>25377.91</v>
      </c>
      <c r="K472" s="170" t="s">
        <v>201</v>
      </c>
      <c r="L472" s="34"/>
      <c r="M472" s="174" t="s">
        <v>3</v>
      </c>
      <c r="N472" s="175" t="s">
        <v>40</v>
      </c>
      <c r="O472" s="176">
        <v>0.471</v>
      </c>
      <c r="P472" s="176">
        <f>O472*H472</f>
        <v>92.658888</v>
      </c>
      <c r="Q472" s="176">
        <v>0</v>
      </c>
      <c r="R472" s="176">
        <f>Q472*H472</f>
        <v>0</v>
      </c>
      <c r="S472" s="176">
        <v>0.038</v>
      </c>
      <c r="T472" s="177">
        <f>S472*H472</f>
        <v>7.475664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78" t="s">
        <v>202</v>
      </c>
      <c r="AT472" s="178" t="s">
        <v>197</v>
      </c>
      <c r="AU472" s="178" t="s">
        <v>78</v>
      </c>
      <c r="AY472" s="20" t="s">
        <v>195</v>
      </c>
      <c r="BE472" s="179">
        <f>IF(N472="základní",J472,0)</f>
        <v>25377.91</v>
      </c>
      <c r="BF472" s="179">
        <f>IF(N472="snížená",J472,0)</f>
        <v>0</v>
      </c>
      <c r="BG472" s="179">
        <f>IF(N472="zákl. přenesená",J472,0)</f>
        <v>0</v>
      </c>
      <c r="BH472" s="179">
        <f>IF(N472="sníž. přenesená",J472,0)</f>
        <v>0</v>
      </c>
      <c r="BI472" s="179">
        <f>IF(N472="nulová",J472,0)</f>
        <v>0</v>
      </c>
      <c r="BJ472" s="20" t="s">
        <v>76</v>
      </c>
      <c r="BK472" s="179">
        <f>ROUND(I472*H472,2)</f>
        <v>25377.91</v>
      </c>
      <c r="BL472" s="20" t="s">
        <v>202</v>
      </c>
      <c r="BM472" s="178" t="s">
        <v>723</v>
      </c>
    </row>
    <row r="473" spans="1:51" s="13" customFormat="1" ht="12">
      <c r="A473" s="13"/>
      <c r="B473" s="180"/>
      <c r="C473" s="13"/>
      <c r="D473" s="181" t="s">
        <v>204</v>
      </c>
      <c r="E473" s="182" t="s">
        <v>3</v>
      </c>
      <c r="F473" s="183" t="s">
        <v>724</v>
      </c>
      <c r="G473" s="13"/>
      <c r="H473" s="182" t="s">
        <v>3</v>
      </c>
      <c r="I473" s="13"/>
      <c r="J473" s="13"/>
      <c r="K473" s="13"/>
      <c r="L473" s="180"/>
      <c r="M473" s="184"/>
      <c r="N473" s="185"/>
      <c r="O473" s="185"/>
      <c r="P473" s="185"/>
      <c r="Q473" s="185"/>
      <c r="R473" s="185"/>
      <c r="S473" s="185"/>
      <c r="T473" s="186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182" t="s">
        <v>204</v>
      </c>
      <c r="AU473" s="182" t="s">
        <v>78</v>
      </c>
      <c r="AV473" s="13" t="s">
        <v>76</v>
      </c>
      <c r="AW473" s="13" t="s">
        <v>31</v>
      </c>
      <c r="AX473" s="13" t="s">
        <v>69</v>
      </c>
      <c r="AY473" s="182" t="s">
        <v>195</v>
      </c>
    </row>
    <row r="474" spans="1:51" s="14" customFormat="1" ht="12">
      <c r="A474" s="14"/>
      <c r="B474" s="187"/>
      <c r="C474" s="14"/>
      <c r="D474" s="181" t="s">
        <v>204</v>
      </c>
      <c r="E474" s="188" t="s">
        <v>3</v>
      </c>
      <c r="F474" s="189" t="s">
        <v>524</v>
      </c>
      <c r="G474" s="14"/>
      <c r="H474" s="190">
        <v>191.328</v>
      </c>
      <c r="I474" s="14"/>
      <c r="J474" s="14"/>
      <c r="K474" s="14"/>
      <c r="L474" s="187"/>
      <c r="M474" s="191"/>
      <c r="N474" s="192"/>
      <c r="O474" s="192"/>
      <c r="P474" s="192"/>
      <c r="Q474" s="192"/>
      <c r="R474" s="192"/>
      <c r="S474" s="192"/>
      <c r="T474" s="19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188" t="s">
        <v>204</v>
      </c>
      <c r="AU474" s="188" t="s">
        <v>78</v>
      </c>
      <c r="AV474" s="14" t="s">
        <v>78</v>
      </c>
      <c r="AW474" s="14" t="s">
        <v>31</v>
      </c>
      <c r="AX474" s="14" t="s">
        <v>69</v>
      </c>
      <c r="AY474" s="188" t="s">
        <v>195</v>
      </c>
    </row>
    <row r="475" spans="1:51" s="13" customFormat="1" ht="12">
      <c r="A475" s="13"/>
      <c r="B475" s="180"/>
      <c r="C475" s="13"/>
      <c r="D475" s="181" t="s">
        <v>204</v>
      </c>
      <c r="E475" s="182" t="s">
        <v>3</v>
      </c>
      <c r="F475" s="183" t="s">
        <v>283</v>
      </c>
      <c r="G475" s="13"/>
      <c r="H475" s="182" t="s">
        <v>3</v>
      </c>
      <c r="I475" s="13"/>
      <c r="J475" s="13"/>
      <c r="K475" s="13"/>
      <c r="L475" s="180"/>
      <c r="M475" s="184"/>
      <c r="N475" s="185"/>
      <c r="O475" s="185"/>
      <c r="P475" s="185"/>
      <c r="Q475" s="185"/>
      <c r="R475" s="185"/>
      <c r="S475" s="185"/>
      <c r="T475" s="186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182" t="s">
        <v>204</v>
      </c>
      <c r="AU475" s="182" t="s">
        <v>78</v>
      </c>
      <c r="AV475" s="13" t="s">
        <v>76</v>
      </c>
      <c r="AW475" s="13" t="s">
        <v>31</v>
      </c>
      <c r="AX475" s="13" t="s">
        <v>69</v>
      </c>
      <c r="AY475" s="182" t="s">
        <v>195</v>
      </c>
    </row>
    <row r="476" spans="1:51" s="14" customFormat="1" ht="12">
      <c r="A476" s="14"/>
      <c r="B476" s="187"/>
      <c r="C476" s="14"/>
      <c r="D476" s="181" t="s">
        <v>204</v>
      </c>
      <c r="E476" s="188" t="s">
        <v>3</v>
      </c>
      <c r="F476" s="189" t="s">
        <v>284</v>
      </c>
      <c r="G476" s="14"/>
      <c r="H476" s="190">
        <v>5.4</v>
      </c>
      <c r="I476" s="14"/>
      <c r="J476" s="14"/>
      <c r="K476" s="14"/>
      <c r="L476" s="187"/>
      <c r="M476" s="191"/>
      <c r="N476" s="192"/>
      <c r="O476" s="192"/>
      <c r="P476" s="192"/>
      <c r="Q476" s="192"/>
      <c r="R476" s="192"/>
      <c r="S476" s="192"/>
      <c r="T476" s="193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188" t="s">
        <v>204</v>
      </c>
      <c r="AU476" s="188" t="s">
        <v>78</v>
      </c>
      <c r="AV476" s="14" t="s">
        <v>78</v>
      </c>
      <c r="AW476" s="14" t="s">
        <v>31</v>
      </c>
      <c r="AX476" s="14" t="s">
        <v>69</v>
      </c>
      <c r="AY476" s="188" t="s">
        <v>195</v>
      </c>
    </row>
    <row r="477" spans="1:51" s="15" customFormat="1" ht="12">
      <c r="A477" s="15"/>
      <c r="B477" s="194"/>
      <c r="C477" s="15"/>
      <c r="D477" s="181" t="s">
        <v>204</v>
      </c>
      <c r="E477" s="195" t="s">
        <v>3</v>
      </c>
      <c r="F477" s="196" t="s">
        <v>209</v>
      </c>
      <c r="G477" s="15"/>
      <c r="H477" s="197">
        <v>196.728</v>
      </c>
      <c r="I477" s="15"/>
      <c r="J477" s="15"/>
      <c r="K477" s="15"/>
      <c r="L477" s="194"/>
      <c r="M477" s="198"/>
      <c r="N477" s="199"/>
      <c r="O477" s="199"/>
      <c r="P477" s="199"/>
      <c r="Q477" s="199"/>
      <c r="R477" s="199"/>
      <c r="S477" s="199"/>
      <c r="T477" s="200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195" t="s">
        <v>204</v>
      </c>
      <c r="AU477" s="195" t="s">
        <v>78</v>
      </c>
      <c r="AV477" s="15" t="s">
        <v>202</v>
      </c>
      <c r="AW477" s="15" t="s">
        <v>31</v>
      </c>
      <c r="AX477" s="15" t="s">
        <v>76</v>
      </c>
      <c r="AY477" s="195" t="s">
        <v>195</v>
      </c>
    </row>
    <row r="478" spans="1:65" s="2" customFormat="1" ht="24" customHeight="1">
      <c r="A478" s="33"/>
      <c r="B478" s="167"/>
      <c r="C478" s="168" t="s">
        <v>725</v>
      </c>
      <c r="D478" s="168" t="s">
        <v>197</v>
      </c>
      <c r="E478" s="169" t="s">
        <v>726</v>
      </c>
      <c r="F478" s="170" t="s">
        <v>727</v>
      </c>
      <c r="G478" s="171" t="s">
        <v>200</v>
      </c>
      <c r="H478" s="172">
        <v>29.232</v>
      </c>
      <c r="I478" s="173">
        <v>105</v>
      </c>
      <c r="J478" s="173">
        <f>ROUND(I478*H478,2)</f>
        <v>3069.36</v>
      </c>
      <c r="K478" s="170" t="s">
        <v>201</v>
      </c>
      <c r="L478" s="34"/>
      <c r="M478" s="174" t="s">
        <v>3</v>
      </c>
      <c r="N478" s="175" t="s">
        <v>40</v>
      </c>
      <c r="O478" s="176">
        <v>0.383</v>
      </c>
      <c r="P478" s="176">
        <f>O478*H478</f>
        <v>11.195856</v>
      </c>
      <c r="Q478" s="176">
        <v>0</v>
      </c>
      <c r="R478" s="176">
        <f>Q478*H478</f>
        <v>0</v>
      </c>
      <c r="S478" s="176">
        <v>0.034</v>
      </c>
      <c r="T478" s="177">
        <f>S478*H478</f>
        <v>0.993888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78" t="s">
        <v>202</v>
      </c>
      <c r="AT478" s="178" t="s">
        <v>197</v>
      </c>
      <c r="AU478" s="178" t="s">
        <v>78</v>
      </c>
      <c r="AY478" s="20" t="s">
        <v>195</v>
      </c>
      <c r="BE478" s="179">
        <f>IF(N478="základní",J478,0)</f>
        <v>3069.36</v>
      </c>
      <c r="BF478" s="179">
        <f>IF(N478="snížená",J478,0)</f>
        <v>0</v>
      </c>
      <c r="BG478" s="179">
        <f>IF(N478="zákl. přenesená",J478,0)</f>
        <v>0</v>
      </c>
      <c r="BH478" s="179">
        <f>IF(N478="sníž. přenesená",J478,0)</f>
        <v>0</v>
      </c>
      <c r="BI478" s="179">
        <f>IF(N478="nulová",J478,0)</f>
        <v>0</v>
      </c>
      <c r="BJ478" s="20" t="s">
        <v>76</v>
      </c>
      <c r="BK478" s="179">
        <f>ROUND(I478*H478,2)</f>
        <v>3069.36</v>
      </c>
      <c r="BL478" s="20" t="s">
        <v>202</v>
      </c>
      <c r="BM478" s="178" t="s">
        <v>728</v>
      </c>
    </row>
    <row r="479" spans="1:51" s="13" customFormat="1" ht="12">
      <c r="A479" s="13"/>
      <c r="B479" s="180"/>
      <c r="C479" s="13"/>
      <c r="D479" s="181" t="s">
        <v>204</v>
      </c>
      <c r="E479" s="182" t="s">
        <v>3</v>
      </c>
      <c r="F479" s="183" t="s">
        <v>729</v>
      </c>
      <c r="G479" s="13"/>
      <c r="H479" s="182" t="s">
        <v>3</v>
      </c>
      <c r="I479" s="13"/>
      <c r="J479" s="13"/>
      <c r="K479" s="13"/>
      <c r="L479" s="180"/>
      <c r="M479" s="184"/>
      <c r="N479" s="185"/>
      <c r="O479" s="185"/>
      <c r="P479" s="185"/>
      <c r="Q479" s="185"/>
      <c r="R479" s="185"/>
      <c r="S479" s="185"/>
      <c r="T479" s="18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182" t="s">
        <v>204</v>
      </c>
      <c r="AU479" s="182" t="s">
        <v>78</v>
      </c>
      <c r="AV479" s="13" t="s">
        <v>76</v>
      </c>
      <c r="AW479" s="13" t="s">
        <v>31</v>
      </c>
      <c r="AX479" s="13" t="s">
        <v>69</v>
      </c>
      <c r="AY479" s="182" t="s">
        <v>195</v>
      </c>
    </row>
    <row r="480" spans="1:51" s="14" customFormat="1" ht="12">
      <c r="A480" s="14"/>
      <c r="B480" s="187"/>
      <c r="C480" s="14"/>
      <c r="D480" s="181" t="s">
        <v>204</v>
      </c>
      <c r="E480" s="188" t="s">
        <v>3</v>
      </c>
      <c r="F480" s="189" t="s">
        <v>730</v>
      </c>
      <c r="G480" s="14"/>
      <c r="H480" s="190">
        <v>29.232</v>
      </c>
      <c r="I480" s="14"/>
      <c r="J480" s="14"/>
      <c r="K480" s="14"/>
      <c r="L480" s="187"/>
      <c r="M480" s="191"/>
      <c r="N480" s="192"/>
      <c r="O480" s="192"/>
      <c r="P480" s="192"/>
      <c r="Q480" s="192"/>
      <c r="R480" s="192"/>
      <c r="S480" s="192"/>
      <c r="T480" s="193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188" t="s">
        <v>204</v>
      </c>
      <c r="AU480" s="188" t="s">
        <v>78</v>
      </c>
      <c r="AV480" s="14" t="s">
        <v>78</v>
      </c>
      <c r="AW480" s="14" t="s">
        <v>31</v>
      </c>
      <c r="AX480" s="14" t="s">
        <v>76</v>
      </c>
      <c r="AY480" s="188" t="s">
        <v>195</v>
      </c>
    </row>
    <row r="481" spans="1:65" s="2" customFormat="1" ht="24" customHeight="1">
      <c r="A481" s="33"/>
      <c r="B481" s="167"/>
      <c r="C481" s="168" t="s">
        <v>731</v>
      </c>
      <c r="D481" s="168" t="s">
        <v>197</v>
      </c>
      <c r="E481" s="169" t="s">
        <v>732</v>
      </c>
      <c r="F481" s="170" t="s">
        <v>733</v>
      </c>
      <c r="G481" s="171" t="s">
        <v>200</v>
      </c>
      <c r="H481" s="172">
        <v>10.58</v>
      </c>
      <c r="I481" s="173">
        <v>157</v>
      </c>
      <c r="J481" s="173">
        <f>ROUND(I481*H481,2)</f>
        <v>1661.06</v>
      </c>
      <c r="K481" s="170" t="s">
        <v>201</v>
      </c>
      <c r="L481" s="34"/>
      <c r="M481" s="174" t="s">
        <v>3</v>
      </c>
      <c r="N481" s="175" t="s">
        <v>40</v>
      </c>
      <c r="O481" s="176">
        <v>0.576</v>
      </c>
      <c r="P481" s="176">
        <f>O481*H481</f>
        <v>6.09408</v>
      </c>
      <c r="Q481" s="176">
        <v>0</v>
      </c>
      <c r="R481" s="176">
        <f>Q481*H481</f>
        <v>0</v>
      </c>
      <c r="S481" s="176">
        <v>0.067</v>
      </c>
      <c r="T481" s="177">
        <f>S481*H481</f>
        <v>0.70886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78" t="s">
        <v>202</v>
      </c>
      <c r="AT481" s="178" t="s">
        <v>197</v>
      </c>
      <c r="AU481" s="178" t="s">
        <v>78</v>
      </c>
      <c r="AY481" s="20" t="s">
        <v>195</v>
      </c>
      <c r="BE481" s="179">
        <f>IF(N481="základní",J481,0)</f>
        <v>1661.06</v>
      </c>
      <c r="BF481" s="179">
        <f>IF(N481="snížená",J481,0)</f>
        <v>0</v>
      </c>
      <c r="BG481" s="179">
        <f>IF(N481="zákl. přenesená",J481,0)</f>
        <v>0</v>
      </c>
      <c r="BH481" s="179">
        <f>IF(N481="sníž. přenesená",J481,0)</f>
        <v>0</v>
      </c>
      <c r="BI481" s="179">
        <f>IF(N481="nulová",J481,0)</f>
        <v>0</v>
      </c>
      <c r="BJ481" s="20" t="s">
        <v>76</v>
      </c>
      <c r="BK481" s="179">
        <f>ROUND(I481*H481,2)</f>
        <v>1661.06</v>
      </c>
      <c r="BL481" s="20" t="s">
        <v>202</v>
      </c>
      <c r="BM481" s="178" t="s">
        <v>734</v>
      </c>
    </row>
    <row r="482" spans="1:51" s="13" customFormat="1" ht="12">
      <c r="A482" s="13"/>
      <c r="B482" s="180"/>
      <c r="C482" s="13"/>
      <c r="D482" s="181" t="s">
        <v>204</v>
      </c>
      <c r="E482" s="182" t="s">
        <v>3</v>
      </c>
      <c r="F482" s="183" t="s">
        <v>735</v>
      </c>
      <c r="G482" s="13"/>
      <c r="H482" s="182" t="s">
        <v>3</v>
      </c>
      <c r="I482" s="13"/>
      <c r="J482" s="13"/>
      <c r="K482" s="13"/>
      <c r="L482" s="180"/>
      <c r="M482" s="184"/>
      <c r="N482" s="185"/>
      <c r="O482" s="185"/>
      <c r="P482" s="185"/>
      <c r="Q482" s="185"/>
      <c r="R482" s="185"/>
      <c r="S482" s="185"/>
      <c r="T482" s="186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182" t="s">
        <v>204</v>
      </c>
      <c r="AU482" s="182" t="s">
        <v>78</v>
      </c>
      <c r="AV482" s="13" t="s">
        <v>76</v>
      </c>
      <c r="AW482" s="13" t="s">
        <v>31</v>
      </c>
      <c r="AX482" s="13" t="s">
        <v>69</v>
      </c>
      <c r="AY482" s="182" t="s">
        <v>195</v>
      </c>
    </row>
    <row r="483" spans="1:51" s="14" customFormat="1" ht="12">
      <c r="A483" s="14"/>
      <c r="B483" s="187"/>
      <c r="C483" s="14"/>
      <c r="D483" s="181" t="s">
        <v>204</v>
      </c>
      <c r="E483" s="188" t="s">
        <v>3</v>
      </c>
      <c r="F483" s="189" t="s">
        <v>526</v>
      </c>
      <c r="G483" s="14"/>
      <c r="H483" s="190">
        <v>6.67</v>
      </c>
      <c r="I483" s="14"/>
      <c r="J483" s="14"/>
      <c r="K483" s="14"/>
      <c r="L483" s="187"/>
      <c r="M483" s="191"/>
      <c r="N483" s="192"/>
      <c r="O483" s="192"/>
      <c r="P483" s="192"/>
      <c r="Q483" s="192"/>
      <c r="R483" s="192"/>
      <c r="S483" s="192"/>
      <c r="T483" s="19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188" t="s">
        <v>204</v>
      </c>
      <c r="AU483" s="188" t="s">
        <v>78</v>
      </c>
      <c r="AV483" s="14" t="s">
        <v>78</v>
      </c>
      <c r="AW483" s="14" t="s">
        <v>31</v>
      </c>
      <c r="AX483" s="14" t="s">
        <v>69</v>
      </c>
      <c r="AY483" s="188" t="s">
        <v>195</v>
      </c>
    </row>
    <row r="484" spans="1:51" s="13" customFormat="1" ht="12">
      <c r="A484" s="13"/>
      <c r="B484" s="180"/>
      <c r="C484" s="13"/>
      <c r="D484" s="181" t="s">
        <v>204</v>
      </c>
      <c r="E484" s="182" t="s">
        <v>3</v>
      </c>
      <c r="F484" s="183" t="s">
        <v>736</v>
      </c>
      <c r="G484" s="13"/>
      <c r="H484" s="182" t="s">
        <v>3</v>
      </c>
      <c r="I484" s="13"/>
      <c r="J484" s="13"/>
      <c r="K484" s="13"/>
      <c r="L484" s="180"/>
      <c r="M484" s="184"/>
      <c r="N484" s="185"/>
      <c r="O484" s="185"/>
      <c r="P484" s="185"/>
      <c r="Q484" s="185"/>
      <c r="R484" s="185"/>
      <c r="S484" s="185"/>
      <c r="T484" s="186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182" t="s">
        <v>204</v>
      </c>
      <c r="AU484" s="182" t="s">
        <v>78</v>
      </c>
      <c r="AV484" s="13" t="s">
        <v>76</v>
      </c>
      <c r="AW484" s="13" t="s">
        <v>31</v>
      </c>
      <c r="AX484" s="13" t="s">
        <v>69</v>
      </c>
      <c r="AY484" s="182" t="s">
        <v>195</v>
      </c>
    </row>
    <row r="485" spans="1:51" s="14" customFormat="1" ht="12">
      <c r="A485" s="14"/>
      <c r="B485" s="187"/>
      <c r="C485" s="14"/>
      <c r="D485" s="181" t="s">
        <v>204</v>
      </c>
      <c r="E485" s="188" t="s">
        <v>3</v>
      </c>
      <c r="F485" s="189" t="s">
        <v>527</v>
      </c>
      <c r="G485" s="14"/>
      <c r="H485" s="190">
        <v>3.91</v>
      </c>
      <c r="I485" s="14"/>
      <c r="J485" s="14"/>
      <c r="K485" s="14"/>
      <c r="L485" s="187"/>
      <c r="M485" s="191"/>
      <c r="N485" s="192"/>
      <c r="O485" s="192"/>
      <c r="P485" s="192"/>
      <c r="Q485" s="192"/>
      <c r="R485" s="192"/>
      <c r="S485" s="192"/>
      <c r="T485" s="193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188" t="s">
        <v>204</v>
      </c>
      <c r="AU485" s="188" t="s">
        <v>78</v>
      </c>
      <c r="AV485" s="14" t="s">
        <v>78</v>
      </c>
      <c r="AW485" s="14" t="s">
        <v>31</v>
      </c>
      <c r="AX485" s="14" t="s">
        <v>69</v>
      </c>
      <c r="AY485" s="188" t="s">
        <v>195</v>
      </c>
    </row>
    <row r="486" spans="1:51" s="15" customFormat="1" ht="12">
      <c r="A486" s="15"/>
      <c r="B486" s="194"/>
      <c r="C486" s="15"/>
      <c r="D486" s="181" t="s">
        <v>204</v>
      </c>
      <c r="E486" s="195" t="s">
        <v>3</v>
      </c>
      <c r="F486" s="196" t="s">
        <v>209</v>
      </c>
      <c r="G486" s="15"/>
      <c r="H486" s="197">
        <v>10.58</v>
      </c>
      <c r="I486" s="15"/>
      <c r="J486" s="15"/>
      <c r="K486" s="15"/>
      <c r="L486" s="194"/>
      <c r="M486" s="198"/>
      <c r="N486" s="199"/>
      <c r="O486" s="199"/>
      <c r="P486" s="199"/>
      <c r="Q486" s="199"/>
      <c r="R486" s="199"/>
      <c r="S486" s="199"/>
      <c r="T486" s="200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195" t="s">
        <v>204</v>
      </c>
      <c r="AU486" s="195" t="s">
        <v>78</v>
      </c>
      <c r="AV486" s="15" t="s">
        <v>202</v>
      </c>
      <c r="AW486" s="15" t="s">
        <v>31</v>
      </c>
      <c r="AX486" s="15" t="s">
        <v>76</v>
      </c>
      <c r="AY486" s="195" t="s">
        <v>195</v>
      </c>
    </row>
    <row r="487" spans="1:65" s="2" customFormat="1" ht="24" customHeight="1">
      <c r="A487" s="33"/>
      <c r="B487" s="167"/>
      <c r="C487" s="168" t="s">
        <v>737</v>
      </c>
      <c r="D487" s="168" t="s">
        <v>197</v>
      </c>
      <c r="E487" s="169" t="s">
        <v>738</v>
      </c>
      <c r="F487" s="170" t="s">
        <v>739</v>
      </c>
      <c r="G487" s="171" t="s">
        <v>200</v>
      </c>
      <c r="H487" s="172">
        <v>1.576</v>
      </c>
      <c r="I487" s="173">
        <v>257</v>
      </c>
      <c r="J487" s="173">
        <f>ROUND(I487*H487,2)</f>
        <v>405.03</v>
      </c>
      <c r="K487" s="170" t="s">
        <v>201</v>
      </c>
      <c r="L487" s="34"/>
      <c r="M487" s="174" t="s">
        <v>3</v>
      </c>
      <c r="N487" s="175" t="s">
        <v>40</v>
      </c>
      <c r="O487" s="176">
        <v>0.939</v>
      </c>
      <c r="P487" s="176">
        <f>O487*H487</f>
        <v>1.479864</v>
      </c>
      <c r="Q487" s="176">
        <v>0</v>
      </c>
      <c r="R487" s="176">
        <f>Q487*H487</f>
        <v>0</v>
      </c>
      <c r="S487" s="176">
        <v>0.076</v>
      </c>
      <c r="T487" s="177">
        <f>S487*H487</f>
        <v>0.11977600000000001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78" t="s">
        <v>202</v>
      </c>
      <c r="AT487" s="178" t="s">
        <v>197</v>
      </c>
      <c r="AU487" s="178" t="s">
        <v>78</v>
      </c>
      <c r="AY487" s="20" t="s">
        <v>195</v>
      </c>
      <c r="BE487" s="179">
        <f>IF(N487="základní",J487,0)</f>
        <v>405.03</v>
      </c>
      <c r="BF487" s="179">
        <f>IF(N487="snížená",J487,0)</f>
        <v>0</v>
      </c>
      <c r="BG487" s="179">
        <f>IF(N487="zákl. přenesená",J487,0)</f>
        <v>0</v>
      </c>
      <c r="BH487" s="179">
        <f>IF(N487="sníž. přenesená",J487,0)</f>
        <v>0</v>
      </c>
      <c r="BI487" s="179">
        <f>IF(N487="nulová",J487,0)</f>
        <v>0</v>
      </c>
      <c r="BJ487" s="20" t="s">
        <v>76</v>
      </c>
      <c r="BK487" s="179">
        <f>ROUND(I487*H487,2)</f>
        <v>405.03</v>
      </c>
      <c r="BL487" s="20" t="s">
        <v>202</v>
      </c>
      <c r="BM487" s="178" t="s">
        <v>740</v>
      </c>
    </row>
    <row r="488" spans="1:51" s="13" customFormat="1" ht="12">
      <c r="A488" s="13"/>
      <c r="B488" s="180"/>
      <c r="C488" s="13"/>
      <c r="D488" s="181" t="s">
        <v>204</v>
      </c>
      <c r="E488" s="182" t="s">
        <v>3</v>
      </c>
      <c r="F488" s="183" t="s">
        <v>741</v>
      </c>
      <c r="G488" s="13"/>
      <c r="H488" s="182" t="s">
        <v>3</v>
      </c>
      <c r="I488" s="13"/>
      <c r="J488" s="13"/>
      <c r="K488" s="13"/>
      <c r="L488" s="180"/>
      <c r="M488" s="184"/>
      <c r="N488" s="185"/>
      <c r="O488" s="185"/>
      <c r="P488" s="185"/>
      <c r="Q488" s="185"/>
      <c r="R488" s="185"/>
      <c r="S488" s="185"/>
      <c r="T488" s="186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182" t="s">
        <v>204</v>
      </c>
      <c r="AU488" s="182" t="s">
        <v>78</v>
      </c>
      <c r="AV488" s="13" t="s">
        <v>76</v>
      </c>
      <c r="AW488" s="13" t="s">
        <v>31</v>
      </c>
      <c r="AX488" s="13" t="s">
        <v>69</v>
      </c>
      <c r="AY488" s="182" t="s">
        <v>195</v>
      </c>
    </row>
    <row r="489" spans="1:51" s="14" customFormat="1" ht="12">
      <c r="A489" s="14"/>
      <c r="B489" s="187"/>
      <c r="C489" s="14"/>
      <c r="D489" s="181" t="s">
        <v>204</v>
      </c>
      <c r="E489" s="188" t="s">
        <v>3</v>
      </c>
      <c r="F489" s="189" t="s">
        <v>742</v>
      </c>
      <c r="G489" s="14"/>
      <c r="H489" s="190">
        <v>1.576</v>
      </c>
      <c r="I489" s="14"/>
      <c r="J489" s="14"/>
      <c r="K489" s="14"/>
      <c r="L489" s="187"/>
      <c r="M489" s="191"/>
      <c r="N489" s="192"/>
      <c r="O489" s="192"/>
      <c r="P489" s="192"/>
      <c r="Q489" s="192"/>
      <c r="R489" s="192"/>
      <c r="S489" s="192"/>
      <c r="T489" s="19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188" t="s">
        <v>204</v>
      </c>
      <c r="AU489" s="188" t="s">
        <v>78</v>
      </c>
      <c r="AV489" s="14" t="s">
        <v>78</v>
      </c>
      <c r="AW489" s="14" t="s">
        <v>31</v>
      </c>
      <c r="AX489" s="14" t="s">
        <v>76</v>
      </c>
      <c r="AY489" s="188" t="s">
        <v>195</v>
      </c>
    </row>
    <row r="490" spans="1:65" s="2" customFormat="1" ht="16.5" customHeight="1">
      <c r="A490" s="33"/>
      <c r="B490" s="167"/>
      <c r="C490" s="168" t="s">
        <v>743</v>
      </c>
      <c r="D490" s="168" t="s">
        <v>197</v>
      </c>
      <c r="E490" s="169" t="s">
        <v>744</v>
      </c>
      <c r="F490" s="170" t="s">
        <v>745</v>
      </c>
      <c r="G490" s="171" t="s">
        <v>200</v>
      </c>
      <c r="H490" s="172">
        <v>177.12</v>
      </c>
      <c r="I490" s="173">
        <v>139</v>
      </c>
      <c r="J490" s="173">
        <f>ROUND(I490*H490,2)</f>
        <v>24619.68</v>
      </c>
      <c r="K490" s="170" t="s">
        <v>201</v>
      </c>
      <c r="L490" s="34"/>
      <c r="M490" s="174" t="s">
        <v>3</v>
      </c>
      <c r="N490" s="175" t="s">
        <v>40</v>
      </c>
      <c r="O490" s="176">
        <v>0.51</v>
      </c>
      <c r="P490" s="176">
        <f>O490*H490</f>
        <v>90.33120000000001</v>
      </c>
      <c r="Q490" s="176">
        <v>0</v>
      </c>
      <c r="R490" s="176">
        <f>Q490*H490</f>
        <v>0</v>
      </c>
      <c r="S490" s="176">
        <v>0.043</v>
      </c>
      <c r="T490" s="177">
        <f>S490*H490</f>
        <v>7.61616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78" t="s">
        <v>202</v>
      </c>
      <c r="AT490" s="178" t="s">
        <v>197</v>
      </c>
      <c r="AU490" s="178" t="s">
        <v>78</v>
      </c>
      <c r="AY490" s="20" t="s">
        <v>195</v>
      </c>
      <c r="BE490" s="179">
        <f>IF(N490="základní",J490,0)</f>
        <v>24619.68</v>
      </c>
      <c r="BF490" s="179">
        <f>IF(N490="snížená",J490,0)</f>
        <v>0</v>
      </c>
      <c r="BG490" s="179">
        <f>IF(N490="zákl. přenesená",J490,0)</f>
        <v>0</v>
      </c>
      <c r="BH490" s="179">
        <f>IF(N490="sníž. přenesená",J490,0)</f>
        <v>0</v>
      </c>
      <c r="BI490" s="179">
        <f>IF(N490="nulová",J490,0)</f>
        <v>0</v>
      </c>
      <c r="BJ490" s="20" t="s">
        <v>76</v>
      </c>
      <c r="BK490" s="179">
        <f>ROUND(I490*H490,2)</f>
        <v>24619.68</v>
      </c>
      <c r="BL490" s="20" t="s">
        <v>202</v>
      </c>
      <c r="BM490" s="178" t="s">
        <v>746</v>
      </c>
    </row>
    <row r="491" spans="1:51" s="13" customFormat="1" ht="12">
      <c r="A491" s="13"/>
      <c r="B491" s="180"/>
      <c r="C491" s="13"/>
      <c r="D491" s="181" t="s">
        <v>204</v>
      </c>
      <c r="E491" s="182" t="s">
        <v>3</v>
      </c>
      <c r="F491" s="183" t="s">
        <v>747</v>
      </c>
      <c r="G491" s="13"/>
      <c r="H491" s="182" t="s">
        <v>3</v>
      </c>
      <c r="I491" s="13"/>
      <c r="J491" s="13"/>
      <c r="K491" s="13"/>
      <c r="L491" s="180"/>
      <c r="M491" s="184"/>
      <c r="N491" s="185"/>
      <c r="O491" s="185"/>
      <c r="P491" s="185"/>
      <c r="Q491" s="185"/>
      <c r="R491" s="185"/>
      <c r="S491" s="185"/>
      <c r="T491" s="186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182" t="s">
        <v>204</v>
      </c>
      <c r="AU491" s="182" t="s">
        <v>78</v>
      </c>
      <c r="AV491" s="13" t="s">
        <v>76</v>
      </c>
      <c r="AW491" s="13" t="s">
        <v>31</v>
      </c>
      <c r="AX491" s="13" t="s">
        <v>69</v>
      </c>
      <c r="AY491" s="182" t="s">
        <v>195</v>
      </c>
    </row>
    <row r="492" spans="1:51" s="14" customFormat="1" ht="12">
      <c r="A492" s="14"/>
      <c r="B492" s="187"/>
      <c r="C492" s="14"/>
      <c r="D492" s="181" t="s">
        <v>204</v>
      </c>
      <c r="E492" s="188" t="s">
        <v>3</v>
      </c>
      <c r="F492" s="189" t="s">
        <v>520</v>
      </c>
      <c r="G492" s="14"/>
      <c r="H492" s="190">
        <v>177.12</v>
      </c>
      <c r="I492" s="14"/>
      <c r="J492" s="14"/>
      <c r="K492" s="14"/>
      <c r="L492" s="187"/>
      <c r="M492" s="191"/>
      <c r="N492" s="192"/>
      <c r="O492" s="192"/>
      <c r="P492" s="192"/>
      <c r="Q492" s="192"/>
      <c r="R492" s="192"/>
      <c r="S492" s="192"/>
      <c r="T492" s="19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188" t="s">
        <v>204</v>
      </c>
      <c r="AU492" s="188" t="s">
        <v>78</v>
      </c>
      <c r="AV492" s="14" t="s">
        <v>78</v>
      </c>
      <c r="AW492" s="14" t="s">
        <v>31</v>
      </c>
      <c r="AX492" s="14" t="s">
        <v>76</v>
      </c>
      <c r="AY492" s="188" t="s">
        <v>195</v>
      </c>
    </row>
    <row r="493" spans="1:65" s="2" customFormat="1" ht="24" customHeight="1">
      <c r="A493" s="33"/>
      <c r="B493" s="167"/>
      <c r="C493" s="168" t="s">
        <v>748</v>
      </c>
      <c r="D493" s="168" t="s">
        <v>197</v>
      </c>
      <c r="E493" s="169" t="s">
        <v>749</v>
      </c>
      <c r="F493" s="170" t="s">
        <v>750</v>
      </c>
      <c r="G493" s="171" t="s">
        <v>334</v>
      </c>
      <c r="H493" s="172">
        <v>1</v>
      </c>
      <c r="I493" s="173">
        <v>230</v>
      </c>
      <c r="J493" s="173">
        <f>ROUND(I493*H493,2)</f>
        <v>230</v>
      </c>
      <c r="K493" s="170" t="s">
        <v>201</v>
      </c>
      <c r="L493" s="34"/>
      <c r="M493" s="174" t="s">
        <v>3</v>
      </c>
      <c r="N493" s="175" t="s">
        <v>40</v>
      </c>
      <c r="O493" s="176">
        <v>0.84</v>
      </c>
      <c r="P493" s="176">
        <f>O493*H493</f>
        <v>0.84</v>
      </c>
      <c r="Q493" s="176">
        <v>0</v>
      </c>
      <c r="R493" s="176">
        <f>Q493*H493</f>
        <v>0</v>
      </c>
      <c r="S493" s="176">
        <v>0.016</v>
      </c>
      <c r="T493" s="177">
        <f>S493*H493</f>
        <v>0.016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78" t="s">
        <v>202</v>
      </c>
      <c r="AT493" s="178" t="s">
        <v>197</v>
      </c>
      <c r="AU493" s="178" t="s">
        <v>78</v>
      </c>
      <c r="AY493" s="20" t="s">
        <v>195</v>
      </c>
      <c r="BE493" s="179">
        <f>IF(N493="základní",J493,0)</f>
        <v>230</v>
      </c>
      <c r="BF493" s="179">
        <f>IF(N493="snížená",J493,0)</f>
        <v>0</v>
      </c>
      <c r="BG493" s="179">
        <f>IF(N493="zákl. přenesená",J493,0)</f>
        <v>0</v>
      </c>
      <c r="BH493" s="179">
        <f>IF(N493="sníž. přenesená",J493,0)</f>
        <v>0</v>
      </c>
      <c r="BI493" s="179">
        <f>IF(N493="nulová",J493,0)</f>
        <v>0</v>
      </c>
      <c r="BJ493" s="20" t="s">
        <v>76</v>
      </c>
      <c r="BK493" s="179">
        <f>ROUND(I493*H493,2)</f>
        <v>230</v>
      </c>
      <c r="BL493" s="20" t="s">
        <v>202</v>
      </c>
      <c r="BM493" s="178" t="s">
        <v>751</v>
      </c>
    </row>
    <row r="494" spans="1:51" s="14" customFormat="1" ht="12">
      <c r="A494" s="14"/>
      <c r="B494" s="187"/>
      <c r="C494" s="14"/>
      <c r="D494" s="181" t="s">
        <v>204</v>
      </c>
      <c r="E494" s="188" t="s">
        <v>3</v>
      </c>
      <c r="F494" s="189" t="s">
        <v>752</v>
      </c>
      <c r="G494" s="14"/>
      <c r="H494" s="190">
        <v>1</v>
      </c>
      <c r="I494" s="14"/>
      <c r="J494" s="14"/>
      <c r="K494" s="14"/>
      <c r="L494" s="187"/>
      <c r="M494" s="191"/>
      <c r="N494" s="192"/>
      <c r="O494" s="192"/>
      <c r="P494" s="192"/>
      <c r="Q494" s="192"/>
      <c r="R494" s="192"/>
      <c r="S494" s="192"/>
      <c r="T494" s="193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188" t="s">
        <v>204</v>
      </c>
      <c r="AU494" s="188" t="s">
        <v>78</v>
      </c>
      <c r="AV494" s="14" t="s">
        <v>78</v>
      </c>
      <c r="AW494" s="14" t="s">
        <v>31</v>
      </c>
      <c r="AX494" s="14" t="s">
        <v>76</v>
      </c>
      <c r="AY494" s="188" t="s">
        <v>195</v>
      </c>
    </row>
    <row r="495" spans="1:65" s="2" customFormat="1" ht="24" customHeight="1">
      <c r="A495" s="33"/>
      <c r="B495" s="167"/>
      <c r="C495" s="168" t="s">
        <v>753</v>
      </c>
      <c r="D495" s="168" t="s">
        <v>197</v>
      </c>
      <c r="E495" s="169" t="s">
        <v>754</v>
      </c>
      <c r="F495" s="170" t="s">
        <v>755</v>
      </c>
      <c r="G495" s="171" t="s">
        <v>334</v>
      </c>
      <c r="H495" s="172">
        <v>1</v>
      </c>
      <c r="I495" s="173">
        <v>104</v>
      </c>
      <c r="J495" s="173">
        <f>ROUND(I495*H495,2)</f>
        <v>104</v>
      </c>
      <c r="K495" s="170" t="s">
        <v>201</v>
      </c>
      <c r="L495" s="34"/>
      <c r="M495" s="174" t="s">
        <v>3</v>
      </c>
      <c r="N495" s="175" t="s">
        <v>40</v>
      </c>
      <c r="O495" s="176">
        <v>0.381</v>
      </c>
      <c r="P495" s="176">
        <f>O495*H495</f>
        <v>0.381</v>
      </c>
      <c r="Q495" s="176">
        <v>0</v>
      </c>
      <c r="R495" s="176">
        <f>Q495*H495</f>
        <v>0</v>
      </c>
      <c r="S495" s="176">
        <v>0.054</v>
      </c>
      <c r="T495" s="177">
        <f>S495*H495</f>
        <v>0.054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78" t="s">
        <v>202</v>
      </c>
      <c r="AT495" s="178" t="s">
        <v>197</v>
      </c>
      <c r="AU495" s="178" t="s">
        <v>78</v>
      </c>
      <c r="AY495" s="20" t="s">
        <v>195</v>
      </c>
      <c r="BE495" s="179">
        <f>IF(N495="základní",J495,0)</f>
        <v>104</v>
      </c>
      <c r="BF495" s="179">
        <f>IF(N495="snížená",J495,0)</f>
        <v>0</v>
      </c>
      <c r="BG495" s="179">
        <f>IF(N495="zákl. přenesená",J495,0)</f>
        <v>0</v>
      </c>
      <c r="BH495" s="179">
        <f>IF(N495="sníž. přenesená",J495,0)</f>
        <v>0</v>
      </c>
      <c r="BI495" s="179">
        <f>IF(N495="nulová",J495,0)</f>
        <v>0</v>
      </c>
      <c r="BJ495" s="20" t="s">
        <v>76</v>
      </c>
      <c r="BK495" s="179">
        <f>ROUND(I495*H495,2)</f>
        <v>104</v>
      </c>
      <c r="BL495" s="20" t="s">
        <v>202</v>
      </c>
      <c r="BM495" s="178" t="s">
        <v>756</v>
      </c>
    </row>
    <row r="496" spans="1:51" s="14" customFormat="1" ht="12">
      <c r="A496" s="14"/>
      <c r="B496" s="187"/>
      <c r="C496" s="14"/>
      <c r="D496" s="181" t="s">
        <v>204</v>
      </c>
      <c r="E496" s="188" t="s">
        <v>3</v>
      </c>
      <c r="F496" s="189" t="s">
        <v>757</v>
      </c>
      <c r="G496" s="14"/>
      <c r="H496" s="190">
        <v>1</v>
      </c>
      <c r="I496" s="14"/>
      <c r="J496" s="14"/>
      <c r="K496" s="14"/>
      <c r="L496" s="187"/>
      <c r="M496" s="191"/>
      <c r="N496" s="192"/>
      <c r="O496" s="192"/>
      <c r="P496" s="192"/>
      <c r="Q496" s="192"/>
      <c r="R496" s="192"/>
      <c r="S496" s="192"/>
      <c r="T496" s="19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188" t="s">
        <v>204</v>
      </c>
      <c r="AU496" s="188" t="s">
        <v>78</v>
      </c>
      <c r="AV496" s="14" t="s">
        <v>78</v>
      </c>
      <c r="AW496" s="14" t="s">
        <v>31</v>
      </c>
      <c r="AX496" s="14" t="s">
        <v>76</v>
      </c>
      <c r="AY496" s="188" t="s">
        <v>195</v>
      </c>
    </row>
    <row r="497" spans="1:65" s="2" customFormat="1" ht="24" customHeight="1">
      <c r="A497" s="33"/>
      <c r="B497" s="167"/>
      <c r="C497" s="168" t="s">
        <v>758</v>
      </c>
      <c r="D497" s="168" t="s">
        <v>197</v>
      </c>
      <c r="E497" s="169" t="s">
        <v>759</v>
      </c>
      <c r="F497" s="170" t="s">
        <v>760</v>
      </c>
      <c r="G497" s="171" t="s">
        <v>200</v>
      </c>
      <c r="H497" s="172">
        <v>1.4</v>
      </c>
      <c r="I497" s="173">
        <v>117</v>
      </c>
      <c r="J497" s="173">
        <f>ROUND(I497*H497,2)</f>
        <v>163.8</v>
      </c>
      <c r="K497" s="170" t="s">
        <v>201</v>
      </c>
      <c r="L497" s="34"/>
      <c r="M497" s="174" t="s">
        <v>3</v>
      </c>
      <c r="N497" s="175" t="s">
        <v>40</v>
      </c>
      <c r="O497" s="176">
        <v>0.43</v>
      </c>
      <c r="P497" s="176">
        <f>O497*H497</f>
        <v>0.602</v>
      </c>
      <c r="Q497" s="176">
        <v>0</v>
      </c>
      <c r="R497" s="176">
        <f>Q497*H497</f>
        <v>0</v>
      </c>
      <c r="S497" s="176">
        <v>0.27</v>
      </c>
      <c r="T497" s="177">
        <f>S497*H497</f>
        <v>0.378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78" t="s">
        <v>202</v>
      </c>
      <c r="AT497" s="178" t="s">
        <v>197</v>
      </c>
      <c r="AU497" s="178" t="s">
        <v>78</v>
      </c>
      <c r="AY497" s="20" t="s">
        <v>195</v>
      </c>
      <c r="BE497" s="179">
        <f>IF(N497="základní",J497,0)</f>
        <v>163.8</v>
      </c>
      <c r="BF497" s="179">
        <f>IF(N497="snížená",J497,0)</f>
        <v>0</v>
      </c>
      <c r="BG497" s="179">
        <f>IF(N497="zákl. přenesená",J497,0)</f>
        <v>0</v>
      </c>
      <c r="BH497" s="179">
        <f>IF(N497="sníž. přenesená",J497,0)</f>
        <v>0</v>
      </c>
      <c r="BI497" s="179">
        <f>IF(N497="nulová",J497,0)</f>
        <v>0</v>
      </c>
      <c r="BJ497" s="20" t="s">
        <v>76</v>
      </c>
      <c r="BK497" s="179">
        <f>ROUND(I497*H497,2)</f>
        <v>163.8</v>
      </c>
      <c r="BL497" s="20" t="s">
        <v>202</v>
      </c>
      <c r="BM497" s="178" t="s">
        <v>761</v>
      </c>
    </row>
    <row r="498" spans="1:51" s="13" customFormat="1" ht="12">
      <c r="A498" s="13"/>
      <c r="B498" s="180"/>
      <c r="C498" s="13"/>
      <c r="D498" s="181" t="s">
        <v>204</v>
      </c>
      <c r="E498" s="182" t="s">
        <v>3</v>
      </c>
      <c r="F498" s="183" t="s">
        <v>762</v>
      </c>
      <c r="G498" s="13"/>
      <c r="H498" s="182" t="s">
        <v>3</v>
      </c>
      <c r="I498" s="13"/>
      <c r="J498" s="13"/>
      <c r="K498" s="13"/>
      <c r="L498" s="180"/>
      <c r="M498" s="184"/>
      <c r="N498" s="185"/>
      <c r="O498" s="185"/>
      <c r="P498" s="185"/>
      <c r="Q498" s="185"/>
      <c r="R498" s="185"/>
      <c r="S498" s="185"/>
      <c r="T498" s="186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182" t="s">
        <v>204</v>
      </c>
      <c r="AU498" s="182" t="s">
        <v>78</v>
      </c>
      <c r="AV498" s="13" t="s">
        <v>76</v>
      </c>
      <c r="AW498" s="13" t="s">
        <v>31</v>
      </c>
      <c r="AX498" s="13" t="s">
        <v>69</v>
      </c>
      <c r="AY498" s="182" t="s">
        <v>195</v>
      </c>
    </row>
    <row r="499" spans="1:51" s="14" customFormat="1" ht="12">
      <c r="A499" s="14"/>
      <c r="B499" s="187"/>
      <c r="C499" s="14"/>
      <c r="D499" s="181" t="s">
        <v>204</v>
      </c>
      <c r="E499" s="188" t="s">
        <v>3</v>
      </c>
      <c r="F499" s="189" t="s">
        <v>763</v>
      </c>
      <c r="G499" s="14"/>
      <c r="H499" s="190">
        <v>1.4</v>
      </c>
      <c r="I499" s="14"/>
      <c r="J499" s="14"/>
      <c r="K499" s="14"/>
      <c r="L499" s="187"/>
      <c r="M499" s="191"/>
      <c r="N499" s="192"/>
      <c r="O499" s="192"/>
      <c r="P499" s="192"/>
      <c r="Q499" s="192"/>
      <c r="R499" s="192"/>
      <c r="S499" s="192"/>
      <c r="T499" s="193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188" t="s">
        <v>204</v>
      </c>
      <c r="AU499" s="188" t="s">
        <v>78</v>
      </c>
      <c r="AV499" s="14" t="s">
        <v>78</v>
      </c>
      <c r="AW499" s="14" t="s">
        <v>31</v>
      </c>
      <c r="AX499" s="14" t="s">
        <v>76</v>
      </c>
      <c r="AY499" s="188" t="s">
        <v>195</v>
      </c>
    </row>
    <row r="500" spans="1:65" s="2" customFormat="1" ht="24" customHeight="1">
      <c r="A500" s="33"/>
      <c r="B500" s="167"/>
      <c r="C500" s="168" t="s">
        <v>764</v>
      </c>
      <c r="D500" s="168" t="s">
        <v>197</v>
      </c>
      <c r="E500" s="169" t="s">
        <v>765</v>
      </c>
      <c r="F500" s="170" t="s">
        <v>766</v>
      </c>
      <c r="G500" s="171" t="s">
        <v>334</v>
      </c>
      <c r="H500" s="172">
        <v>1</v>
      </c>
      <c r="I500" s="173">
        <v>323</v>
      </c>
      <c r="J500" s="173">
        <f>ROUND(I500*H500,2)</f>
        <v>323</v>
      </c>
      <c r="K500" s="170" t="s">
        <v>201</v>
      </c>
      <c r="L500" s="34"/>
      <c r="M500" s="174" t="s">
        <v>3</v>
      </c>
      <c r="N500" s="175" t="s">
        <v>40</v>
      </c>
      <c r="O500" s="176">
        <v>1.182</v>
      </c>
      <c r="P500" s="176">
        <f>O500*H500</f>
        <v>1.182</v>
      </c>
      <c r="Q500" s="176">
        <v>0</v>
      </c>
      <c r="R500" s="176">
        <f>Q500*H500</f>
        <v>0</v>
      </c>
      <c r="S500" s="176">
        <v>0.097</v>
      </c>
      <c r="T500" s="177">
        <f>S500*H500</f>
        <v>0.097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78" t="s">
        <v>202</v>
      </c>
      <c r="AT500" s="178" t="s">
        <v>197</v>
      </c>
      <c r="AU500" s="178" t="s">
        <v>78</v>
      </c>
      <c r="AY500" s="20" t="s">
        <v>195</v>
      </c>
      <c r="BE500" s="179">
        <f>IF(N500="základní",J500,0)</f>
        <v>323</v>
      </c>
      <c r="BF500" s="179">
        <f>IF(N500="snížená",J500,0)</f>
        <v>0</v>
      </c>
      <c r="BG500" s="179">
        <f>IF(N500="zákl. přenesená",J500,0)</f>
        <v>0</v>
      </c>
      <c r="BH500" s="179">
        <f>IF(N500="sníž. přenesená",J500,0)</f>
        <v>0</v>
      </c>
      <c r="BI500" s="179">
        <f>IF(N500="nulová",J500,0)</f>
        <v>0</v>
      </c>
      <c r="BJ500" s="20" t="s">
        <v>76</v>
      </c>
      <c r="BK500" s="179">
        <f>ROUND(I500*H500,2)</f>
        <v>323</v>
      </c>
      <c r="BL500" s="20" t="s">
        <v>202</v>
      </c>
      <c r="BM500" s="178" t="s">
        <v>767</v>
      </c>
    </row>
    <row r="501" spans="1:51" s="14" customFormat="1" ht="12">
      <c r="A501" s="14"/>
      <c r="B501" s="187"/>
      <c r="C501" s="14"/>
      <c r="D501" s="181" t="s">
        <v>204</v>
      </c>
      <c r="E501" s="188" t="s">
        <v>3</v>
      </c>
      <c r="F501" s="189" t="s">
        <v>768</v>
      </c>
      <c r="G501" s="14"/>
      <c r="H501" s="190">
        <v>1</v>
      </c>
      <c r="I501" s="14"/>
      <c r="J501" s="14"/>
      <c r="K501" s="14"/>
      <c r="L501" s="187"/>
      <c r="M501" s="191"/>
      <c r="N501" s="192"/>
      <c r="O501" s="192"/>
      <c r="P501" s="192"/>
      <c r="Q501" s="192"/>
      <c r="R501" s="192"/>
      <c r="S501" s="192"/>
      <c r="T501" s="19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188" t="s">
        <v>204</v>
      </c>
      <c r="AU501" s="188" t="s">
        <v>78</v>
      </c>
      <c r="AV501" s="14" t="s">
        <v>78</v>
      </c>
      <c r="AW501" s="14" t="s">
        <v>31</v>
      </c>
      <c r="AX501" s="14" t="s">
        <v>76</v>
      </c>
      <c r="AY501" s="188" t="s">
        <v>195</v>
      </c>
    </row>
    <row r="502" spans="1:65" s="2" customFormat="1" ht="24" customHeight="1">
      <c r="A502" s="33"/>
      <c r="B502" s="167"/>
      <c r="C502" s="168" t="s">
        <v>769</v>
      </c>
      <c r="D502" s="168" t="s">
        <v>197</v>
      </c>
      <c r="E502" s="169" t="s">
        <v>770</v>
      </c>
      <c r="F502" s="170" t="s">
        <v>771</v>
      </c>
      <c r="G502" s="171" t="s">
        <v>212</v>
      </c>
      <c r="H502" s="172">
        <v>6</v>
      </c>
      <c r="I502" s="173">
        <v>199</v>
      </c>
      <c r="J502" s="173">
        <f>ROUND(I502*H502,2)</f>
        <v>1194</v>
      </c>
      <c r="K502" s="170" t="s">
        <v>201</v>
      </c>
      <c r="L502" s="34"/>
      <c r="M502" s="174" t="s">
        <v>3</v>
      </c>
      <c r="N502" s="175" t="s">
        <v>40</v>
      </c>
      <c r="O502" s="176">
        <v>0.729</v>
      </c>
      <c r="P502" s="176">
        <f>O502*H502</f>
        <v>4.374</v>
      </c>
      <c r="Q502" s="176">
        <v>0</v>
      </c>
      <c r="R502" s="176">
        <f>Q502*H502</f>
        <v>0</v>
      </c>
      <c r="S502" s="176">
        <v>0.009</v>
      </c>
      <c r="T502" s="177">
        <f>S502*H502</f>
        <v>0.05399999999999999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78" t="s">
        <v>202</v>
      </c>
      <c r="AT502" s="178" t="s">
        <v>197</v>
      </c>
      <c r="AU502" s="178" t="s">
        <v>78</v>
      </c>
      <c r="AY502" s="20" t="s">
        <v>195</v>
      </c>
      <c r="BE502" s="179">
        <f>IF(N502="základní",J502,0)</f>
        <v>1194</v>
      </c>
      <c r="BF502" s="179">
        <f>IF(N502="snížená",J502,0)</f>
        <v>0</v>
      </c>
      <c r="BG502" s="179">
        <f>IF(N502="zákl. přenesená",J502,0)</f>
        <v>0</v>
      </c>
      <c r="BH502" s="179">
        <f>IF(N502="sníž. přenesená",J502,0)</f>
        <v>0</v>
      </c>
      <c r="BI502" s="179">
        <f>IF(N502="nulová",J502,0)</f>
        <v>0</v>
      </c>
      <c r="BJ502" s="20" t="s">
        <v>76</v>
      </c>
      <c r="BK502" s="179">
        <f>ROUND(I502*H502,2)</f>
        <v>1194</v>
      </c>
      <c r="BL502" s="20" t="s">
        <v>202</v>
      </c>
      <c r="BM502" s="178" t="s">
        <v>772</v>
      </c>
    </row>
    <row r="503" spans="1:51" s="14" customFormat="1" ht="12">
      <c r="A503" s="14"/>
      <c r="B503" s="187"/>
      <c r="C503" s="14"/>
      <c r="D503" s="181" t="s">
        <v>204</v>
      </c>
      <c r="E503" s="188" t="s">
        <v>3</v>
      </c>
      <c r="F503" s="189" t="s">
        <v>773</v>
      </c>
      <c r="G503" s="14"/>
      <c r="H503" s="190">
        <v>6</v>
      </c>
      <c r="I503" s="14"/>
      <c r="J503" s="14"/>
      <c r="K503" s="14"/>
      <c r="L503" s="187"/>
      <c r="M503" s="191"/>
      <c r="N503" s="192"/>
      <c r="O503" s="192"/>
      <c r="P503" s="192"/>
      <c r="Q503" s="192"/>
      <c r="R503" s="192"/>
      <c r="S503" s="192"/>
      <c r="T503" s="193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188" t="s">
        <v>204</v>
      </c>
      <c r="AU503" s="188" t="s">
        <v>78</v>
      </c>
      <c r="AV503" s="14" t="s">
        <v>78</v>
      </c>
      <c r="AW503" s="14" t="s">
        <v>31</v>
      </c>
      <c r="AX503" s="14" t="s">
        <v>76</v>
      </c>
      <c r="AY503" s="188" t="s">
        <v>195</v>
      </c>
    </row>
    <row r="504" spans="1:65" s="2" customFormat="1" ht="24" customHeight="1">
      <c r="A504" s="33"/>
      <c r="B504" s="167"/>
      <c r="C504" s="168" t="s">
        <v>774</v>
      </c>
      <c r="D504" s="168" t="s">
        <v>197</v>
      </c>
      <c r="E504" s="169" t="s">
        <v>775</v>
      </c>
      <c r="F504" s="170" t="s">
        <v>776</v>
      </c>
      <c r="G504" s="171" t="s">
        <v>212</v>
      </c>
      <c r="H504" s="172">
        <v>13.3</v>
      </c>
      <c r="I504" s="173">
        <v>288</v>
      </c>
      <c r="J504" s="173">
        <f>ROUND(I504*H504,2)</f>
        <v>3830.4</v>
      </c>
      <c r="K504" s="170" t="s">
        <v>201</v>
      </c>
      <c r="L504" s="34"/>
      <c r="M504" s="174" t="s">
        <v>3</v>
      </c>
      <c r="N504" s="175" t="s">
        <v>40</v>
      </c>
      <c r="O504" s="176">
        <v>1.053</v>
      </c>
      <c r="P504" s="176">
        <f>O504*H504</f>
        <v>14.0049</v>
      </c>
      <c r="Q504" s="176">
        <v>0</v>
      </c>
      <c r="R504" s="176">
        <f>Q504*H504</f>
        <v>0</v>
      </c>
      <c r="S504" s="176">
        <v>0.009</v>
      </c>
      <c r="T504" s="177">
        <f>S504*H504</f>
        <v>0.1197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78" t="s">
        <v>202</v>
      </c>
      <c r="AT504" s="178" t="s">
        <v>197</v>
      </c>
      <c r="AU504" s="178" t="s">
        <v>78</v>
      </c>
      <c r="AY504" s="20" t="s">
        <v>195</v>
      </c>
      <c r="BE504" s="179">
        <f>IF(N504="základní",J504,0)</f>
        <v>3830.4</v>
      </c>
      <c r="BF504" s="179">
        <f>IF(N504="snížená",J504,0)</f>
        <v>0</v>
      </c>
      <c r="BG504" s="179">
        <f>IF(N504="zákl. přenesená",J504,0)</f>
        <v>0</v>
      </c>
      <c r="BH504" s="179">
        <f>IF(N504="sníž. přenesená",J504,0)</f>
        <v>0</v>
      </c>
      <c r="BI504" s="179">
        <f>IF(N504="nulová",J504,0)</f>
        <v>0</v>
      </c>
      <c r="BJ504" s="20" t="s">
        <v>76</v>
      </c>
      <c r="BK504" s="179">
        <f>ROUND(I504*H504,2)</f>
        <v>3830.4</v>
      </c>
      <c r="BL504" s="20" t="s">
        <v>202</v>
      </c>
      <c r="BM504" s="178" t="s">
        <v>777</v>
      </c>
    </row>
    <row r="505" spans="1:51" s="14" customFormat="1" ht="12">
      <c r="A505" s="14"/>
      <c r="B505" s="187"/>
      <c r="C505" s="14"/>
      <c r="D505" s="181" t="s">
        <v>204</v>
      </c>
      <c r="E505" s="188" t="s">
        <v>3</v>
      </c>
      <c r="F505" s="189" t="s">
        <v>778</v>
      </c>
      <c r="G505" s="14"/>
      <c r="H505" s="190">
        <v>6</v>
      </c>
      <c r="I505" s="14"/>
      <c r="J505" s="14"/>
      <c r="K505" s="14"/>
      <c r="L505" s="187"/>
      <c r="M505" s="191"/>
      <c r="N505" s="192"/>
      <c r="O505" s="192"/>
      <c r="P505" s="192"/>
      <c r="Q505" s="192"/>
      <c r="R505" s="192"/>
      <c r="S505" s="192"/>
      <c r="T505" s="193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188" t="s">
        <v>204</v>
      </c>
      <c r="AU505" s="188" t="s">
        <v>78</v>
      </c>
      <c r="AV505" s="14" t="s">
        <v>78</v>
      </c>
      <c r="AW505" s="14" t="s">
        <v>31</v>
      </c>
      <c r="AX505" s="14" t="s">
        <v>69</v>
      </c>
      <c r="AY505" s="188" t="s">
        <v>195</v>
      </c>
    </row>
    <row r="506" spans="1:51" s="14" customFormat="1" ht="12">
      <c r="A506" s="14"/>
      <c r="B506" s="187"/>
      <c r="C506" s="14"/>
      <c r="D506" s="181" t="s">
        <v>204</v>
      </c>
      <c r="E506" s="188" t="s">
        <v>3</v>
      </c>
      <c r="F506" s="189" t="s">
        <v>779</v>
      </c>
      <c r="G506" s="14"/>
      <c r="H506" s="190">
        <v>2.8</v>
      </c>
      <c r="I506" s="14"/>
      <c r="J506" s="14"/>
      <c r="K506" s="14"/>
      <c r="L506" s="187"/>
      <c r="M506" s="191"/>
      <c r="N506" s="192"/>
      <c r="O506" s="192"/>
      <c r="P506" s="192"/>
      <c r="Q506" s="192"/>
      <c r="R506" s="192"/>
      <c r="S506" s="192"/>
      <c r="T506" s="193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188" t="s">
        <v>204</v>
      </c>
      <c r="AU506" s="188" t="s">
        <v>78</v>
      </c>
      <c r="AV506" s="14" t="s">
        <v>78</v>
      </c>
      <c r="AW506" s="14" t="s">
        <v>31</v>
      </c>
      <c r="AX506" s="14" t="s">
        <v>69</v>
      </c>
      <c r="AY506" s="188" t="s">
        <v>195</v>
      </c>
    </row>
    <row r="507" spans="1:51" s="14" customFormat="1" ht="12">
      <c r="A507" s="14"/>
      <c r="B507" s="187"/>
      <c r="C507" s="14"/>
      <c r="D507" s="181" t="s">
        <v>204</v>
      </c>
      <c r="E507" s="188" t="s">
        <v>3</v>
      </c>
      <c r="F507" s="189" t="s">
        <v>780</v>
      </c>
      <c r="G507" s="14"/>
      <c r="H507" s="190">
        <v>4.5</v>
      </c>
      <c r="I507" s="14"/>
      <c r="J507" s="14"/>
      <c r="K507" s="14"/>
      <c r="L507" s="187"/>
      <c r="M507" s="191"/>
      <c r="N507" s="192"/>
      <c r="O507" s="192"/>
      <c r="P507" s="192"/>
      <c r="Q507" s="192"/>
      <c r="R507" s="192"/>
      <c r="S507" s="192"/>
      <c r="T507" s="193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188" t="s">
        <v>204</v>
      </c>
      <c r="AU507" s="188" t="s">
        <v>78</v>
      </c>
      <c r="AV507" s="14" t="s">
        <v>78</v>
      </c>
      <c r="AW507" s="14" t="s">
        <v>31</v>
      </c>
      <c r="AX507" s="14" t="s">
        <v>69</v>
      </c>
      <c r="AY507" s="188" t="s">
        <v>195</v>
      </c>
    </row>
    <row r="508" spans="1:51" s="15" customFormat="1" ht="12">
      <c r="A508" s="15"/>
      <c r="B508" s="194"/>
      <c r="C508" s="15"/>
      <c r="D508" s="181" t="s">
        <v>204</v>
      </c>
      <c r="E508" s="195" t="s">
        <v>3</v>
      </c>
      <c r="F508" s="196" t="s">
        <v>209</v>
      </c>
      <c r="G508" s="15"/>
      <c r="H508" s="197">
        <v>13.3</v>
      </c>
      <c r="I508" s="15"/>
      <c r="J508" s="15"/>
      <c r="K508" s="15"/>
      <c r="L508" s="194"/>
      <c r="M508" s="198"/>
      <c r="N508" s="199"/>
      <c r="O508" s="199"/>
      <c r="P508" s="199"/>
      <c r="Q508" s="199"/>
      <c r="R508" s="199"/>
      <c r="S508" s="199"/>
      <c r="T508" s="200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195" t="s">
        <v>204</v>
      </c>
      <c r="AU508" s="195" t="s">
        <v>78</v>
      </c>
      <c r="AV508" s="15" t="s">
        <v>202</v>
      </c>
      <c r="AW508" s="15" t="s">
        <v>31</v>
      </c>
      <c r="AX508" s="15" t="s">
        <v>76</v>
      </c>
      <c r="AY508" s="195" t="s">
        <v>195</v>
      </c>
    </row>
    <row r="509" spans="1:65" s="2" customFormat="1" ht="24" customHeight="1">
      <c r="A509" s="33"/>
      <c r="B509" s="167"/>
      <c r="C509" s="168" t="s">
        <v>781</v>
      </c>
      <c r="D509" s="168" t="s">
        <v>197</v>
      </c>
      <c r="E509" s="169" t="s">
        <v>782</v>
      </c>
      <c r="F509" s="170" t="s">
        <v>783</v>
      </c>
      <c r="G509" s="171" t="s">
        <v>212</v>
      </c>
      <c r="H509" s="172">
        <v>19</v>
      </c>
      <c r="I509" s="173">
        <v>93.4</v>
      </c>
      <c r="J509" s="173">
        <f>ROUND(I509*H509,2)</f>
        <v>1774.6</v>
      </c>
      <c r="K509" s="170" t="s">
        <v>201</v>
      </c>
      <c r="L509" s="34"/>
      <c r="M509" s="174" t="s">
        <v>3</v>
      </c>
      <c r="N509" s="175" t="s">
        <v>40</v>
      </c>
      <c r="O509" s="176">
        <v>0.342</v>
      </c>
      <c r="P509" s="176">
        <f>O509*H509</f>
        <v>6.498</v>
      </c>
      <c r="Q509" s="176">
        <v>0</v>
      </c>
      <c r="R509" s="176">
        <f>Q509*H509</f>
        <v>0</v>
      </c>
      <c r="S509" s="176">
        <v>0.018</v>
      </c>
      <c r="T509" s="177">
        <f>S509*H509</f>
        <v>0.34199999999999997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78" t="s">
        <v>202</v>
      </c>
      <c r="AT509" s="178" t="s">
        <v>197</v>
      </c>
      <c r="AU509" s="178" t="s">
        <v>78</v>
      </c>
      <c r="AY509" s="20" t="s">
        <v>195</v>
      </c>
      <c r="BE509" s="179">
        <f>IF(N509="základní",J509,0)</f>
        <v>1774.6</v>
      </c>
      <c r="BF509" s="179">
        <f>IF(N509="snížená",J509,0)</f>
        <v>0</v>
      </c>
      <c r="BG509" s="179">
        <f>IF(N509="zákl. přenesená",J509,0)</f>
        <v>0</v>
      </c>
      <c r="BH509" s="179">
        <f>IF(N509="sníž. přenesená",J509,0)</f>
        <v>0</v>
      </c>
      <c r="BI509" s="179">
        <f>IF(N509="nulová",J509,0)</f>
        <v>0</v>
      </c>
      <c r="BJ509" s="20" t="s">
        <v>76</v>
      </c>
      <c r="BK509" s="179">
        <f>ROUND(I509*H509,2)</f>
        <v>1774.6</v>
      </c>
      <c r="BL509" s="20" t="s">
        <v>202</v>
      </c>
      <c r="BM509" s="178" t="s">
        <v>784</v>
      </c>
    </row>
    <row r="510" spans="1:51" s="13" customFormat="1" ht="12">
      <c r="A510" s="13"/>
      <c r="B510" s="180"/>
      <c r="C510" s="13"/>
      <c r="D510" s="181" t="s">
        <v>204</v>
      </c>
      <c r="E510" s="182" t="s">
        <v>3</v>
      </c>
      <c r="F510" s="183" t="s">
        <v>785</v>
      </c>
      <c r="G510" s="13"/>
      <c r="H510" s="182" t="s">
        <v>3</v>
      </c>
      <c r="I510" s="13"/>
      <c r="J510" s="13"/>
      <c r="K510" s="13"/>
      <c r="L510" s="180"/>
      <c r="M510" s="184"/>
      <c r="N510" s="185"/>
      <c r="O510" s="185"/>
      <c r="P510" s="185"/>
      <c r="Q510" s="185"/>
      <c r="R510" s="185"/>
      <c r="S510" s="185"/>
      <c r="T510" s="186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182" t="s">
        <v>204</v>
      </c>
      <c r="AU510" s="182" t="s">
        <v>78</v>
      </c>
      <c r="AV510" s="13" t="s">
        <v>76</v>
      </c>
      <c r="AW510" s="13" t="s">
        <v>31</v>
      </c>
      <c r="AX510" s="13" t="s">
        <v>69</v>
      </c>
      <c r="AY510" s="182" t="s">
        <v>195</v>
      </c>
    </row>
    <row r="511" spans="1:51" s="14" customFormat="1" ht="12">
      <c r="A511" s="14"/>
      <c r="B511" s="187"/>
      <c r="C511" s="14"/>
      <c r="D511" s="181" t="s">
        <v>204</v>
      </c>
      <c r="E511" s="188" t="s">
        <v>3</v>
      </c>
      <c r="F511" s="189" t="s">
        <v>311</v>
      </c>
      <c r="G511" s="14"/>
      <c r="H511" s="190">
        <v>19</v>
      </c>
      <c r="I511" s="14"/>
      <c r="J511" s="14"/>
      <c r="K511" s="14"/>
      <c r="L511" s="187"/>
      <c r="M511" s="191"/>
      <c r="N511" s="192"/>
      <c r="O511" s="192"/>
      <c r="P511" s="192"/>
      <c r="Q511" s="192"/>
      <c r="R511" s="192"/>
      <c r="S511" s="192"/>
      <c r="T511" s="19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188" t="s">
        <v>204</v>
      </c>
      <c r="AU511" s="188" t="s">
        <v>78</v>
      </c>
      <c r="AV511" s="14" t="s">
        <v>78</v>
      </c>
      <c r="AW511" s="14" t="s">
        <v>31</v>
      </c>
      <c r="AX511" s="14" t="s">
        <v>76</v>
      </c>
      <c r="AY511" s="188" t="s">
        <v>195</v>
      </c>
    </row>
    <row r="512" spans="1:65" s="2" customFormat="1" ht="24" customHeight="1">
      <c r="A512" s="33"/>
      <c r="B512" s="167"/>
      <c r="C512" s="168" t="s">
        <v>786</v>
      </c>
      <c r="D512" s="168" t="s">
        <v>197</v>
      </c>
      <c r="E512" s="169" t="s">
        <v>787</v>
      </c>
      <c r="F512" s="170" t="s">
        <v>788</v>
      </c>
      <c r="G512" s="171" t="s">
        <v>212</v>
      </c>
      <c r="H512" s="172">
        <v>7.5</v>
      </c>
      <c r="I512" s="173">
        <v>1130</v>
      </c>
      <c r="J512" s="173">
        <f>ROUND(I512*H512,2)</f>
        <v>8475</v>
      </c>
      <c r="K512" s="170" t="s">
        <v>201</v>
      </c>
      <c r="L512" s="34"/>
      <c r="M512" s="174" t="s">
        <v>3</v>
      </c>
      <c r="N512" s="175" t="s">
        <v>40</v>
      </c>
      <c r="O512" s="176">
        <v>2.459</v>
      </c>
      <c r="P512" s="176">
        <f>O512*H512</f>
        <v>18.4425</v>
      </c>
      <c r="Q512" s="176">
        <v>8E-05</v>
      </c>
      <c r="R512" s="176">
        <f>Q512*H512</f>
        <v>0.0006000000000000001</v>
      </c>
      <c r="S512" s="176">
        <v>0</v>
      </c>
      <c r="T512" s="177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78" t="s">
        <v>202</v>
      </c>
      <c r="AT512" s="178" t="s">
        <v>197</v>
      </c>
      <c r="AU512" s="178" t="s">
        <v>78</v>
      </c>
      <c r="AY512" s="20" t="s">
        <v>195</v>
      </c>
      <c r="BE512" s="179">
        <f>IF(N512="základní",J512,0)</f>
        <v>8475</v>
      </c>
      <c r="BF512" s="179">
        <f>IF(N512="snížená",J512,0)</f>
        <v>0</v>
      </c>
      <c r="BG512" s="179">
        <f>IF(N512="zákl. přenesená",J512,0)</f>
        <v>0</v>
      </c>
      <c r="BH512" s="179">
        <f>IF(N512="sníž. přenesená",J512,0)</f>
        <v>0</v>
      </c>
      <c r="BI512" s="179">
        <f>IF(N512="nulová",J512,0)</f>
        <v>0</v>
      </c>
      <c r="BJ512" s="20" t="s">
        <v>76</v>
      </c>
      <c r="BK512" s="179">
        <f>ROUND(I512*H512,2)</f>
        <v>8475</v>
      </c>
      <c r="BL512" s="20" t="s">
        <v>202</v>
      </c>
      <c r="BM512" s="178" t="s">
        <v>789</v>
      </c>
    </row>
    <row r="513" spans="1:51" s="13" customFormat="1" ht="12">
      <c r="A513" s="13"/>
      <c r="B513" s="180"/>
      <c r="C513" s="13"/>
      <c r="D513" s="181" t="s">
        <v>204</v>
      </c>
      <c r="E513" s="182" t="s">
        <v>3</v>
      </c>
      <c r="F513" s="183" t="s">
        <v>790</v>
      </c>
      <c r="G513" s="13"/>
      <c r="H513" s="182" t="s">
        <v>3</v>
      </c>
      <c r="I513" s="13"/>
      <c r="J513" s="13"/>
      <c r="K513" s="13"/>
      <c r="L513" s="180"/>
      <c r="M513" s="184"/>
      <c r="N513" s="185"/>
      <c r="O513" s="185"/>
      <c r="P513" s="185"/>
      <c r="Q513" s="185"/>
      <c r="R513" s="185"/>
      <c r="S513" s="185"/>
      <c r="T513" s="186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182" t="s">
        <v>204</v>
      </c>
      <c r="AU513" s="182" t="s">
        <v>78</v>
      </c>
      <c r="AV513" s="13" t="s">
        <v>76</v>
      </c>
      <c r="AW513" s="13" t="s">
        <v>31</v>
      </c>
      <c r="AX513" s="13" t="s">
        <v>69</v>
      </c>
      <c r="AY513" s="182" t="s">
        <v>195</v>
      </c>
    </row>
    <row r="514" spans="1:51" s="14" customFormat="1" ht="12">
      <c r="A514" s="14"/>
      <c r="B514" s="187"/>
      <c r="C514" s="14"/>
      <c r="D514" s="181" t="s">
        <v>204</v>
      </c>
      <c r="E514" s="188" t="s">
        <v>3</v>
      </c>
      <c r="F514" s="189" t="s">
        <v>648</v>
      </c>
      <c r="G514" s="14"/>
      <c r="H514" s="190">
        <v>7.5</v>
      </c>
      <c r="I514" s="14"/>
      <c r="J514" s="14"/>
      <c r="K514" s="14"/>
      <c r="L514" s="187"/>
      <c r="M514" s="191"/>
      <c r="N514" s="192"/>
      <c r="O514" s="192"/>
      <c r="P514" s="192"/>
      <c r="Q514" s="192"/>
      <c r="R514" s="192"/>
      <c r="S514" s="192"/>
      <c r="T514" s="193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188" t="s">
        <v>204</v>
      </c>
      <c r="AU514" s="188" t="s">
        <v>78</v>
      </c>
      <c r="AV514" s="14" t="s">
        <v>78</v>
      </c>
      <c r="AW514" s="14" t="s">
        <v>31</v>
      </c>
      <c r="AX514" s="14" t="s">
        <v>76</v>
      </c>
      <c r="AY514" s="188" t="s">
        <v>195</v>
      </c>
    </row>
    <row r="515" spans="1:65" s="2" customFormat="1" ht="24" customHeight="1">
      <c r="A515" s="33"/>
      <c r="B515" s="167"/>
      <c r="C515" s="168" t="s">
        <v>791</v>
      </c>
      <c r="D515" s="168" t="s">
        <v>197</v>
      </c>
      <c r="E515" s="169" t="s">
        <v>792</v>
      </c>
      <c r="F515" s="170" t="s">
        <v>793</v>
      </c>
      <c r="G515" s="171" t="s">
        <v>200</v>
      </c>
      <c r="H515" s="172">
        <v>1367.948</v>
      </c>
      <c r="I515" s="173">
        <v>16.4</v>
      </c>
      <c r="J515" s="173">
        <f>ROUND(I515*H515,2)</f>
        <v>22434.35</v>
      </c>
      <c r="K515" s="170" t="s">
        <v>201</v>
      </c>
      <c r="L515" s="34"/>
      <c r="M515" s="174" t="s">
        <v>3</v>
      </c>
      <c r="N515" s="175" t="s">
        <v>40</v>
      </c>
      <c r="O515" s="176">
        <v>0.06</v>
      </c>
      <c r="P515" s="176">
        <f>O515*H515</f>
        <v>82.07688</v>
      </c>
      <c r="Q515" s="176">
        <v>0</v>
      </c>
      <c r="R515" s="176">
        <f>Q515*H515</f>
        <v>0</v>
      </c>
      <c r="S515" s="176">
        <v>0.016</v>
      </c>
      <c r="T515" s="177">
        <f>S515*H515</f>
        <v>21.887168000000003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78" t="s">
        <v>202</v>
      </c>
      <c r="AT515" s="178" t="s">
        <v>197</v>
      </c>
      <c r="AU515" s="178" t="s">
        <v>78</v>
      </c>
      <c r="AY515" s="20" t="s">
        <v>195</v>
      </c>
      <c r="BE515" s="179">
        <f>IF(N515="základní",J515,0)</f>
        <v>22434.35</v>
      </c>
      <c r="BF515" s="179">
        <f>IF(N515="snížená",J515,0)</f>
        <v>0</v>
      </c>
      <c r="BG515" s="179">
        <f>IF(N515="zákl. přenesená",J515,0)</f>
        <v>0</v>
      </c>
      <c r="BH515" s="179">
        <f>IF(N515="sníž. přenesená",J515,0)</f>
        <v>0</v>
      </c>
      <c r="BI515" s="179">
        <f>IF(N515="nulová",J515,0)</f>
        <v>0</v>
      </c>
      <c r="BJ515" s="20" t="s">
        <v>76</v>
      </c>
      <c r="BK515" s="179">
        <f>ROUND(I515*H515,2)</f>
        <v>22434.35</v>
      </c>
      <c r="BL515" s="20" t="s">
        <v>202</v>
      </c>
      <c r="BM515" s="178" t="s">
        <v>794</v>
      </c>
    </row>
    <row r="516" spans="1:51" s="13" customFormat="1" ht="12">
      <c r="A516" s="13"/>
      <c r="B516" s="180"/>
      <c r="C516" s="13"/>
      <c r="D516" s="181" t="s">
        <v>204</v>
      </c>
      <c r="E516" s="182" t="s">
        <v>3</v>
      </c>
      <c r="F516" s="183" t="s">
        <v>531</v>
      </c>
      <c r="G516" s="13"/>
      <c r="H516" s="182" t="s">
        <v>3</v>
      </c>
      <c r="I516" s="13"/>
      <c r="J516" s="13"/>
      <c r="K516" s="13"/>
      <c r="L516" s="180"/>
      <c r="M516" s="184"/>
      <c r="N516" s="185"/>
      <c r="O516" s="185"/>
      <c r="P516" s="185"/>
      <c r="Q516" s="185"/>
      <c r="R516" s="185"/>
      <c r="S516" s="185"/>
      <c r="T516" s="186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182" t="s">
        <v>204</v>
      </c>
      <c r="AU516" s="182" t="s">
        <v>78</v>
      </c>
      <c r="AV516" s="13" t="s">
        <v>76</v>
      </c>
      <c r="AW516" s="13" t="s">
        <v>31</v>
      </c>
      <c r="AX516" s="13" t="s">
        <v>69</v>
      </c>
      <c r="AY516" s="182" t="s">
        <v>195</v>
      </c>
    </row>
    <row r="517" spans="1:51" s="13" customFormat="1" ht="12">
      <c r="A517" s="13"/>
      <c r="B517" s="180"/>
      <c r="C517" s="13"/>
      <c r="D517" s="181" t="s">
        <v>204</v>
      </c>
      <c r="E517" s="182" t="s">
        <v>3</v>
      </c>
      <c r="F517" s="183" t="s">
        <v>485</v>
      </c>
      <c r="G517" s="13"/>
      <c r="H517" s="182" t="s">
        <v>3</v>
      </c>
      <c r="I517" s="13"/>
      <c r="J517" s="13"/>
      <c r="K517" s="13"/>
      <c r="L517" s="180"/>
      <c r="M517" s="184"/>
      <c r="N517" s="185"/>
      <c r="O517" s="185"/>
      <c r="P517" s="185"/>
      <c r="Q517" s="185"/>
      <c r="R517" s="185"/>
      <c r="S517" s="185"/>
      <c r="T517" s="18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182" t="s">
        <v>204</v>
      </c>
      <c r="AU517" s="182" t="s">
        <v>78</v>
      </c>
      <c r="AV517" s="13" t="s">
        <v>76</v>
      </c>
      <c r="AW517" s="13" t="s">
        <v>31</v>
      </c>
      <c r="AX517" s="13" t="s">
        <v>69</v>
      </c>
      <c r="AY517" s="182" t="s">
        <v>195</v>
      </c>
    </row>
    <row r="518" spans="1:51" s="14" customFormat="1" ht="12">
      <c r="A518" s="14"/>
      <c r="B518" s="187"/>
      <c r="C518" s="14"/>
      <c r="D518" s="181" t="s">
        <v>204</v>
      </c>
      <c r="E518" s="188" t="s">
        <v>3</v>
      </c>
      <c r="F518" s="189" t="s">
        <v>486</v>
      </c>
      <c r="G518" s="14"/>
      <c r="H518" s="190">
        <v>1267.29</v>
      </c>
      <c r="I518" s="14"/>
      <c r="J518" s="14"/>
      <c r="K518" s="14"/>
      <c r="L518" s="187"/>
      <c r="M518" s="191"/>
      <c r="N518" s="192"/>
      <c r="O518" s="192"/>
      <c r="P518" s="192"/>
      <c r="Q518" s="192"/>
      <c r="R518" s="192"/>
      <c r="S518" s="192"/>
      <c r="T518" s="193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188" t="s">
        <v>204</v>
      </c>
      <c r="AU518" s="188" t="s">
        <v>78</v>
      </c>
      <c r="AV518" s="14" t="s">
        <v>78</v>
      </c>
      <c r="AW518" s="14" t="s">
        <v>31</v>
      </c>
      <c r="AX518" s="14" t="s">
        <v>69</v>
      </c>
      <c r="AY518" s="188" t="s">
        <v>195</v>
      </c>
    </row>
    <row r="519" spans="1:51" s="13" customFormat="1" ht="12">
      <c r="A519" s="13"/>
      <c r="B519" s="180"/>
      <c r="C519" s="13"/>
      <c r="D519" s="181" t="s">
        <v>204</v>
      </c>
      <c r="E519" s="182" t="s">
        <v>3</v>
      </c>
      <c r="F519" s="183" t="s">
        <v>349</v>
      </c>
      <c r="G519" s="13"/>
      <c r="H519" s="182" t="s">
        <v>3</v>
      </c>
      <c r="I519" s="13"/>
      <c r="J519" s="13"/>
      <c r="K519" s="13"/>
      <c r="L519" s="180"/>
      <c r="M519" s="184"/>
      <c r="N519" s="185"/>
      <c r="O519" s="185"/>
      <c r="P519" s="185"/>
      <c r="Q519" s="185"/>
      <c r="R519" s="185"/>
      <c r="S519" s="185"/>
      <c r="T519" s="186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182" t="s">
        <v>204</v>
      </c>
      <c r="AU519" s="182" t="s">
        <v>78</v>
      </c>
      <c r="AV519" s="13" t="s">
        <v>76</v>
      </c>
      <c r="AW519" s="13" t="s">
        <v>31</v>
      </c>
      <c r="AX519" s="13" t="s">
        <v>69</v>
      </c>
      <c r="AY519" s="182" t="s">
        <v>195</v>
      </c>
    </row>
    <row r="520" spans="1:51" s="14" customFormat="1" ht="12">
      <c r="A520" s="14"/>
      <c r="B520" s="187"/>
      <c r="C520" s="14"/>
      <c r="D520" s="181" t="s">
        <v>204</v>
      </c>
      <c r="E520" s="188" t="s">
        <v>3</v>
      </c>
      <c r="F520" s="189" t="s">
        <v>487</v>
      </c>
      <c r="G520" s="14"/>
      <c r="H520" s="190">
        <v>100.658</v>
      </c>
      <c r="I520" s="14"/>
      <c r="J520" s="14"/>
      <c r="K520" s="14"/>
      <c r="L520" s="187"/>
      <c r="M520" s="191"/>
      <c r="N520" s="192"/>
      <c r="O520" s="192"/>
      <c r="P520" s="192"/>
      <c r="Q520" s="192"/>
      <c r="R520" s="192"/>
      <c r="S520" s="192"/>
      <c r="T520" s="193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188" t="s">
        <v>204</v>
      </c>
      <c r="AU520" s="188" t="s">
        <v>78</v>
      </c>
      <c r="AV520" s="14" t="s">
        <v>78</v>
      </c>
      <c r="AW520" s="14" t="s">
        <v>31</v>
      </c>
      <c r="AX520" s="14" t="s">
        <v>69</v>
      </c>
      <c r="AY520" s="188" t="s">
        <v>195</v>
      </c>
    </row>
    <row r="521" spans="1:51" s="15" customFormat="1" ht="12">
      <c r="A521" s="15"/>
      <c r="B521" s="194"/>
      <c r="C521" s="15"/>
      <c r="D521" s="181" t="s">
        <v>204</v>
      </c>
      <c r="E521" s="195" t="s">
        <v>3</v>
      </c>
      <c r="F521" s="196" t="s">
        <v>209</v>
      </c>
      <c r="G521" s="15"/>
      <c r="H521" s="197">
        <v>1367.948</v>
      </c>
      <c r="I521" s="15"/>
      <c r="J521" s="15"/>
      <c r="K521" s="15"/>
      <c r="L521" s="194"/>
      <c r="M521" s="198"/>
      <c r="N521" s="199"/>
      <c r="O521" s="199"/>
      <c r="P521" s="199"/>
      <c r="Q521" s="199"/>
      <c r="R521" s="199"/>
      <c r="S521" s="199"/>
      <c r="T521" s="200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195" t="s">
        <v>204</v>
      </c>
      <c r="AU521" s="195" t="s">
        <v>78</v>
      </c>
      <c r="AV521" s="15" t="s">
        <v>202</v>
      </c>
      <c r="AW521" s="15" t="s">
        <v>31</v>
      </c>
      <c r="AX521" s="15" t="s">
        <v>76</v>
      </c>
      <c r="AY521" s="195" t="s">
        <v>195</v>
      </c>
    </row>
    <row r="522" spans="1:65" s="2" customFormat="1" ht="24" customHeight="1">
      <c r="A522" s="33"/>
      <c r="B522" s="167"/>
      <c r="C522" s="168" t="s">
        <v>795</v>
      </c>
      <c r="D522" s="168" t="s">
        <v>197</v>
      </c>
      <c r="E522" s="169" t="s">
        <v>796</v>
      </c>
      <c r="F522" s="170" t="s">
        <v>797</v>
      </c>
      <c r="G522" s="171" t="s">
        <v>200</v>
      </c>
      <c r="H522" s="172">
        <v>165</v>
      </c>
      <c r="I522" s="173">
        <v>104</v>
      </c>
      <c r="J522" s="173">
        <f>ROUND(I522*H522,2)</f>
        <v>17160</v>
      </c>
      <c r="K522" s="170" t="s">
        <v>201</v>
      </c>
      <c r="L522" s="34"/>
      <c r="M522" s="174" t="s">
        <v>3</v>
      </c>
      <c r="N522" s="175" t="s">
        <v>40</v>
      </c>
      <c r="O522" s="176">
        <v>0.382</v>
      </c>
      <c r="P522" s="176">
        <f>O522*H522</f>
        <v>63.03</v>
      </c>
      <c r="Q522" s="176">
        <v>0</v>
      </c>
      <c r="R522" s="176">
        <f>Q522*H522</f>
        <v>0</v>
      </c>
      <c r="S522" s="176">
        <v>0.05</v>
      </c>
      <c r="T522" s="177">
        <f>S522*H522</f>
        <v>8.25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78" t="s">
        <v>202</v>
      </c>
      <c r="AT522" s="178" t="s">
        <v>197</v>
      </c>
      <c r="AU522" s="178" t="s">
        <v>78</v>
      </c>
      <c r="AY522" s="20" t="s">
        <v>195</v>
      </c>
      <c r="BE522" s="179">
        <f>IF(N522="základní",J522,0)</f>
        <v>17160</v>
      </c>
      <c r="BF522" s="179">
        <f>IF(N522="snížená",J522,0)</f>
        <v>0</v>
      </c>
      <c r="BG522" s="179">
        <f>IF(N522="zákl. přenesená",J522,0)</f>
        <v>0</v>
      </c>
      <c r="BH522" s="179">
        <f>IF(N522="sníž. přenesená",J522,0)</f>
        <v>0</v>
      </c>
      <c r="BI522" s="179">
        <f>IF(N522="nulová",J522,0)</f>
        <v>0</v>
      </c>
      <c r="BJ522" s="20" t="s">
        <v>76</v>
      </c>
      <c r="BK522" s="179">
        <f>ROUND(I522*H522,2)</f>
        <v>17160</v>
      </c>
      <c r="BL522" s="20" t="s">
        <v>202</v>
      </c>
      <c r="BM522" s="178" t="s">
        <v>798</v>
      </c>
    </row>
    <row r="523" spans="1:51" s="13" customFormat="1" ht="12">
      <c r="A523" s="13"/>
      <c r="B523" s="180"/>
      <c r="C523" s="13"/>
      <c r="D523" s="181" t="s">
        <v>204</v>
      </c>
      <c r="E523" s="182" t="s">
        <v>3</v>
      </c>
      <c r="F523" s="183" t="s">
        <v>799</v>
      </c>
      <c r="G523" s="13"/>
      <c r="H523" s="182" t="s">
        <v>3</v>
      </c>
      <c r="I523" s="13"/>
      <c r="J523" s="13"/>
      <c r="K523" s="13"/>
      <c r="L523" s="180"/>
      <c r="M523" s="184"/>
      <c r="N523" s="185"/>
      <c r="O523" s="185"/>
      <c r="P523" s="185"/>
      <c r="Q523" s="185"/>
      <c r="R523" s="185"/>
      <c r="S523" s="185"/>
      <c r="T523" s="186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182" t="s">
        <v>204</v>
      </c>
      <c r="AU523" s="182" t="s">
        <v>78</v>
      </c>
      <c r="AV523" s="13" t="s">
        <v>76</v>
      </c>
      <c r="AW523" s="13" t="s">
        <v>31</v>
      </c>
      <c r="AX523" s="13" t="s">
        <v>69</v>
      </c>
      <c r="AY523" s="182" t="s">
        <v>195</v>
      </c>
    </row>
    <row r="524" spans="1:51" s="14" customFormat="1" ht="12">
      <c r="A524" s="14"/>
      <c r="B524" s="187"/>
      <c r="C524" s="14"/>
      <c r="D524" s="181" t="s">
        <v>204</v>
      </c>
      <c r="E524" s="188" t="s">
        <v>3</v>
      </c>
      <c r="F524" s="189" t="s">
        <v>479</v>
      </c>
      <c r="G524" s="14"/>
      <c r="H524" s="190">
        <v>165</v>
      </c>
      <c r="I524" s="14"/>
      <c r="J524" s="14"/>
      <c r="K524" s="14"/>
      <c r="L524" s="187"/>
      <c r="M524" s="191"/>
      <c r="N524" s="192"/>
      <c r="O524" s="192"/>
      <c r="P524" s="192"/>
      <c r="Q524" s="192"/>
      <c r="R524" s="192"/>
      <c r="S524" s="192"/>
      <c r="T524" s="193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188" t="s">
        <v>204</v>
      </c>
      <c r="AU524" s="188" t="s">
        <v>78</v>
      </c>
      <c r="AV524" s="14" t="s">
        <v>78</v>
      </c>
      <c r="AW524" s="14" t="s">
        <v>31</v>
      </c>
      <c r="AX524" s="14" t="s">
        <v>76</v>
      </c>
      <c r="AY524" s="188" t="s">
        <v>195</v>
      </c>
    </row>
    <row r="525" spans="1:65" s="2" customFormat="1" ht="16.5" customHeight="1">
      <c r="A525" s="33"/>
      <c r="B525" s="167"/>
      <c r="C525" s="168" t="s">
        <v>800</v>
      </c>
      <c r="D525" s="168" t="s">
        <v>197</v>
      </c>
      <c r="E525" s="169" t="s">
        <v>801</v>
      </c>
      <c r="F525" s="170" t="s">
        <v>802</v>
      </c>
      <c r="G525" s="171" t="s">
        <v>212</v>
      </c>
      <c r="H525" s="172">
        <v>25</v>
      </c>
      <c r="I525" s="173">
        <v>75.8</v>
      </c>
      <c r="J525" s="173">
        <f>ROUND(I525*H525,2)</f>
        <v>1895</v>
      </c>
      <c r="K525" s="170" t="s">
        <v>201</v>
      </c>
      <c r="L525" s="34"/>
      <c r="M525" s="174" t="s">
        <v>3</v>
      </c>
      <c r="N525" s="175" t="s">
        <v>40</v>
      </c>
      <c r="O525" s="176">
        <v>0.192</v>
      </c>
      <c r="P525" s="176">
        <f>O525*H525</f>
        <v>4.8</v>
      </c>
      <c r="Q525" s="176">
        <v>0</v>
      </c>
      <c r="R525" s="176">
        <f>Q525*H525</f>
        <v>0</v>
      </c>
      <c r="S525" s="176">
        <v>0</v>
      </c>
      <c r="T525" s="177">
        <f>S525*H525</f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178" t="s">
        <v>202</v>
      </c>
      <c r="AT525" s="178" t="s">
        <v>197</v>
      </c>
      <c r="AU525" s="178" t="s">
        <v>78</v>
      </c>
      <c r="AY525" s="20" t="s">
        <v>195</v>
      </c>
      <c r="BE525" s="179">
        <f>IF(N525="základní",J525,0)</f>
        <v>1895</v>
      </c>
      <c r="BF525" s="179">
        <f>IF(N525="snížená",J525,0)</f>
        <v>0</v>
      </c>
      <c r="BG525" s="179">
        <f>IF(N525="zákl. přenesená",J525,0)</f>
        <v>0</v>
      </c>
      <c r="BH525" s="179">
        <f>IF(N525="sníž. přenesená",J525,0)</f>
        <v>0</v>
      </c>
      <c r="BI525" s="179">
        <f>IF(N525="nulová",J525,0)</f>
        <v>0</v>
      </c>
      <c r="BJ525" s="20" t="s">
        <v>76</v>
      </c>
      <c r="BK525" s="179">
        <f>ROUND(I525*H525,2)</f>
        <v>1895</v>
      </c>
      <c r="BL525" s="20" t="s">
        <v>202</v>
      </c>
      <c r="BM525" s="178" t="s">
        <v>803</v>
      </c>
    </row>
    <row r="526" spans="1:51" s="14" customFormat="1" ht="12">
      <c r="A526" s="14"/>
      <c r="B526" s="187"/>
      <c r="C526" s="14"/>
      <c r="D526" s="181" t="s">
        <v>204</v>
      </c>
      <c r="E526" s="188" t="s">
        <v>3</v>
      </c>
      <c r="F526" s="189" t="s">
        <v>804</v>
      </c>
      <c r="G526" s="14"/>
      <c r="H526" s="190">
        <v>25</v>
      </c>
      <c r="I526" s="14"/>
      <c r="J526" s="14"/>
      <c r="K526" s="14"/>
      <c r="L526" s="187"/>
      <c r="M526" s="191"/>
      <c r="N526" s="192"/>
      <c r="O526" s="192"/>
      <c r="P526" s="192"/>
      <c r="Q526" s="192"/>
      <c r="R526" s="192"/>
      <c r="S526" s="192"/>
      <c r="T526" s="19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188" t="s">
        <v>204</v>
      </c>
      <c r="AU526" s="188" t="s">
        <v>78</v>
      </c>
      <c r="AV526" s="14" t="s">
        <v>78</v>
      </c>
      <c r="AW526" s="14" t="s">
        <v>31</v>
      </c>
      <c r="AX526" s="14" t="s">
        <v>76</v>
      </c>
      <c r="AY526" s="188" t="s">
        <v>195</v>
      </c>
    </row>
    <row r="527" spans="1:65" s="2" customFormat="1" ht="16.5" customHeight="1">
      <c r="A527" s="33"/>
      <c r="B527" s="167"/>
      <c r="C527" s="168" t="s">
        <v>805</v>
      </c>
      <c r="D527" s="168" t="s">
        <v>197</v>
      </c>
      <c r="E527" s="169" t="s">
        <v>806</v>
      </c>
      <c r="F527" s="170" t="s">
        <v>807</v>
      </c>
      <c r="G527" s="171" t="s">
        <v>216</v>
      </c>
      <c r="H527" s="172">
        <v>0.25</v>
      </c>
      <c r="I527" s="173">
        <v>13600</v>
      </c>
      <c r="J527" s="173">
        <f>ROUND(I527*H527,2)</f>
        <v>3400</v>
      </c>
      <c r="K527" s="170" t="s">
        <v>201</v>
      </c>
      <c r="L527" s="34"/>
      <c r="M527" s="174" t="s">
        <v>3</v>
      </c>
      <c r="N527" s="175" t="s">
        <v>40</v>
      </c>
      <c r="O527" s="176">
        <v>42.263</v>
      </c>
      <c r="P527" s="176">
        <f>O527*H527</f>
        <v>10.56575</v>
      </c>
      <c r="Q527" s="176">
        <v>0.50375</v>
      </c>
      <c r="R527" s="176">
        <f>Q527*H527</f>
        <v>0.1259375</v>
      </c>
      <c r="S527" s="176">
        <v>1.95</v>
      </c>
      <c r="T527" s="177">
        <f>S527*H527</f>
        <v>0.4875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78" t="s">
        <v>202</v>
      </c>
      <c r="AT527" s="178" t="s">
        <v>197</v>
      </c>
      <c r="AU527" s="178" t="s">
        <v>78</v>
      </c>
      <c r="AY527" s="20" t="s">
        <v>195</v>
      </c>
      <c r="BE527" s="179">
        <f>IF(N527="základní",J527,0)</f>
        <v>3400</v>
      </c>
      <c r="BF527" s="179">
        <f>IF(N527="snížená",J527,0)</f>
        <v>0</v>
      </c>
      <c r="BG527" s="179">
        <f>IF(N527="zákl. přenesená",J527,0)</f>
        <v>0</v>
      </c>
      <c r="BH527" s="179">
        <f>IF(N527="sníž. přenesená",J527,0)</f>
        <v>0</v>
      </c>
      <c r="BI527" s="179">
        <f>IF(N527="nulová",J527,0)</f>
        <v>0</v>
      </c>
      <c r="BJ527" s="20" t="s">
        <v>76</v>
      </c>
      <c r="BK527" s="179">
        <f>ROUND(I527*H527,2)</f>
        <v>3400</v>
      </c>
      <c r="BL527" s="20" t="s">
        <v>202</v>
      </c>
      <c r="BM527" s="178" t="s">
        <v>808</v>
      </c>
    </row>
    <row r="528" spans="1:51" s="13" customFormat="1" ht="12">
      <c r="A528" s="13"/>
      <c r="B528" s="180"/>
      <c r="C528" s="13"/>
      <c r="D528" s="181" t="s">
        <v>204</v>
      </c>
      <c r="E528" s="182" t="s">
        <v>3</v>
      </c>
      <c r="F528" s="183" t="s">
        <v>809</v>
      </c>
      <c r="G528" s="13"/>
      <c r="H528" s="182" t="s">
        <v>3</v>
      </c>
      <c r="I528" s="13"/>
      <c r="J528" s="13"/>
      <c r="K528" s="13"/>
      <c r="L528" s="180"/>
      <c r="M528" s="184"/>
      <c r="N528" s="185"/>
      <c r="O528" s="185"/>
      <c r="P528" s="185"/>
      <c r="Q528" s="185"/>
      <c r="R528" s="185"/>
      <c r="S528" s="185"/>
      <c r="T528" s="186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182" t="s">
        <v>204</v>
      </c>
      <c r="AU528" s="182" t="s">
        <v>78</v>
      </c>
      <c r="AV528" s="13" t="s">
        <v>76</v>
      </c>
      <c r="AW528" s="13" t="s">
        <v>31</v>
      </c>
      <c r="AX528" s="13" t="s">
        <v>69</v>
      </c>
      <c r="AY528" s="182" t="s">
        <v>195</v>
      </c>
    </row>
    <row r="529" spans="1:51" s="14" customFormat="1" ht="12">
      <c r="A529" s="14"/>
      <c r="B529" s="187"/>
      <c r="C529" s="14"/>
      <c r="D529" s="181" t="s">
        <v>204</v>
      </c>
      <c r="E529" s="188" t="s">
        <v>3</v>
      </c>
      <c r="F529" s="189" t="s">
        <v>810</v>
      </c>
      <c r="G529" s="14"/>
      <c r="H529" s="190">
        <v>0.25</v>
      </c>
      <c r="I529" s="14"/>
      <c r="J529" s="14"/>
      <c r="K529" s="14"/>
      <c r="L529" s="187"/>
      <c r="M529" s="191"/>
      <c r="N529" s="192"/>
      <c r="O529" s="192"/>
      <c r="P529" s="192"/>
      <c r="Q529" s="192"/>
      <c r="R529" s="192"/>
      <c r="S529" s="192"/>
      <c r="T529" s="193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188" t="s">
        <v>204</v>
      </c>
      <c r="AU529" s="188" t="s">
        <v>78</v>
      </c>
      <c r="AV529" s="14" t="s">
        <v>78</v>
      </c>
      <c r="AW529" s="14" t="s">
        <v>31</v>
      </c>
      <c r="AX529" s="14" t="s">
        <v>76</v>
      </c>
      <c r="AY529" s="188" t="s">
        <v>195</v>
      </c>
    </row>
    <row r="530" spans="1:65" s="2" customFormat="1" ht="16.5" customHeight="1">
      <c r="A530" s="33"/>
      <c r="B530" s="167"/>
      <c r="C530" s="208" t="s">
        <v>811</v>
      </c>
      <c r="D530" s="208" t="s">
        <v>263</v>
      </c>
      <c r="E530" s="209" t="s">
        <v>812</v>
      </c>
      <c r="F530" s="210" t="s">
        <v>813</v>
      </c>
      <c r="G530" s="211" t="s">
        <v>334</v>
      </c>
      <c r="H530" s="212">
        <v>74.25</v>
      </c>
      <c r="I530" s="213">
        <v>6.68</v>
      </c>
      <c r="J530" s="213">
        <f>ROUND(I530*H530,2)</f>
        <v>495.99</v>
      </c>
      <c r="K530" s="210" t="s">
        <v>201</v>
      </c>
      <c r="L530" s="214"/>
      <c r="M530" s="215" t="s">
        <v>3</v>
      </c>
      <c r="N530" s="216" t="s">
        <v>40</v>
      </c>
      <c r="O530" s="176">
        <v>0</v>
      </c>
      <c r="P530" s="176">
        <f>O530*H530</f>
        <v>0</v>
      </c>
      <c r="Q530" s="176">
        <v>0.0041</v>
      </c>
      <c r="R530" s="176">
        <f>Q530*H530</f>
        <v>0.304425</v>
      </c>
      <c r="S530" s="176">
        <v>0</v>
      </c>
      <c r="T530" s="177">
        <f>S530*H530</f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178" t="s">
        <v>246</v>
      </c>
      <c r="AT530" s="178" t="s">
        <v>263</v>
      </c>
      <c r="AU530" s="178" t="s">
        <v>78</v>
      </c>
      <c r="AY530" s="20" t="s">
        <v>195</v>
      </c>
      <c r="BE530" s="179">
        <f>IF(N530="základní",J530,0)</f>
        <v>495.99</v>
      </c>
      <c r="BF530" s="179">
        <f>IF(N530="snížená",J530,0)</f>
        <v>0</v>
      </c>
      <c r="BG530" s="179">
        <f>IF(N530="zákl. přenesená",J530,0)</f>
        <v>0</v>
      </c>
      <c r="BH530" s="179">
        <f>IF(N530="sníž. přenesená",J530,0)</f>
        <v>0</v>
      </c>
      <c r="BI530" s="179">
        <f>IF(N530="nulová",J530,0)</f>
        <v>0</v>
      </c>
      <c r="BJ530" s="20" t="s">
        <v>76</v>
      </c>
      <c r="BK530" s="179">
        <f>ROUND(I530*H530,2)</f>
        <v>495.99</v>
      </c>
      <c r="BL530" s="20" t="s">
        <v>202</v>
      </c>
      <c r="BM530" s="178" t="s">
        <v>814</v>
      </c>
    </row>
    <row r="531" spans="1:51" s="14" customFormat="1" ht="12">
      <c r="A531" s="14"/>
      <c r="B531" s="187"/>
      <c r="C531" s="14"/>
      <c r="D531" s="181" t="s">
        <v>204</v>
      </c>
      <c r="E531" s="188" t="s">
        <v>3</v>
      </c>
      <c r="F531" s="189" t="s">
        <v>815</v>
      </c>
      <c r="G531" s="14"/>
      <c r="H531" s="190">
        <v>74.25</v>
      </c>
      <c r="I531" s="14"/>
      <c r="J531" s="14"/>
      <c r="K531" s="14"/>
      <c r="L531" s="187"/>
      <c r="M531" s="191"/>
      <c r="N531" s="192"/>
      <c r="O531" s="192"/>
      <c r="P531" s="192"/>
      <c r="Q531" s="192"/>
      <c r="R531" s="192"/>
      <c r="S531" s="192"/>
      <c r="T531" s="19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188" t="s">
        <v>204</v>
      </c>
      <c r="AU531" s="188" t="s">
        <v>78</v>
      </c>
      <c r="AV531" s="14" t="s">
        <v>78</v>
      </c>
      <c r="AW531" s="14" t="s">
        <v>31</v>
      </c>
      <c r="AX531" s="14" t="s">
        <v>76</v>
      </c>
      <c r="AY531" s="188" t="s">
        <v>195</v>
      </c>
    </row>
    <row r="532" spans="1:65" s="2" customFormat="1" ht="24" customHeight="1">
      <c r="A532" s="33"/>
      <c r="B532" s="167"/>
      <c r="C532" s="168" t="s">
        <v>816</v>
      </c>
      <c r="D532" s="168" t="s">
        <v>197</v>
      </c>
      <c r="E532" s="169" t="s">
        <v>817</v>
      </c>
      <c r="F532" s="170" t="s">
        <v>818</v>
      </c>
      <c r="G532" s="171" t="s">
        <v>200</v>
      </c>
      <c r="H532" s="172">
        <v>2</v>
      </c>
      <c r="I532" s="173">
        <v>956</v>
      </c>
      <c r="J532" s="173">
        <f>ROUND(I532*H532,2)</f>
        <v>1912</v>
      </c>
      <c r="K532" s="170" t="s">
        <v>201</v>
      </c>
      <c r="L532" s="34"/>
      <c r="M532" s="174" t="s">
        <v>3</v>
      </c>
      <c r="N532" s="175" t="s">
        <v>40</v>
      </c>
      <c r="O532" s="176">
        <v>1.832</v>
      </c>
      <c r="P532" s="176">
        <f>O532*H532</f>
        <v>3.664</v>
      </c>
      <c r="Q532" s="176">
        <v>0.12273</v>
      </c>
      <c r="R532" s="176">
        <f>Q532*H532</f>
        <v>0.24546</v>
      </c>
      <c r="S532" s="176">
        <v>0</v>
      </c>
      <c r="T532" s="177">
        <f>S532*H532</f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178" t="s">
        <v>202</v>
      </c>
      <c r="AT532" s="178" t="s">
        <v>197</v>
      </c>
      <c r="AU532" s="178" t="s">
        <v>78</v>
      </c>
      <c r="AY532" s="20" t="s">
        <v>195</v>
      </c>
      <c r="BE532" s="179">
        <f>IF(N532="základní",J532,0)</f>
        <v>1912</v>
      </c>
      <c r="BF532" s="179">
        <f>IF(N532="snížená",J532,0)</f>
        <v>0</v>
      </c>
      <c r="BG532" s="179">
        <f>IF(N532="zákl. přenesená",J532,0)</f>
        <v>0</v>
      </c>
      <c r="BH532" s="179">
        <f>IF(N532="sníž. přenesená",J532,0)</f>
        <v>0</v>
      </c>
      <c r="BI532" s="179">
        <f>IF(N532="nulová",J532,0)</f>
        <v>0</v>
      </c>
      <c r="BJ532" s="20" t="s">
        <v>76</v>
      </c>
      <c r="BK532" s="179">
        <f>ROUND(I532*H532,2)</f>
        <v>1912</v>
      </c>
      <c r="BL532" s="20" t="s">
        <v>202</v>
      </c>
      <c r="BM532" s="178" t="s">
        <v>819</v>
      </c>
    </row>
    <row r="533" spans="1:51" s="14" customFormat="1" ht="12">
      <c r="A533" s="14"/>
      <c r="B533" s="187"/>
      <c r="C533" s="14"/>
      <c r="D533" s="181" t="s">
        <v>204</v>
      </c>
      <c r="E533" s="188" t="s">
        <v>3</v>
      </c>
      <c r="F533" s="189" t="s">
        <v>820</v>
      </c>
      <c r="G533" s="14"/>
      <c r="H533" s="190">
        <v>2</v>
      </c>
      <c r="I533" s="14"/>
      <c r="J533" s="14"/>
      <c r="K533" s="14"/>
      <c r="L533" s="187"/>
      <c r="M533" s="191"/>
      <c r="N533" s="192"/>
      <c r="O533" s="192"/>
      <c r="P533" s="192"/>
      <c r="Q533" s="192"/>
      <c r="R533" s="192"/>
      <c r="S533" s="192"/>
      <c r="T533" s="193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188" t="s">
        <v>204</v>
      </c>
      <c r="AU533" s="188" t="s">
        <v>78</v>
      </c>
      <c r="AV533" s="14" t="s">
        <v>78</v>
      </c>
      <c r="AW533" s="14" t="s">
        <v>31</v>
      </c>
      <c r="AX533" s="14" t="s">
        <v>76</v>
      </c>
      <c r="AY533" s="188" t="s">
        <v>195</v>
      </c>
    </row>
    <row r="534" spans="1:63" s="12" customFormat="1" ht="22.8" customHeight="1">
      <c r="A534" s="12"/>
      <c r="B534" s="155"/>
      <c r="C534" s="12"/>
      <c r="D534" s="156" t="s">
        <v>68</v>
      </c>
      <c r="E534" s="165" t="s">
        <v>821</v>
      </c>
      <c r="F534" s="165" t="s">
        <v>822</v>
      </c>
      <c r="G534" s="12"/>
      <c r="H534" s="12"/>
      <c r="I534" s="12"/>
      <c r="J534" s="166">
        <f>BK534</f>
        <v>172480.63</v>
      </c>
      <c r="K534" s="12"/>
      <c r="L534" s="155"/>
      <c r="M534" s="159"/>
      <c r="N534" s="160"/>
      <c r="O534" s="160"/>
      <c r="P534" s="161">
        <f>SUM(P535:P554)</f>
        <v>210.914802</v>
      </c>
      <c r="Q534" s="160"/>
      <c r="R534" s="161">
        <f>SUM(R535:R554)</f>
        <v>0</v>
      </c>
      <c r="S534" s="160"/>
      <c r="T534" s="162">
        <f>SUM(T535:T554)</f>
        <v>0</v>
      </c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R534" s="156" t="s">
        <v>76</v>
      </c>
      <c r="AT534" s="163" t="s">
        <v>68</v>
      </c>
      <c r="AU534" s="163" t="s">
        <v>76</v>
      </c>
      <c r="AY534" s="156" t="s">
        <v>195</v>
      </c>
      <c r="BK534" s="164">
        <f>SUM(BK535:BK554)</f>
        <v>172480.63</v>
      </c>
    </row>
    <row r="535" spans="1:65" s="2" customFormat="1" ht="24" customHeight="1">
      <c r="A535" s="33"/>
      <c r="B535" s="167"/>
      <c r="C535" s="168" t="s">
        <v>823</v>
      </c>
      <c r="D535" s="168" t="s">
        <v>197</v>
      </c>
      <c r="E535" s="169" t="s">
        <v>824</v>
      </c>
      <c r="F535" s="170" t="s">
        <v>825</v>
      </c>
      <c r="G535" s="171" t="s">
        <v>826</v>
      </c>
      <c r="H535" s="172">
        <v>69.738</v>
      </c>
      <c r="I535" s="173">
        <v>568</v>
      </c>
      <c r="J535" s="173">
        <f>ROUND(I535*H535,2)</f>
        <v>39611.18</v>
      </c>
      <c r="K535" s="170" t="s">
        <v>201</v>
      </c>
      <c r="L535" s="34"/>
      <c r="M535" s="174" t="s">
        <v>3</v>
      </c>
      <c r="N535" s="175" t="s">
        <v>40</v>
      </c>
      <c r="O535" s="176">
        <v>2.42</v>
      </c>
      <c r="P535" s="176">
        <f>O535*H535</f>
        <v>168.76596</v>
      </c>
      <c r="Q535" s="176">
        <v>0</v>
      </c>
      <c r="R535" s="176">
        <f>Q535*H535</f>
        <v>0</v>
      </c>
      <c r="S535" s="176">
        <v>0</v>
      </c>
      <c r="T535" s="177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78" t="s">
        <v>202</v>
      </c>
      <c r="AT535" s="178" t="s">
        <v>197</v>
      </c>
      <c r="AU535" s="178" t="s">
        <v>78</v>
      </c>
      <c r="AY535" s="20" t="s">
        <v>195</v>
      </c>
      <c r="BE535" s="179">
        <f>IF(N535="základní",J535,0)</f>
        <v>39611.18</v>
      </c>
      <c r="BF535" s="179">
        <f>IF(N535="snížená",J535,0)</f>
        <v>0</v>
      </c>
      <c r="BG535" s="179">
        <f>IF(N535="zákl. přenesená",J535,0)</f>
        <v>0</v>
      </c>
      <c r="BH535" s="179">
        <f>IF(N535="sníž. přenesená",J535,0)</f>
        <v>0</v>
      </c>
      <c r="BI535" s="179">
        <f>IF(N535="nulová",J535,0)</f>
        <v>0</v>
      </c>
      <c r="BJ535" s="20" t="s">
        <v>76</v>
      </c>
      <c r="BK535" s="179">
        <f>ROUND(I535*H535,2)</f>
        <v>39611.18</v>
      </c>
      <c r="BL535" s="20" t="s">
        <v>202</v>
      </c>
      <c r="BM535" s="178" t="s">
        <v>827</v>
      </c>
    </row>
    <row r="536" spans="1:51" s="13" customFormat="1" ht="12">
      <c r="A536" s="13"/>
      <c r="B536" s="180"/>
      <c r="C536" s="13"/>
      <c r="D536" s="181" t="s">
        <v>204</v>
      </c>
      <c r="E536" s="182" t="s">
        <v>3</v>
      </c>
      <c r="F536" s="183" t="s">
        <v>828</v>
      </c>
      <c r="G536" s="13"/>
      <c r="H536" s="182" t="s">
        <v>3</v>
      </c>
      <c r="I536" s="13"/>
      <c r="J536" s="13"/>
      <c r="K536" s="13"/>
      <c r="L536" s="180"/>
      <c r="M536" s="184"/>
      <c r="N536" s="185"/>
      <c r="O536" s="185"/>
      <c r="P536" s="185"/>
      <c r="Q536" s="185"/>
      <c r="R536" s="185"/>
      <c r="S536" s="185"/>
      <c r="T536" s="186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182" t="s">
        <v>204</v>
      </c>
      <c r="AU536" s="182" t="s">
        <v>78</v>
      </c>
      <c r="AV536" s="13" t="s">
        <v>76</v>
      </c>
      <c r="AW536" s="13" t="s">
        <v>31</v>
      </c>
      <c r="AX536" s="13" t="s">
        <v>69</v>
      </c>
      <c r="AY536" s="182" t="s">
        <v>195</v>
      </c>
    </row>
    <row r="537" spans="1:51" s="13" customFormat="1" ht="12">
      <c r="A537" s="13"/>
      <c r="B537" s="180"/>
      <c r="C537" s="13"/>
      <c r="D537" s="181" t="s">
        <v>204</v>
      </c>
      <c r="E537" s="182" t="s">
        <v>3</v>
      </c>
      <c r="F537" s="183" t="s">
        <v>829</v>
      </c>
      <c r="G537" s="13"/>
      <c r="H537" s="182" t="s">
        <v>3</v>
      </c>
      <c r="I537" s="13"/>
      <c r="J537" s="13"/>
      <c r="K537" s="13"/>
      <c r="L537" s="180"/>
      <c r="M537" s="184"/>
      <c r="N537" s="185"/>
      <c r="O537" s="185"/>
      <c r="P537" s="185"/>
      <c r="Q537" s="185"/>
      <c r="R537" s="185"/>
      <c r="S537" s="185"/>
      <c r="T537" s="186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182" t="s">
        <v>204</v>
      </c>
      <c r="AU537" s="182" t="s">
        <v>78</v>
      </c>
      <c r="AV537" s="13" t="s">
        <v>76</v>
      </c>
      <c r="AW537" s="13" t="s">
        <v>31</v>
      </c>
      <c r="AX537" s="13" t="s">
        <v>69</v>
      </c>
      <c r="AY537" s="182" t="s">
        <v>195</v>
      </c>
    </row>
    <row r="538" spans="1:51" s="14" customFormat="1" ht="12">
      <c r="A538" s="14"/>
      <c r="B538" s="187"/>
      <c r="C538" s="14"/>
      <c r="D538" s="181" t="s">
        <v>204</v>
      </c>
      <c r="E538" s="188" t="s">
        <v>3</v>
      </c>
      <c r="F538" s="189" t="s">
        <v>830</v>
      </c>
      <c r="G538" s="14"/>
      <c r="H538" s="190">
        <v>69.738</v>
      </c>
      <c r="I538" s="14"/>
      <c r="J538" s="14"/>
      <c r="K538" s="14"/>
      <c r="L538" s="187"/>
      <c r="M538" s="191"/>
      <c r="N538" s="192"/>
      <c r="O538" s="192"/>
      <c r="P538" s="192"/>
      <c r="Q538" s="192"/>
      <c r="R538" s="192"/>
      <c r="S538" s="192"/>
      <c r="T538" s="193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188" t="s">
        <v>204</v>
      </c>
      <c r="AU538" s="188" t="s">
        <v>78</v>
      </c>
      <c r="AV538" s="14" t="s">
        <v>78</v>
      </c>
      <c r="AW538" s="14" t="s">
        <v>31</v>
      </c>
      <c r="AX538" s="14" t="s">
        <v>76</v>
      </c>
      <c r="AY538" s="188" t="s">
        <v>195</v>
      </c>
    </row>
    <row r="539" spans="1:65" s="2" customFormat="1" ht="16.5" customHeight="1">
      <c r="A539" s="33"/>
      <c r="B539" s="167"/>
      <c r="C539" s="168" t="s">
        <v>831</v>
      </c>
      <c r="D539" s="168" t="s">
        <v>197</v>
      </c>
      <c r="E539" s="169" t="s">
        <v>832</v>
      </c>
      <c r="F539" s="170" t="s">
        <v>833</v>
      </c>
      <c r="G539" s="171" t="s">
        <v>212</v>
      </c>
      <c r="H539" s="172">
        <v>8</v>
      </c>
      <c r="I539" s="173">
        <v>403</v>
      </c>
      <c r="J539" s="173">
        <f>ROUND(I539*H539,2)</f>
        <v>3224</v>
      </c>
      <c r="K539" s="170" t="s">
        <v>201</v>
      </c>
      <c r="L539" s="34"/>
      <c r="M539" s="174" t="s">
        <v>3</v>
      </c>
      <c r="N539" s="175" t="s">
        <v>40</v>
      </c>
      <c r="O539" s="176">
        <v>1.335</v>
      </c>
      <c r="P539" s="176">
        <f>O539*H539</f>
        <v>10.68</v>
      </c>
      <c r="Q539" s="176">
        <v>0</v>
      </c>
      <c r="R539" s="176">
        <f>Q539*H539</f>
        <v>0</v>
      </c>
      <c r="S539" s="176">
        <v>0</v>
      </c>
      <c r="T539" s="177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78" t="s">
        <v>202</v>
      </c>
      <c r="AT539" s="178" t="s">
        <v>197</v>
      </c>
      <c r="AU539" s="178" t="s">
        <v>78</v>
      </c>
      <c r="AY539" s="20" t="s">
        <v>195</v>
      </c>
      <c r="BE539" s="179">
        <f>IF(N539="základní",J539,0)</f>
        <v>3224</v>
      </c>
      <c r="BF539" s="179">
        <f>IF(N539="snížená",J539,0)</f>
        <v>0</v>
      </c>
      <c r="BG539" s="179">
        <f>IF(N539="zákl. přenesená",J539,0)</f>
        <v>0</v>
      </c>
      <c r="BH539" s="179">
        <f>IF(N539="sníž. přenesená",J539,0)</f>
        <v>0</v>
      </c>
      <c r="BI539" s="179">
        <f>IF(N539="nulová",J539,0)</f>
        <v>0</v>
      </c>
      <c r="BJ539" s="20" t="s">
        <v>76</v>
      </c>
      <c r="BK539" s="179">
        <f>ROUND(I539*H539,2)</f>
        <v>3224</v>
      </c>
      <c r="BL539" s="20" t="s">
        <v>202</v>
      </c>
      <c r="BM539" s="178" t="s">
        <v>834</v>
      </c>
    </row>
    <row r="540" spans="1:51" s="14" customFormat="1" ht="12">
      <c r="A540" s="14"/>
      <c r="B540" s="187"/>
      <c r="C540" s="14"/>
      <c r="D540" s="181" t="s">
        <v>204</v>
      </c>
      <c r="E540" s="188" t="s">
        <v>3</v>
      </c>
      <c r="F540" s="189" t="s">
        <v>835</v>
      </c>
      <c r="G540" s="14"/>
      <c r="H540" s="190">
        <v>8</v>
      </c>
      <c r="I540" s="14"/>
      <c r="J540" s="14"/>
      <c r="K540" s="14"/>
      <c r="L540" s="187"/>
      <c r="M540" s="191"/>
      <c r="N540" s="192"/>
      <c r="O540" s="192"/>
      <c r="P540" s="192"/>
      <c r="Q540" s="192"/>
      <c r="R540" s="192"/>
      <c r="S540" s="192"/>
      <c r="T540" s="193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188" t="s">
        <v>204</v>
      </c>
      <c r="AU540" s="188" t="s">
        <v>78</v>
      </c>
      <c r="AV540" s="14" t="s">
        <v>78</v>
      </c>
      <c r="AW540" s="14" t="s">
        <v>31</v>
      </c>
      <c r="AX540" s="14" t="s">
        <v>76</v>
      </c>
      <c r="AY540" s="188" t="s">
        <v>195</v>
      </c>
    </row>
    <row r="541" spans="1:65" s="2" customFormat="1" ht="16.5" customHeight="1">
      <c r="A541" s="33"/>
      <c r="B541" s="167"/>
      <c r="C541" s="168" t="s">
        <v>836</v>
      </c>
      <c r="D541" s="168" t="s">
        <v>197</v>
      </c>
      <c r="E541" s="169" t="s">
        <v>837</v>
      </c>
      <c r="F541" s="170" t="s">
        <v>838</v>
      </c>
      <c r="G541" s="171" t="s">
        <v>212</v>
      </c>
      <c r="H541" s="172">
        <v>40</v>
      </c>
      <c r="I541" s="173">
        <v>48</v>
      </c>
      <c r="J541" s="173">
        <f>ROUND(I541*H541,2)</f>
        <v>1920</v>
      </c>
      <c r="K541" s="170" t="s">
        <v>201</v>
      </c>
      <c r="L541" s="34"/>
      <c r="M541" s="174" t="s">
        <v>3</v>
      </c>
      <c r="N541" s="175" t="s">
        <v>40</v>
      </c>
      <c r="O541" s="176">
        <v>0</v>
      </c>
      <c r="P541" s="176">
        <f>O541*H541</f>
        <v>0</v>
      </c>
      <c r="Q541" s="176">
        <v>0</v>
      </c>
      <c r="R541" s="176">
        <f>Q541*H541</f>
        <v>0</v>
      </c>
      <c r="S541" s="176">
        <v>0</v>
      </c>
      <c r="T541" s="177">
        <f>S541*H541</f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78" t="s">
        <v>202</v>
      </c>
      <c r="AT541" s="178" t="s">
        <v>197</v>
      </c>
      <c r="AU541" s="178" t="s">
        <v>78</v>
      </c>
      <c r="AY541" s="20" t="s">
        <v>195</v>
      </c>
      <c r="BE541" s="179">
        <f>IF(N541="základní",J541,0)</f>
        <v>1920</v>
      </c>
      <c r="BF541" s="179">
        <f>IF(N541="snížená",J541,0)</f>
        <v>0</v>
      </c>
      <c r="BG541" s="179">
        <f>IF(N541="zákl. přenesená",J541,0)</f>
        <v>0</v>
      </c>
      <c r="BH541" s="179">
        <f>IF(N541="sníž. přenesená",J541,0)</f>
        <v>0</v>
      </c>
      <c r="BI541" s="179">
        <f>IF(N541="nulová",J541,0)</f>
        <v>0</v>
      </c>
      <c r="BJ541" s="20" t="s">
        <v>76</v>
      </c>
      <c r="BK541" s="179">
        <f>ROUND(I541*H541,2)</f>
        <v>1920</v>
      </c>
      <c r="BL541" s="20" t="s">
        <v>202</v>
      </c>
      <c r="BM541" s="178" t="s">
        <v>839</v>
      </c>
    </row>
    <row r="542" spans="1:51" s="14" customFormat="1" ht="12">
      <c r="A542" s="14"/>
      <c r="B542" s="187"/>
      <c r="C542" s="14"/>
      <c r="D542" s="181" t="s">
        <v>204</v>
      </c>
      <c r="E542" s="188" t="s">
        <v>3</v>
      </c>
      <c r="F542" s="189" t="s">
        <v>840</v>
      </c>
      <c r="G542" s="14"/>
      <c r="H542" s="190">
        <v>40</v>
      </c>
      <c r="I542" s="14"/>
      <c r="J542" s="14"/>
      <c r="K542" s="14"/>
      <c r="L542" s="187"/>
      <c r="M542" s="191"/>
      <c r="N542" s="192"/>
      <c r="O542" s="192"/>
      <c r="P542" s="192"/>
      <c r="Q542" s="192"/>
      <c r="R542" s="192"/>
      <c r="S542" s="192"/>
      <c r="T542" s="193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188" t="s">
        <v>204</v>
      </c>
      <c r="AU542" s="188" t="s">
        <v>78</v>
      </c>
      <c r="AV542" s="14" t="s">
        <v>78</v>
      </c>
      <c r="AW542" s="14" t="s">
        <v>31</v>
      </c>
      <c r="AX542" s="14" t="s">
        <v>76</v>
      </c>
      <c r="AY542" s="188" t="s">
        <v>195</v>
      </c>
    </row>
    <row r="543" spans="1:65" s="2" customFormat="1" ht="16.5" customHeight="1">
      <c r="A543" s="33"/>
      <c r="B543" s="167"/>
      <c r="C543" s="168" t="s">
        <v>841</v>
      </c>
      <c r="D543" s="168" t="s">
        <v>197</v>
      </c>
      <c r="E543" s="169" t="s">
        <v>842</v>
      </c>
      <c r="F543" s="170" t="s">
        <v>843</v>
      </c>
      <c r="G543" s="171" t="s">
        <v>826</v>
      </c>
      <c r="H543" s="172">
        <v>69.738</v>
      </c>
      <c r="I543" s="173">
        <v>215</v>
      </c>
      <c r="J543" s="173">
        <f>ROUND(I543*H543,2)</f>
        <v>14993.67</v>
      </c>
      <c r="K543" s="170" t="s">
        <v>201</v>
      </c>
      <c r="L543" s="34"/>
      <c r="M543" s="174" t="s">
        <v>3</v>
      </c>
      <c r="N543" s="175" t="s">
        <v>40</v>
      </c>
      <c r="O543" s="176">
        <v>0.125</v>
      </c>
      <c r="P543" s="176">
        <f>O543*H543</f>
        <v>8.71725</v>
      </c>
      <c r="Q543" s="176">
        <v>0</v>
      </c>
      <c r="R543" s="176">
        <f>Q543*H543</f>
        <v>0</v>
      </c>
      <c r="S543" s="176">
        <v>0</v>
      </c>
      <c r="T543" s="177">
        <f>S543*H543</f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78" t="s">
        <v>202</v>
      </c>
      <c r="AT543" s="178" t="s">
        <v>197</v>
      </c>
      <c r="AU543" s="178" t="s">
        <v>78</v>
      </c>
      <c r="AY543" s="20" t="s">
        <v>195</v>
      </c>
      <c r="BE543" s="179">
        <f>IF(N543="základní",J543,0)</f>
        <v>14993.67</v>
      </c>
      <c r="BF543" s="179">
        <f>IF(N543="snížená",J543,0)</f>
        <v>0</v>
      </c>
      <c r="BG543" s="179">
        <f>IF(N543="zákl. přenesená",J543,0)</f>
        <v>0</v>
      </c>
      <c r="BH543" s="179">
        <f>IF(N543="sníž. přenesená",J543,0)</f>
        <v>0</v>
      </c>
      <c r="BI543" s="179">
        <f>IF(N543="nulová",J543,0)</f>
        <v>0</v>
      </c>
      <c r="BJ543" s="20" t="s">
        <v>76</v>
      </c>
      <c r="BK543" s="179">
        <f>ROUND(I543*H543,2)</f>
        <v>14993.67</v>
      </c>
      <c r="BL543" s="20" t="s">
        <v>202</v>
      </c>
      <c r="BM543" s="178" t="s">
        <v>844</v>
      </c>
    </row>
    <row r="544" spans="1:65" s="2" customFormat="1" ht="24" customHeight="1">
      <c r="A544" s="33"/>
      <c r="B544" s="167"/>
      <c r="C544" s="168" t="s">
        <v>845</v>
      </c>
      <c r="D544" s="168" t="s">
        <v>197</v>
      </c>
      <c r="E544" s="169" t="s">
        <v>846</v>
      </c>
      <c r="F544" s="170" t="s">
        <v>847</v>
      </c>
      <c r="G544" s="171" t="s">
        <v>826</v>
      </c>
      <c r="H544" s="172">
        <v>1673.712</v>
      </c>
      <c r="I544" s="173">
        <v>9.35</v>
      </c>
      <c r="J544" s="173">
        <f>ROUND(I544*H544,2)</f>
        <v>15649.21</v>
      </c>
      <c r="K544" s="170" t="s">
        <v>201</v>
      </c>
      <c r="L544" s="34"/>
      <c r="M544" s="174" t="s">
        <v>3</v>
      </c>
      <c r="N544" s="175" t="s">
        <v>40</v>
      </c>
      <c r="O544" s="176">
        <v>0.006</v>
      </c>
      <c r="P544" s="176">
        <f>O544*H544</f>
        <v>10.042272</v>
      </c>
      <c r="Q544" s="176">
        <v>0</v>
      </c>
      <c r="R544" s="176">
        <f>Q544*H544</f>
        <v>0</v>
      </c>
      <c r="S544" s="176">
        <v>0</v>
      </c>
      <c r="T544" s="177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78" t="s">
        <v>202</v>
      </c>
      <c r="AT544" s="178" t="s">
        <v>197</v>
      </c>
      <c r="AU544" s="178" t="s">
        <v>78</v>
      </c>
      <c r="AY544" s="20" t="s">
        <v>195</v>
      </c>
      <c r="BE544" s="179">
        <f>IF(N544="základní",J544,0)</f>
        <v>15649.21</v>
      </c>
      <c r="BF544" s="179">
        <f>IF(N544="snížená",J544,0)</f>
        <v>0</v>
      </c>
      <c r="BG544" s="179">
        <f>IF(N544="zákl. přenesená",J544,0)</f>
        <v>0</v>
      </c>
      <c r="BH544" s="179">
        <f>IF(N544="sníž. přenesená",J544,0)</f>
        <v>0</v>
      </c>
      <c r="BI544" s="179">
        <f>IF(N544="nulová",J544,0)</f>
        <v>0</v>
      </c>
      <c r="BJ544" s="20" t="s">
        <v>76</v>
      </c>
      <c r="BK544" s="179">
        <f>ROUND(I544*H544,2)</f>
        <v>15649.21</v>
      </c>
      <c r="BL544" s="20" t="s">
        <v>202</v>
      </c>
      <c r="BM544" s="178" t="s">
        <v>848</v>
      </c>
    </row>
    <row r="545" spans="1:51" s="14" customFormat="1" ht="12">
      <c r="A545" s="14"/>
      <c r="B545" s="187"/>
      <c r="C545" s="14"/>
      <c r="D545" s="181" t="s">
        <v>204</v>
      </c>
      <c r="E545" s="14"/>
      <c r="F545" s="189" t="s">
        <v>849</v>
      </c>
      <c r="G545" s="14"/>
      <c r="H545" s="190">
        <v>1673.712</v>
      </c>
      <c r="I545" s="14"/>
      <c r="J545" s="14"/>
      <c r="K545" s="14"/>
      <c r="L545" s="187"/>
      <c r="M545" s="191"/>
      <c r="N545" s="192"/>
      <c r="O545" s="192"/>
      <c r="P545" s="192"/>
      <c r="Q545" s="192"/>
      <c r="R545" s="192"/>
      <c r="S545" s="192"/>
      <c r="T545" s="193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188" t="s">
        <v>204</v>
      </c>
      <c r="AU545" s="188" t="s">
        <v>78</v>
      </c>
      <c r="AV545" s="14" t="s">
        <v>78</v>
      </c>
      <c r="AW545" s="14" t="s">
        <v>4</v>
      </c>
      <c r="AX545" s="14" t="s">
        <v>76</v>
      </c>
      <c r="AY545" s="188" t="s">
        <v>195</v>
      </c>
    </row>
    <row r="546" spans="1:65" s="2" customFormat="1" ht="24" customHeight="1">
      <c r="A546" s="33"/>
      <c r="B546" s="167"/>
      <c r="C546" s="168" t="s">
        <v>850</v>
      </c>
      <c r="D546" s="168" t="s">
        <v>197</v>
      </c>
      <c r="E546" s="169" t="s">
        <v>851</v>
      </c>
      <c r="F546" s="170" t="s">
        <v>852</v>
      </c>
      <c r="G546" s="171" t="s">
        <v>826</v>
      </c>
      <c r="H546" s="172">
        <v>2.7</v>
      </c>
      <c r="I546" s="173">
        <v>650</v>
      </c>
      <c r="J546" s="173">
        <f>ROUND(I546*H546,2)</f>
        <v>1755</v>
      </c>
      <c r="K546" s="170" t="s">
        <v>201</v>
      </c>
      <c r="L546" s="34"/>
      <c r="M546" s="174" t="s">
        <v>3</v>
      </c>
      <c r="N546" s="175" t="s">
        <v>40</v>
      </c>
      <c r="O546" s="176">
        <v>0</v>
      </c>
      <c r="P546" s="176">
        <f>O546*H546</f>
        <v>0</v>
      </c>
      <c r="Q546" s="176">
        <v>0</v>
      </c>
      <c r="R546" s="176">
        <f>Q546*H546</f>
        <v>0</v>
      </c>
      <c r="S546" s="176">
        <v>0</v>
      </c>
      <c r="T546" s="177">
        <f>S546*H546</f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78" t="s">
        <v>202</v>
      </c>
      <c r="AT546" s="178" t="s">
        <v>197</v>
      </c>
      <c r="AU546" s="178" t="s">
        <v>78</v>
      </c>
      <c r="AY546" s="20" t="s">
        <v>195</v>
      </c>
      <c r="BE546" s="179">
        <f>IF(N546="základní",J546,0)</f>
        <v>1755</v>
      </c>
      <c r="BF546" s="179">
        <f>IF(N546="snížená",J546,0)</f>
        <v>0</v>
      </c>
      <c r="BG546" s="179">
        <f>IF(N546="zákl. přenesená",J546,0)</f>
        <v>0</v>
      </c>
      <c r="BH546" s="179">
        <f>IF(N546="sníž. přenesená",J546,0)</f>
        <v>0</v>
      </c>
      <c r="BI546" s="179">
        <f>IF(N546="nulová",J546,0)</f>
        <v>0</v>
      </c>
      <c r="BJ546" s="20" t="s">
        <v>76</v>
      </c>
      <c r="BK546" s="179">
        <f>ROUND(I546*H546,2)</f>
        <v>1755</v>
      </c>
      <c r="BL546" s="20" t="s">
        <v>202</v>
      </c>
      <c r="BM546" s="178" t="s">
        <v>853</v>
      </c>
    </row>
    <row r="547" spans="1:65" s="2" customFormat="1" ht="24" customHeight="1">
      <c r="A547" s="33"/>
      <c r="B547" s="167"/>
      <c r="C547" s="168" t="s">
        <v>854</v>
      </c>
      <c r="D547" s="168" t="s">
        <v>197</v>
      </c>
      <c r="E547" s="169" t="s">
        <v>855</v>
      </c>
      <c r="F547" s="170" t="s">
        <v>856</v>
      </c>
      <c r="G547" s="171" t="s">
        <v>826</v>
      </c>
      <c r="H547" s="172">
        <v>40.075</v>
      </c>
      <c r="I547" s="173">
        <v>155</v>
      </c>
      <c r="J547" s="173">
        <f>ROUND(I547*H547,2)</f>
        <v>6211.63</v>
      </c>
      <c r="K547" s="170" t="s">
        <v>201</v>
      </c>
      <c r="L547" s="34"/>
      <c r="M547" s="174" t="s">
        <v>3</v>
      </c>
      <c r="N547" s="175" t="s">
        <v>40</v>
      </c>
      <c r="O547" s="176">
        <v>0</v>
      </c>
      <c r="P547" s="176">
        <f>O547*H547</f>
        <v>0</v>
      </c>
      <c r="Q547" s="176">
        <v>0</v>
      </c>
      <c r="R547" s="176">
        <f>Q547*H547</f>
        <v>0</v>
      </c>
      <c r="S547" s="176">
        <v>0</v>
      </c>
      <c r="T547" s="177">
        <f>S547*H547</f>
        <v>0</v>
      </c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R547" s="178" t="s">
        <v>202</v>
      </c>
      <c r="AT547" s="178" t="s">
        <v>197</v>
      </c>
      <c r="AU547" s="178" t="s">
        <v>78</v>
      </c>
      <c r="AY547" s="20" t="s">
        <v>195</v>
      </c>
      <c r="BE547" s="179">
        <f>IF(N547="základní",J547,0)</f>
        <v>6211.63</v>
      </c>
      <c r="BF547" s="179">
        <f>IF(N547="snížená",J547,0)</f>
        <v>0</v>
      </c>
      <c r="BG547" s="179">
        <f>IF(N547="zákl. přenesená",J547,0)</f>
        <v>0</v>
      </c>
      <c r="BH547" s="179">
        <f>IF(N547="sníž. přenesená",J547,0)</f>
        <v>0</v>
      </c>
      <c r="BI547" s="179">
        <f>IF(N547="nulová",J547,0)</f>
        <v>0</v>
      </c>
      <c r="BJ547" s="20" t="s">
        <v>76</v>
      </c>
      <c r="BK547" s="179">
        <f>ROUND(I547*H547,2)</f>
        <v>6211.63</v>
      </c>
      <c r="BL547" s="20" t="s">
        <v>202</v>
      </c>
      <c r="BM547" s="178" t="s">
        <v>857</v>
      </c>
    </row>
    <row r="548" spans="1:65" s="2" customFormat="1" ht="24" customHeight="1">
      <c r="A548" s="33"/>
      <c r="B548" s="167"/>
      <c r="C548" s="168" t="s">
        <v>858</v>
      </c>
      <c r="D548" s="168" t="s">
        <v>197</v>
      </c>
      <c r="E548" s="169" t="s">
        <v>859</v>
      </c>
      <c r="F548" s="170" t="s">
        <v>860</v>
      </c>
      <c r="G548" s="171" t="s">
        <v>826</v>
      </c>
      <c r="H548" s="172">
        <v>12.52</v>
      </c>
      <c r="I548" s="173">
        <v>1740</v>
      </c>
      <c r="J548" s="173">
        <f>ROUND(I548*H548,2)</f>
        <v>21784.8</v>
      </c>
      <c r="K548" s="170" t="s">
        <v>201</v>
      </c>
      <c r="L548" s="34"/>
      <c r="M548" s="174" t="s">
        <v>3</v>
      </c>
      <c r="N548" s="175" t="s">
        <v>40</v>
      </c>
      <c r="O548" s="176">
        <v>0</v>
      </c>
      <c r="P548" s="176">
        <f>O548*H548</f>
        <v>0</v>
      </c>
      <c r="Q548" s="176">
        <v>0</v>
      </c>
      <c r="R548" s="176">
        <f>Q548*H548</f>
        <v>0</v>
      </c>
      <c r="S548" s="176">
        <v>0</v>
      </c>
      <c r="T548" s="177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78" t="s">
        <v>202</v>
      </c>
      <c r="AT548" s="178" t="s">
        <v>197</v>
      </c>
      <c r="AU548" s="178" t="s">
        <v>78</v>
      </c>
      <c r="AY548" s="20" t="s">
        <v>195</v>
      </c>
      <c r="BE548" s="179">
        <f>IF(N548="základní",J548,0)</f>
        <v>21784.8</v>
      </c>
      <c r="BF548" s="179">
        <f>IF(N548="snížená",J548,0)</f>
        <v>0</v>
      </c>
      <c r="BG548" s="179">
        <f>IF(N548="zákl. přenesená",J548,0)</f>
        <v>0</v>
      </c>
      <c r="BH548" s="179">
        <f>IF(N548="sníž. přenesená",J548,0)</f>
        <v>0</v>
      </c>
      <c r="BI548" s="179">
        <f>IF(N548="nulová",J548,0)</f>
        <v>0</v>
      </c>
      <c r="BJ548" s="20" t="s">
        <v>76</v>
      </c>
      <c r="BK548" s="179">
        <f>ROUND(I548*H548,2)</f>
        <v>21784.8</v>
      </c>
      <c r="BL548" s="20" t="s">
        <v>202</v>
      </c>
      <c r="BM548" s="178" t="s">
        <v>861</v>
      </c>
    </row>
    <row r="549" spans="1:65" s="2" customFormat="1" ht="24" customHeight="1">
      <c r="A549" s="33"/>
      <c r="B549" s="167"/>
      <c r="C549" s="168" t="s">
        <v>862</v>
      </c>
      <c r="D549" s="168" t="s">
        <v>197</v>
      </c>
      <c r="E549" s="169" t="s">
        <v>863</v>
      </c>
      <c r="F549" s="170" t="s">
        <v>864</v>
      </c>
      <c r="G549" s="171" t="s">
        <v>826</v>
      </c>
      <c r="H549" s="172">
        <v>13.083</v>
      </c>
      <c r="I549" s="173">
        <v>1140</v>
      </c>
      <c r="J549" s="173">
        <f>ROUND(I549*H549,2)</f>
        <v>14914.62</v>
      </c>
      <c r="K549" s="170" t="s">
        <v>201</v>
      </c>
      <c r="L549" s="34"/>
      <c r="M549" s="174" t="s">
        <v>3</v>
      </c>
      <c r="N549" s="175" t="s">
        <v>40</v>
      </c>
      <c r="O549" s="176">
        <v>0</v>
      </c>
      <c r="P549" s="176">
        <f>O549*H549</f>
        <v>0</v>
      </c>
      <c r="Q549" s="176">
        <v>0</v>
      </c>
      <c r="R549" s="176">
        <f>Q549*H549</f>
        <v>0</v>
      </c>
      <c r="S549" s="176">
        <v>0</v>
      </c>
      <c r="T549" s="177">
        <f>S549*H549</f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78" t="s">
        <v>202</v>
      </c>
      <c r="AT549" s="178" t="s">
        <v>197</v>
      </c>
      <c r="AU549" s="178" t="s">
        <v>78</v>
      </c>
      <c r="AY549" s="20" t="s">
        <v>195</v>
      </c>
      <c r="BE549" s="179">
        <f>IF(N549="základní",J549,0)</f>
        <v>14914.62</v>
      </c>
      <c r="BF549" s="179">
        <f>IF(N549="snížená",J549,0)</f>
        <v>0</v>
      </c>
      <c r="BG549" s="179">
        <f>IF(N549="zákl. přenesená",J549,0)</f>
        <v>0</v>
      </c>
      <c r="BH549" s="179">
        <f>IF(N549="sníž. přenesená",J549,0)</f>
        <v>0</v>
      </c>
      <c r="BI549" s="179">
        <f>IF(N549="nulová",J549,0)</f>
        <v>0</v>
      </c>
      <c r="BJ549" s="20" t="s">
        <v>76</v>
      </c>
      <c r="BK549" s="179">
        <f>ROUND(I549*H549,2)</f>
        <v>14914.62</v>
      </c>
      <c r="BL549" s="20" t="s">
        <v>202</v>
      </c>
      <c r="BM549" s="178" t="s">
        <v>865</v>
      </c>
    </row>
    <row r="550" spans="1:65" s="2" customFormat="1" ht="16.5" customHeight="1">
      <c r="A550" s="33"/>
      <c r="B550" s="167"/>
      <c r="C550" s="168" t="s">
        <v>866</v>
      </c>
      <c r="D550" s="168" t="s">
        <v>197</v>
      </c>
      <c r="E550" s="169" t="s">
        <v>867</v>
      </c>
      <c r="F550" s="170" t="s">
        <v>868</v>
      </c>
      <c r="G550" s="171" t="s">
        <v>826</v>
      </c>
      <c r="H550" s="172">
        <v>-1.36</v>
      </c>
      <c r="I550" s="173">
        <v>1534.5</v>
      </c>
      <c r="J550" s="173">
        <f>ROUND(I550*H550,2)</f>
        <v>-2086.92</v>
      </c>
      <c r="K550" s="170" t="s">
        <v>3</v>
      </c>
      <c r="L550" s="34"/>
      <c r="M550" s="174" t="s">
        <v>3</v>
      </c>
      <c r="N550" s="175" t="s">
        <v>40</v>
      </c>
      <c r="O550" s="176">
        <v>0</v>
      </c>
      <c r="P550" s="176">
        <f>O550*H550</f>
        <v>0</v>
      </c>
      <c r="Q550" s="176">
        <v>0</v>
      </c>
      <c r="R550" s="176">
        <f>Q550*H550</f>
        <v>0</v>
      </c>
      <c r="S550" s="176">
        <v>0</v>
      </c>
      <c r="T550" s="177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78" t="s">
        <v>202</v>
      </c>
      <c r="AT550" s="178" t="s">
        <v>197</v>
      </c>
      <c r="AU550" s="178" t="s">
        <v>78</v>
      </c>
      <c r="AY550" s="20" t="s">
        <v>195</v>
      </c>
      <c r="BE550" s="179">
        <f>IF(N550="základní",J550,0)</f>
        <v>-2086.92</v>
      </c>
      <c r="BF550" s="179">
        <f>IF(N550="snížená",J550,0)</f>
        <v>0</v>
      </c>
      <c r="BG550" s="179">
        <f>IF(N550="zákl. přenesená",J550,0)</f>
        <v>0</v>
      </c>
      <c r="BH550" s="179">
        <f>IF(N550="sníž. přenesená",J550,0)</f>
        <v>0</v>
      </c>
      <c r="BI550" s="179">
        <f>IF(N550="nulová",J550,0)</f>
        <v>0</v>
      </c>
      <c r="BJ550" s="20" t="s">
        <v>76</v>
      </c>
      <c r="BK550" s="179">
        <f>ROUND(I550*H550,2)</f>
        <v>-2086.92</v>
      </c>
      <c r="BL550" s="20" t="s">
        <v>202</v>
      </c>
      <c r="BM550" s="178" t="s">
        <v>869</v>
      </c>
    </row>
    <row r="551" spans="1:65" s="2" customFormat="1" ht="24" customHeight="1">
      <c r="A551" s="33"/>
      <c r="B551" s="167"/>
      <c r="C551" s="168" t="s">
        <v>870</v>
      </c>
      <c r="D551" s="168" t="s">
        <v>197</v>
      </c>
      <c r="E551" s="169" t="s">
        <v>871</v>
      </c>
      <c r="F551" s="170" t="s">
        <v>872</v>
      </c>
      <c r="G551" s="171" t="s">
        <v>826</v>
      </c>
      <c r="H551" s="172">
        <v>122.205</v>
      </c>
      <c r="I551" s="173">
        <v>45</v>
      </c>
      <c r="J551" s="173">
        <f>ROUND(I551*H551,2)</f>
        <v>5499.23</v>
      </c>
      <c r="K551" s="170" t="s">
        <v>201</v>
      </c>
      <c r="L551" s="34"/>
      <c r="M551" s="174" t="s">
        <v>3</v>
      </c>
      <c r="N551" s="175" t="s">
        <v>40</v>
      </c>
      <c r="O551" s="176">
        <v>0.032</v>
      </c>
      <c r="P551" s="176">
        <f>O551*H551</f>
        <v>3.91056</v>
      </c>
      <c r="Q551" s="176">
        <v>0</v>
      </c>
      <c r="R551" s="176">
        <f>Q551*H551</f>
        <v>0</v>
      </c>
      <c r="S551" s="176">
        <v>0</v>
      </c>
      <c r="T551" s="177">
        <f>S551*H551</f>
        <v>0</v>
      </c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R551" s="178" t="s">
        <v>202</v>
      </c>
      <c r="AT551" s="178" t="s">
        <v>197</v>
      </c>
      <c r="AU551" s="178" t="s">
        <v>78</v>
      </c>
      <c r="AY551" s="20" t="s">
        <v>195</v>
      </c>
      <c r="BE551" s="179">
        <f>IF(N551="základní",J551,0)</f>
        <v>5499.23</v>
      </c>
      <c r="BF551" s="179">
        <f>IF(N551="snížená",J551,0)</f>
        <v>0</v>
      </c>
      <c r="BG551" s="179">
        <f>IF(N551="zákl. přenesená",J551,0)</f>
        <v>0</v>
      </c>
      <c r="BH551" s="179">
        <f>IF(N551="sníž. přenesená",J551,0)</f>
        <v>0</v>
      </c>
      <c r="BI551" s="179">
        <f>IF(N551="nulová",J551,0)</f>
        <v>0</v>
      </c>
      <c r="BJ551" s="20" t="s">
        <v>76</v>
      </c>
      <c r="BK551" s="179">
        <f>ROUND(I551*H551,2)</f>
        <v>5499.23</v>
      </c>
      <c r="BL551" s="20" t="s">
        <v>202</v>
      </c>
      <c r="BM551" s="178" t="s">
        <v>873</v>
      </c>
    </row>
    <row r="552" spans="1:65" s="2" customFormat="1" ht="24" customHeight="1">
      <c r="A552" s="33"/>
      <c r="B552" s="167"/>
      <c r="C552" s="168" t="s">
        <v>874</v>
      </c>
      <c r="D552" s="168" t="s">
        <v>197</v>
      </c>
      <c r="E552" s="169" t="s">
        <v>875</v>
      </c>
      <c r="F552" s="170" t="s">
        <v>876</v>
      </c>
      <c r="G552" s="171" t="s">
        <v>826</v>
      </c>
      <c r="H552" s="172">
        <v>2932.92</v>
      </c>
      <c r="I552" s="173">
        <v>11.5</v>
      </c>
      <c r="J552" s="173">
        <f>ROUND(I552*H552,2)</f>
        <v>33728.58</v>
      </c>
      <c r="K552" s="170" t="s">
        <v>201</v>
      </c>
      <c r="L552" s="34"/>
      <c r="M552" s="174" t="s">
        <v>3</v>
      </c>
      <c r="N552" s="175" t="s">
        <v>40</v>
      </c>
      <c r="O552" s="176">
        <v>0.003</v>
      </c>
      <c r="P552" s="176">
        <f>O552*H552</f>
        <v>8.79876</v>
      </c>
      <c r="Q552" s="176">
        <v>0</v>
      </c>
      <c r="R552" s="176">
        <f>Q552*H552</f>
        <v>0</v>
      </c>
      <c r="S552" s="176">
        <v>0</v>
      </c>
      <c r="T552" s="177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78" t="s">
        <v>202</v>
      </c>
      <c r="AT552" s="178" t="s">
        <v>197</v>
      </c>
      <c r="AU552" s="178" t="s">
        <v>78</v>
      </c>
      <c r="AY552" s="20" t="s">
        <v>195</v>
      </c>
      <c r="BE552" s="179">
        <f>IF(N552="základní",J552,0)</f>
        <v>33728.58</v>
      </c>
      <c r="BF552" s="179">
        <f>IF(N552="snížená",J552,0)</f>
        <v>0</v>
      </c>
      <c r="BG552" s="179">
        <f>IF(N552="zákl. přenesená",J552,0)</f>
        <v>0</v>
      </c>
      <c r="BH552" s="179">
        <f>IF(N552="sníž. přenesená",J552,0)</f>
        <v>0</v>
      </c>
      <c r="BI552" s="179">
        <f>IF(N552="nulová",J552,0)</f>
        <v>0</v>
      </c>
      <c r="BJ552" s="20" t="s">
        <v>76</v>
      </c>
      <c r="BK552" s="179">
        <f>ROUND(I552*H552,2)</f>
        <v>33728.58</v>
      </c>
      <c r="BL552" s="20" t="s">
        <v>202</v>
      </c>
      <c r="BM552" s="178" t="s">
        <v>877</v>
      </c>
    </row>
    <row r="553" spans="1:51" s="14" customFormat="1" ht="12">
      <c r="A553" s="14"/>
      <c r="B553" s="187"/>
      <c r="C553" s="14"/>
      <c r="D553" s="181" t="s">
        <v>204</v>
      </c>
      <c r="E553" s="14"/>
      <c r="F553" s="189" t="s">
        <v>878</v>
      </c>
      <c r="G553" s="14"/>
      <c r="H553" s="190">
        <v>2932.92</v>
      </c>
      <c r="I553" s="14"/>
      <c r="J553" s="14"/>
      <c r="K553" s="14"/>
      <c r="L553" s="187"/>
      <c r="M553" s="191"/>
      <c r="N553" s="192"/>
      <c r="O553" s="192"/>
      <c r="P553" s="192"/>
      <c r="Q553" s="192"/>
      <c r="R553" s="192"/>
      <c r="S553" s="192"/>
      <c r="T553" s="193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188" t="s">
        <v>204</v>
      </c>
      <c r="AU553" s="188" t="s">
        <v>78</v>
      </c>
      <c r="AV553" s="14" t="s">
        <v>78</v>
      </c>
      <c r="AW553" s="14" t="s">
        <v>4</v>
      </c>
      <c r="AX553" s="14" t="s">
        <v>76</v>
      </c>
      <c r="AY553" s="188" t="s">
        <v>195</v>
      </c>
    </row>
    <row r="554" spans="1:65" s="2" customFormat="1" ht="24" customHeight="1">
      <c r="A554" s="33"/>
      <c r="B554" s="167"/>
      <c r="C554" s="168" t="s">
        <v>879</v>
      </c>
      <c r="D554" s="168" t="s">
        <v>197</v>
      </c>
      <c r="E554" s="169" t="s">
        <v>880</v>
      </c>
      <c r="F554" s="170" t="s">
        <v>881</v>
      </c>
      <c r="G554" s="171" t="s">
        <v>826</v>
      </c>
      <c r="H554" s="172">
        <v>122.205</v>
      </c>
      <c r="I554" s="173">
        <v>125</v>
      </c>
      <c r="J554" s="173">
        <f>ROUND(I554*H554,2)</f>
        <v>15275.63</v>
      </c>
      <c r="K554" s="170" t="s">
        <v>201</v>
      </c>
      <c r="L554" s="34"/>
      <c r="M554" s="174" t="s">
        <v>3</v>
      </c>
      <c r="N554" s="175" t="s">
        <v>40</v>
      </c>
      <c r="O554" s="176">
        <v>0</v>
      </c>
      <c r="P554" s="176">
        <f>O554*H554</f>
        <v>0</v>
      </c>
      <c r="Q554" s="176">
        <v>0</v>
      </c>
      <c r="R554" s="176">
        <f>Q554*H554</f>
        <v>0</v>
      </c>
      <c r="S554" s="176">
        <v>0</v>
      </c>
      <c r="T554" s="177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78" t="s">
        <v>202</v>
      </c>
      <c r="AT554" s="178" t="s">
        <v>197</v>
      </c>
      <c r="AU554" s="178" t="s">
        <v>78</v>
      </c>
      <c r="AY554" s="20" t="s">
        <v>195</v>
      </c>
      <c r="BE554" s="179">
        <f>IF(N554="základní",J554,0)</f>
        <v>15275.63</v>
      </c>
      <c r="BF554" s="179">
        <f>IF(N554="snížená",J554,0)</f>
        <v>0</v>
      </c>
      <c r="BG554" s="179">
        <f>IF(N554="zákl. přenesená",J554,0)</f>
        <v>0</v>
      </c>
      <c r="BH554" s="179">
        <f>IF(N554="sníž. přenesená",J554,0)</f>
        <v>0</v>
      </c>
      <c r="BI554" s="179">
        <f>IF(N554="nulová",J554,0)</f>
        <v>0</v>
      </c>
      <c r="BJ554" s="20" t="s">
        <v>76</v>
      </c>
      <c r="BK554" s="179">
        <f>ROUND(I554*H554,2)</f>
        <v>15275.63</v>
      </c>
      <c r="BL554" s="20" t="s">
        <v>202</v>
      </c>
      <c r="BM554" s="178" t="s">
        <v>882</v>
      </c>
    </row>
    <row r="555" spans="1:63" s="12" customFormat="1" ht="22.8" customHeight="1">
      <c r="A555" s="12"/>
      <c r="B555" s="155"/>
      <c r="C555" s="12"/>
      <c r="D555" s="156" t="s">
        <v>68</v>
      </c>
      <c r="E555" s="165" t="s">
        <v>883</v>
      </c>
      <c r="F555" s="165" t="s">
        <v>884</v>
      </c>
      <c r="G555" s="12"/>
      <c r="H555" s="12"/>
      <c r="I555" s="12"/>
      <c r="J555" s="166">
        <f>BK555</f>
        <v>175692.09</v>
      </c>
      <c r="K555" s="12"/>
      <c r="L555" s="155"/>
      <c r="M555" s="159"/>
      <c r="N555" s="160"/>
      <c r="O555" s="160"/>
      <c r="P555" s="161">
        <f>P556</f>
        <v>630.4245689999999</v>
      </c>
      <c r="Q555" s="160"/>
      <c r="R555" s="161">
        <f>R556</f>
        <v>0</v>
      </c>
      <c r="S555" s="160"/>
      <c r="T555" s="162">
        <f>T556</f>
        <v>0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R555" s="156" t="s">
        <v>76</v>
      </c>
      <c r="AT555" s="163" t="s">
        <v>68</v>
      </c>
      <c r="AU555" s="163" t="s">
        <v>76</v>
      </c>
      <c r="AY555" s="156" t="s">
        <v>195</v>
      </c>
      <c r="BK555" s="164">
        <f>BK556</f>
        <v>175692.09</v>
      </c>
    </row>
    <row r="556" spans="1:65" s="2" customFormat="1" ht="24" customHeight="1">
      <c r="A556" s="33"/>
      <c r="B556" s="167"/>
      <c r="C556" s="168" t="s">
        <v>885</v>
      </c>
      <c r="D556" s="168" t="s">
        <v>197</v>
      </c>
      <c r="E556" s="169" t="s">
        <v>886</v>
      </c>
      <c r="F556" s="170" t="s">
        <v>887</v>
      </c>
      <c r="G556" s="171" t="s">
        <v>826</v>
      </c>
      <c r="H556" s="172">
        <v>252.069</v>
      </c>
      <c r="I556" s="173">
        <v>697</v>
      </c>
      <c r="J556" s="173">
        <f>ROUND(I556*H556,2)</f>
        <v>175692.09</v>
      </c>
      <c r="K556" s="170" t="s">
        <v>201</v>
      </c>
      <c r="L556" s="34"/>
      <c r="M556" s="174" t="s">
        <v>3</v>
      </c>
      <c r="N556" s="175" t="s">
        <v>40</v>
      </c>
      <c r="O556" s="176">
        <v>2.501</v>
      </c>
      <c r="P556" s="176">
        <f>O556*H556</f>
        <v>630.4245689999999</v>
      </c>
      <c r="Q556" s="176">
        <v>0</v>
      </c>
      <c r="R556" s="176">
        <f>Q556*H556</f>
        <v>0</v>
      </c>
      <c r="S556" s="176">
        <v>0</v>
      </c>
      <c r="T556" s="177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78" t="s">
        <v>202</v>
      </c>
      <c r="AT556" s="178" t="s">
        <v>197</v>
      </c>
      <c r="AU556" s="178" t="s">
        <v>78</v>
      </c>
      <c r="AY556" s="20" t="s">
        <v>195</v>
      </c>
      <c r="BE556" s="179">
        <f>IF(N556="základní",J556,0)</f>
        <v>175692.09</v>
      </c>
      <c r="BF556" s="179">
        <f>IF(N556="snížená",J556,0)</f>
        <v>0</v>
      </c>
      <c r="BG556" s="179">
        <f>IF(N556="zákl. přenesená",J556,0)</f>
        <v>0</v>
      </c>
      <c r="BH556" s="179">
        <f>IF(N556="sníž. přenesená",J556,0)</f>
        <v>0</v>
      </c>
      <c r="BI556" s="179">
        <f>IF(N556="nulová",J556,0)</f>
        <v>0</v>
      </c>
      <c r="BJ556" s="20" t="s">
        <v>76</v>
      </c>
      <c r="BK556" s="179">
        <f>ROUND(I556*H556,2)</f>
        <v>175692.09</v>
      </c>
      <c r="BL556" s="20" t="s">
        <v>202</v>
      </c>
      <c r="BM556" s="178" t="s">
        <v>888</v>
      </c>
    </row>
    <row r="557" spans="1:63" s="12" customFormat="1" ht="25.9" customHeight="1">
      <c r="A557" s="12"/>
      <c r="B557" s="155"/>
      <c r="C557" s="12"/>
      <c r="D557" s="156" t="s">
        <v>68</v>
      </c>
      <c r="E557" s="157" t="s">
        <v>889</v>
      </c>
      <c r="F557" s="157" t="s">
        <v>890</v>
      </c>
      <c r="G557" s="12"/>
      <c r="H557" s="12"/>
      <c r="I557" s="12"/>
      <c r="J557" s="158">
        <f>BK557</f>
        <v>3854612.0400000005</v>
      </c>
      <c r="K557" s="12"/>
      <c r="L557" s="155"/>
      <c r="M557" s="159"/>
      <c r="N557" s="160"/>
      <c r="O557" s="160"/>
      <c r="P557" s="161">
        <f>P558+P572+P645+P664+P670+P680+P699+P709+P769+P797+P854+P906+P935+P950+P1001</f>
        <v>2604.011945</v>
      </c>
      <c r="Q557" s="160"/>
      <c r="R557" s="161">
        <f>R558+R572+R645+R664+R670+R680+R699+R709+R769+R797+R854+R906+R935+R950+R1001</f>
        <v>33.95348422</v>
      </c>
      <c r="S557" s="160"/>
      <c r="T557" s="162">
        <f>T558+T572+T645+T664+T670+T680+T699+T709+T769+T797+T854+T906+T935+T950+T1001</f>
        <v>17.998684599999997</v>
      </c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R557" s="156" t="s">
        <v>78</v>
      </c>
      <c r="AT557" s="163" t="s">
        <v>68</v>
      </c>
      <c r="AU557" s="163" t="s">
        <v>69</v>
      </c>
      <c r="AY557" s="156" t="s">
        <v>195</v>
      </c>
      <c r="BK557" s="164">
        <f>BK558+BK572+BK645+BK664+BK670+BK680+BK699+BK709+BK769+BK797+BK854+BK906+BK935+BK950+BK1001</f>
        <v>3854612.0400000005</v>
      </c>
    </row>
    <row r="558" spans="1:63" s="12" customFormat="1" ht="22.8" customHeight="1">
      <c r="A558" s="12"/>
      <c r="B558" s="155"/>
      <c r="C558" s="12"/>
      <c r="D558" s="156" t="s">
        <v>68</v>
      </c>
      <c r="E558" s="165" t="s">
        <v>891</v>
      </c>
      <c r="F558" s="165" t="s">
        <v>892</v>
      </c>
      <c r="G558" s="12"/>
      <c r="H558" s="12"/>
      <c r="I558" s="12"/>
      <c r="J558" s="166">
        <f>BK558</f>
        <v>31066.560000000005</v>
      </c>
      <c r="K558" s="12"/>
      <c r="L558" s="155"/>
      <c r="M558" s="159"/>
      <c r="N558" s="160"/>
      <c r="O558" s="160"/>
      <c r="P558" s="161">
        <f>SUM(P559:P571)</f>
        <v>29.239932</v>
      </c>
      <c r="Q558" s="160"/>
      <c r="R558" s="161">
        <f>SUM(R559:R571)</f>
        <v>0.11639336</v>
      </c>
      <c r="S558" s="160"/>
      <c r="T558" s="162">
        <f>SUM(T559:T571)</f>
        <v>0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156" t="s">
        <v>78</v>
      </c>
      <c r="AT558" s="163" t="s">
        <v>68</v>
      </c>
      <c r="AU558" s="163" t="s">
        <v>76</v>
      </c>
      <c r="AY558" s="156" t="s">
        <v>195</v>
      </c>
      <c r="BK558" s="164">
        <f>SUM(BK559:BK571)</f>
        <v>31066.560000000005</v>
      </c>
    </row>
    <row r="559" spans="1:65" s="2" customFormat="1" ht="24" customHeight="1">
      <c r="A559" s="33"/>
      <c r="B559" s="167"/>
      <c r="C559" s="168" t="s">
        <v>893</v>
      </c>
      <c r="D559" s="168" t="s">
        <v>197</v>
      </c>
      <c r="E559" s="169" t="s">
        <v>894</v>
      </c>
      <c r="F559" s="170" t="s">
        <v>895</v>
      </c>
      <c r="G559" s="171" t="s">
        <v>200</v>
      </c>
      <c r="H559" s="172">
        <v>87.514</v>
      </c>
      <c r="I559" s="173">
        <v>121</v>
      </c>
      <c r="J559" s="173">
        <f>ROUND(I559*H559,2)</f>
        <v>10589.19</v>
      </c>
      <c r="K559" s="170" t="s">
        <v>201</v>
      </c>
      <c r="L559" s="34"/>
      <c r="M559" s="174" t="s">
        <v>3</v>
      </c>
      <c r="N559" s="175" t="s">
        <v>40</v>
      </c>
      <c r="O559" s="176">
        <v>0.122</v>
      </c>
      <c r="P559" s="176">
        <f>O559*H559</f>
        <v>10.676708</v>
      </c>
      <c r="Q559" s="176">
        <v>0.00068</v>
      </c>
      <c r="R559" s="176">
        <f>Q559*H559</f>
        <v>0.05950952</v>
      </c>
      <c r="S559" s="176">
        <v>0</v>
      </c>
      <c r="T559" s="177">
        <f>S559*H559</f>
        <v>0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178" t="s">
        <v>295</v>
      </c>
      <c r="AT559" s="178" t="s">
        <v>197</v>
      </c>
      <c r="AU559" s="178" t="s">
        <v>78</v>
      </c>
      <c r="AY559" s="20" t="s">
        <v>195</v>
      </c>
      <c r="BE559" s="179">
        <f>IF(N559="základní",J559,0)</f>
        <v>10589.19</v>
      </c>
      <c r="BF559" s="179">
        <f>IF(N559="snížená",J559,0)</f>
        <v>0</v>
      </c>
      <c r="BG559" s="179">
        <f>IF(N559="zákl. přenesená",J559,0)</f>
        <v>0</v>
      </c>
      <c r="BH559" s="179">
        <f>IF(N559="sníž. přenesená",J559,0)</f>
        <v>0</v>
      </c>
      <c r="BI559" s="179">
        <f>IF(N559="nulová",J559,0)</f>
        <v>0</v>
      </c>
      <c r="BJ559" s="20" t="s">
        <v>76</v>
      </c>
      <c r="BK559" s="179">
        <f>ROUND(I559*H559,2)</f>
        <v>10589.19</v>
      </c>
      <c r="BL559" s="20" t="s">
        <v>295</v>
      </c>
      <c r="BM559" s="178" t="s">
        <v>896</v>
      </c>
    </row>
    <row r="560" spans="1:51" s="13" customFormat="1" ht="12">
      <c r="A560" s="13"/>
      <c r="B560" s="180"/>
      <c r="C560" s="13"/>
      <c r="D560" s="181" t="s">
        <v>204</v>
      </c>
      <c r="E560" s="182" t="s">
        <v>3</v>
      </c>
      <c r="F560" s="183" t="s">
        <v>229</v>
      </c>
      <c r="G560" s="13"/>
      <c r="H560" s="182" t="s">
        <v>3</v>
      </c>
      <c r="I560" s="13"/>
      <c r="J560" s="13"/>
      <c r="K560" s="13"/>
      <c r="L560" s="180"/>
      <c r="M560" s="184"/>
      <c r="N560" s="185"/>
      <c r="O560" s="185"/>
      <c r="P560" s="185"/>
      <c r="Q560" s="185"/>
      <c r="R560" s="185"/>
      <c r="S560" s="185"/>
      <c r="T560" s="186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182" t="s">
        <v>204</v>
      </c>
      <c r="AU560" s="182" t="s">
        <v>78</v>
      </c>
      <c r="AV560" s="13" t="s">
        <v>76</v>
      </c>
      <c r="AW560" s="13" t="s">
        <v>31</v>
      </c>
      <c r="AX560" s="13" t="s">
        <v>69</v>
      </c>
      <c r="AY560" s="182" t="s">
        <v>195</v>
      </c>
    </row>
    <row r="561" spans="1:51" s="14" customFormat="1" ht="12">
      <c r="A561" s="14"/>
      <c r="B561" s="187"/>
      <c r="C561" s="14"/>
      <c r="D561" s="181" t="s">
        <v>204</v>
      </c>
      <c r="E561" s="188" t="s">
        <v>3</v>
      </c>
      <c r="F561" s="189" t="s">
        <v>230</v>
      </c>
      <c r="G561" s="14"/>
      <c r="H561" s="190">
        <v>114.709</v>
      </c>
      <c r="I561" s="14"/>
      <c r="J561" s="14"/>
      <c r="K561" s="14"/>
      <c r="L561" s="187"/>
      <c r="M561" s="191"/>
      <c r="N561" s="192"/>
      <c r="O561" s="192"/>
      <c r="P561" s="192"/>
      <c r="Q561" s="192"/>
      <c r="R561" s="192"/>
      <c r="S561" s="192"/>
      <c r="T561" s="193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188" t="s">
        <v>204</v>
      </c>
      <c r="AU561" s="188" t="s">
        <v>78</v>
      </c>
      <c r="AV561" s="14" t="s">
        <v>78</v>
      </c>
      <c r="AW561" s="14" t="s">
        <v>31</v>
      </c>
      <c r="AX561" s="14" t="s">
        <v>69</v>
      </c>
      <c r="AY561" s="188" t="s">
        <v>195</v>
      </c>
    </row>
    <row r="562" spans="1:51" s="14" customFormat="1" ht="12">
      <c r="A562" s="14"/>
      <c r="B562" s="187"/>
      <c r="C562" s="14"/>
      <c r="D562" s="181" t="s">
        <v>204</v>
      </c>
      <c r="E562" s="188" t="s">
        <v>3</v>
      </c>
      <c r="F562" s="189" t="s">
        <v>231</v>
      </c>
      <c r="G562" s="14"/>
      <c r="H562" s="190">
        <v>104.075</v>
      </c>
      <c r="I562" s="14"/>
      <c r="J562" s="14"/>
      <c r="K562" s="14"/>
      <c r="L562" s="187"/>
      <c r="M562" s="191"/>
      <c r="N562" s="192"/>
      <c r="O562" s="192"/>
      <c r="P562" s="192"/>
      <c r="Q562" s="192"/>
      <c r="R562" s="192"/>
      <c r="S562" s="192"/>
      <c r="T562" s="193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188" t="s">
        <v>204</v>
      </c>
      <c r="AU562" s="188" t="s">
        <v>78</v>
      </c>
      <c r="AV562" s="14" t="s">
        <v>78</v>
      </c>
      <c r="AW562" s="14" t="s">
        <v>31</v>
      </c>
      <c r="AX562" s="14" t="s">
        <v>69</v>
      </c>
      <c r="AY562" s="188" t="s">
        <v>195</v>
      </c>
    </row>
    <row r="563" spans="1:51" s="16" customFormat="1" ht="12">
      <c r="A563" s="16"/>
      <c r="B563" s="201"/>
      <c r="C563" s="16"/>
      <c r="D563" s="181" t="s">
        <v>204</v>
      </c>
      <c r="E563" s="202" t="s">
        <v>3</v>
      </c>
      <c r="F563" s="203" t="s">
        <v>232</v>
      </c>
      <c r="G563" s="16"/>
      <c r="H563" s="204">
        <v>218.784</v>
      </c>
      <c r="I563" s="16"/>
      <c r="J563" s="16"/>
      <c r="K563" s="16"/>
      <c r="L563" s="201"/>
      <c r="M563" s="205"/>
      <c r="N563" s="206"/>
      <c r="O563" s="206"/>
      <c r="P563" s="206"/>
      <c r="Q563" s="206"/>
      <c r="R563" s="206"/>
      <c r="S563" s="206"/>
      <c r="T563" s="207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T563" s="202" t="s">
        <v>204</v>
      </c>
      <c r="AU563" s="202" t="s">
        <v>78</v>
      </c>
      <c r="AV563" s="16" t="s">
        <v>119</v>
      </c>
      <c r="AW563" s="16" t="s">
        <v>31</v>
      </c>
      <c r="AX563" s="16" t="s">
        <v>69</v>
      </c>
      <c r="AY563" s="202" t="s">
        <v>195</v>
      </c>
    </row>
    <row r="564" spans="1:51" s="13" customFormat="1" ht="12">
      <c r="A564" s="13"/>
      <c r="B564" s="180"/>
      <c r="C564" s="13"/>
      <c r="D564" s="181" t="s">
        <v>204</v>
      </c>
      <c r="E564" s="182" t="s">
        <v>3</v>
      </c>
      <c r="F564" s="183" t="s">
        <v>897</v>
      </c>
      <c r="G564" s="13"/>
      <c r="H564" s="182" t="s">
        <v>3</v>
      </c>
      <c r="I564" s="13"/>
      <c r="J564" s="13"/>
      <c r="K564" s="13"/>
      <c r="L564" s="180"/>
      <c r="M564" s="184"/>
      <c r="N564" s="185"/>
      <c r="O564" s="185"/>
      <c r="P564" s="185"/>
      <c r="Q564" s="185"/>
      <c r="R564" s="185"/>
      <c r="S564" s="185"/>
      <c r="T564" s="18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182" t="s">
        <v>204</v>
      </c>
      <c r="AU564" s="182" t="s">
        <v>78</v>
      </c>
      <c r="AV564" s="13" t="s">
        <v>76</v>
      </c>
      <c r="AW564" s="13" t="s">
        <v>31</v>
      </c>
      <c r="AX564" s="13" t="s">
        <v>69</v>
      </c>
      <c r="AY564" s="182" t="s">
        <v>195</v>
      </c>
    </row>
    <row r="565" spans="1:51" s="14" customFormat="1" ht="12">
      <c r="A565" s="14"/>
      <c r="B565" s="187"/>
      <c r="C565" s="14"/>
      <c r="D565" s="181" t="s">
        <v>204</v>
      </c>
      <c r="E565" s="188" t="s">
        <v>3</v>
      </c>
      <c r="F565" s="189" t="s">
        <v>898</v>
      </c>
      <c r="G565" s="14"/>
      <c r="H565" s="190">
        <v>87.514</v>
      </c>
      <c r="I565" s="14"/>
      <c r="J565" s="14"/>
      <c r="K565" s="14"/>
      <c r="L565" s="187"/>
      <c r="M565" s="191"/>
      <c r="N565" s="192"/>
      <c r="O565" s="192"/>
      <c r="P565" s="192"/>
      <c r="Q565" s="192"/>
      <c r="R565" s="192"/>
      <c r="S565" s="192"/>
      <c r="T565" s="19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188" t="s">
        <v>204</v>
      </c>
      <c r="AU565" s="188" t="s">
        <v>78</v>
      </c>
      <c r="AV565" s="14" t="s">
        <v>78</v>
      </c>
      <c r="AW565" s="14" t="s">
        <v>31</v>
      </c>
      <c r="AX565" s="14" t="s">
        <v>76</v>
      </c>
      <c r="AY565" s="188" t="s">
        <v>195</v>
      </c>
    </row>
    <row r="566" spans="1:65" s="2" customFormat="1" ht="16.5" customHeight="1">
      <c r="A566" s="33"/>
      <c r="B566" s="167"/>
      <c r="C566" s="168" t="s">
        <v>899</v>
      </c>
      <c r="D566" s="168" t="s">
        <v>197</v>
      </c>
      <c r="E566" s="169" t="s">
        <v>900</v>
      </c>
      <c r="F566" s="170" t="s">
        <v>901</v>
      </c>
      <c r="G566" s="171" t="s">
        <v>212</v>
      </c>
      <c r="H566" s="172">
        <v>218.784</v>
      </c>
      <c r="I566" s="173">
        <v>93.1</v>
      </c>
      <c r="J566" s="173">
        <f>ROUND(I566*H566,2)</f>
        <v>20368.79</v>
      </c>
      <c r="K566" s="170" t="s">
        <v>201</v>
      </c>
      <c r="L566" s="34"/>
      <c r="M566" s="174" t="s">
        <v>3</v>
      </c>
      <c r="N566" s="175" t="s">
        <v>40</v>
      </c>
      <c r="O566" s="176">
        <v>0.084</v>
      </c>
      <c r="P566" s="176">
        <f>O566*H566</f>
        <v>18.377856</v>
      </c>
      <c r="Q566" s="176">
        <v>0.00026</v>
      </c>
      <c r="R566" s="176">
        <f>Q566*H566</f>
        <v>0.05688383999999999</v>
      </c>
      <c r="S566" s="176">
        <v>0</v>
      </c>
      <c r="T566" s="177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78" t="s">
        <v>295</v>
      </c>
      <c r="AT566" s="178" t="s">
        <v>197</v>
      </c>
      <c r="AU566" s="178" t="s">
        <v>78</v>
      </c>
      <c r="AY566" s="20" t="s">
        <v>195</v>
      </c>
      <c r="BE566" s="179">
        <f>IF(N566="základní",J566,0)</f>
        <v>20368.79</v>
      </c>
      <c r="BF566" s="179">
        <f>IF(N566="snížená",J566,0)</f>
        <v>0</v>
      </c>
      <c r="BG566" s="179">
        <f>IF(N566="zákl. přenesená",J566,0)</f>
        <v>0</v>
      </c>
      <c r="BH566" s="179">
        <f>IF(N566="sníž. přenesená",J566,0)</f>
        <v>0</v>
      </c>
      <c r="BI566" s="179">
        <f>IF(N566="nulová",J566,0)</f>
        <v>0</v>
      </c>
      <c r="BJ566" s="20" t="s">
        <v>76</v>
      </c>
      <c r="BK566" s="179">
        <f>ROUND(I566*H566,2)</f>
        <v>20368.79</v>
      </c>
      <c r="BL566" s="20" t="s">
        <v>295</v>
      </c>
      <c r="BM566" s="178" t="s">
        <v>902</v>
      </c>
    </row>
    <row r="567" spans="1:51" s="13" customFormat="1" ht="12">
      <c r="A567" s="13"/>
      <c r="B567" s="180"/>
      <c r="C567" s="13"/>
      <c r="D567" s="181" t="s">
        <v>204</v>
      </c>
      <c r="E567" s="182" t="s">
        <v>3</v>
      </c>
      <c r="F567" s="183" t="s">
        <v>229</v>
      </c>
      <c r="G567" s="13"/>
      <c r="H567" s="182" t="s">
        <v>3</v>
      </c>
      <c r="I567" s="13"/>
      <c r="J567" s="13"/>
      <c r="K567" s="13"/>
      <c r="L567" s="180"/>
      <c r="M567" s="184"/>
      <c r="N567" s="185"/>
      <c r="O567" s="185"/>
      <c r="P567" s="185"/>
      <c r="Q567" s="185"/>
      <c r="R567" s="185"/>
      <c r="S567" s="185"/>
      <c r="T567" s="186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182" t="s">
        <v>204</v>
      </c>
      <c r="AU567" s="182" t="s">
        <v>78</v>
      </c>
      <c r="AV567" s="13" t="s">
        <v>76</v>
      </c>
      <c r="AW567" s="13" t="s">
        <v>31</v>
      </c>
      <c r="AX567" s="13" t="s">
        <v>69</v>
      </c>
      <c r="AY567" s="182" t="s">
        <v>195</v>
      </c>
    </row>
    <row r="568" spans="1:51" s="14" customFormat="1" ht="12">
      <c r="A568" s="14"/>
      <c r="B568" s="187"/>
      <c r="C568" s="14"/>
      <c r="D568" s="181" t="s">
        <v>204</v>
      </c>
      <c r="E568" s="188" t="s">
        <v>3</v>
      </c>
      <c r="F568" s="189" t="s">
        <v>230</v>
      </c>
      <c r="G568" s="14"/>
      <c r="H568" s="190">
        <v>114.709</v>
      </c>
      <c r="I568" s="14"/>
      <c r="J568" s="14"/>
      <c r="K568" s="14"/>
      <c r="L568" s="187"/>
      <c r="M568" s="191"/>
      <c r="N568" s="192"/>
      <c r="O568" s="192"/>
      <c r="P568" s="192"/>
      <c r="Q568" s="192"/>
      <c r="R568" s="192"/>
      <c r="S568" s="192"/>
      <c r="T568" s="193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188" t="s">
        <v>204</v>
      </c>
      <c r="AU568" s="188" t="s">
        <v>78</v>
      </c>
      <c r="AV568" s="14" t="s">
        <v>78</v>
      </c>
      <c r="AW568" s="14" t="s">
        <v>31</v>
      </c>
      <c r="AX568" s="14" t="s">
        <v>69</v>
      </c>
      <c r="AY568" s="188" t="s">
        <v>195</v>
      </c>
    </row>
    <row r="569" spans="1:51" s="14" customFormat="1" ht="12">
      <c r="A569" s="14"/>
      <c r="B569" s="187"/>
      <c r="C569" s="14"/>
      <c r="D569" s="181" t="s">
        <v>204</v>
      </c>
      <c r="E569" s="188" t="s">
        <v>3</v>
      </c>
      <c r="F569" s="189" t="s">
        <v>231</v>
      </c>
      <c r="G569" s="14"/>
      <c r="H569" s="190">
        <v>104.075</v>
      </c>
      <c r="I569" s="14"/>
      <c r="J569" s="14"/>
      <c r="K569" s="14"/>
      <c r="L569" s="187"/>
      <c r="M569" s="191"/>
      <c r="N569" s="192"/>
      <c r="O569" s="192"/>
      <c r="P569" s="192"/>
      <c r="Q569" s="192"/>
      <c r="R569" s="192"/>
      <c r="S569" s="192"/>
      <c r="T569" s="193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188" t="s">
        <v>204</v>
      </c>
      <c r="AU569" s="188" t="s">
        <v>78</v>
      </c>
      <c r="AV569" s="14" t="s">
        <v>78</v>
      </c>
      <c r="AW569" s="14" t="s">
        <v>31</v>
      </c>
      <c r="AX569" s="14" t="s">
        <v>69</v>
      </c>
      <c r="AY569" s="188" t="s">
        <v>195</v>
      </c>
    </row>
    <row r="570" spans="1:51" s="15" customFormat="1" ht="12">
      <c r="A570" s="15"/>
      <c r="B570" s="194"/>
      <c r="C570" s="15"/>
      <c r="D570" s="181" t="s">
        <v>204</v>
      </c>
      <c r="E570" s="195" t="s">
        <v>3</v>
      </c>
      <c r="F570" s="196" t="s">
        <v>209</v>
      </c>
      <c r="G570" s="15"/>
      <c r="H570" s="197">
        <v>218.784</v>
      </c>
      <c r="I570" s="15"/>
      <c r="J570" s="15"/>
      <c r="K570" s="15"/>
      <c r="L570" s="194"/>
      <c r="M570" s="198"/>
      <c r="N570" s="199"/>
      <c r="O570" s="199"/>
      <c r="P570" s="199"/>
      <c r="Q570" s="199"/>
      <c r="R570" s="199"/>
      <c r="S570" s="199"/>
      <c r="T570" s="200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195" t="s">
        <v>204</v>
      </c>
      <c r="AU570" s="195" t="s">
        <v>78</v>
      </c>
      <c r="AV570" s="15" t="s">
        <v>202</v>
      </c>
      <c r="AW570" s="15" t="s">
        <v>31</v>
      </c>
      <c r="AX570" s="15" t="s">
        <v>76</v>
      </c>
      <c r="AY570" s="195" t="s">
        <v>195</v>
      </c>
    </row>
    <row r="571" spans="1:65" s="2" customFormat="1" ht="24" customHeight="1">
      <c r="A571" s="33"/>
      <c r="B571" s="167"/>
      <c r="C571" s="168" t="s">
        <v>903</v>
      </c>
      <c r="D571" s="168" t="s">
        <v>197</v>
      </c>
      <c r="E571" s="169" t="s">
        <v>904</v>
      </c>
      <c r="F571" s="170" t="s">
        <v>905</v>
      </c>
      <c r="G571" s="171" t="s">
        <v>826</v>
      </c>
      <c r="H571" s="172">
        <v>0.116</v>
      </c>
      <c r="I571" s="173">
        <v>936</v>
      </c>
      <c r="J571" s="173">
        <f>ROUND(I571*H571,2)</f>
        <v>108.58</v>
      </c>
      <c r="K571" s="170" t="s">
        <v>201</v>
      </c>
      <c r="L571" s="34"/>
      <c r="M571" s="174" t="s">
        <v>3</v>
      </c>
      <c r="N571" s="175" t="s">
        <v>40</v>
      </c>
      <c r="O571" s="176">
        <v>1.598</v>
      </c>
      <c r="P571" s="176">
        <f>O571*H571</f>
        <v>0.18536800000000003</v>
      </c>
      <c r="Q571" s="176">
        <v>0</v>
      </c>
      <c r="R571" s="176">
        <f>Q571*H571</f>
        <v>0</v>
      </c>
      <c r="S571" s="176">
        <v>0</v>
      </c>
      <c r="T571" s="177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78" t="s">
        <v>295</v>
      </c>
      <c r="AT571" s="178" t="s">
        <v>197</v>
      </c>
      <c r="AU571" s="178" t="s">
        <v>78</v>
      </c>
      <c r="AY571" s="20" t="s">
        <v>195</v>
      </c>
      <c r="BE571" s="179">
        <f>IF(N571="základní",J571,0)</f>
        <v>108.58</v>
      </c>
      <c r="BF571" s="179">
        <f>IF(N571="snížená",J571,0)</f>
        <v>0</v>
      </c>
      <c r="BG571" s="179">
        <f>IF(N571="zákl. přenesená",J571,0)</f>
        <v>0</v>
      </c>
      <c r="BH571" s="179">
        <f>IF(N571="sníž. přenesená",J571,0)</f>
        <v>0</v>
      </c>
      <c r="BI571" s="179">
        <f>IF(N571="nulová",J571,0)</f>
        <v>0</v>
      </c>
      <c r="BJ571" s="20" t="s">
        <v>76</v>
      </c>
      <c r="BK571" s="179">
        <f>ROUND(I571*H571,2)</f>
        <v>108.58</v>
      </c>
      <c r="BL571" s="20" t="s">
        <v>295</v>
      </c>
      <c r="BM571" s="178" t="s">
        <v>906</v>
      </c>
    </row>
    <row r="572" spans="1:63" s="12" customFormat="1" ht="22.8" customHeight="1">
      <c r="A572" s="12"/>
      <c r="B572" s="155"/>
      <c r="C572" s="12"/>
      <c r="D572" s="156" t="s">
        <v>68</v>
      </c>
      <c r="E572" s="165" t="s">
        <v>907</v>
      </c>
      <c r="F572" s="165" t="s">
        <v>908</v>
      </c>
      <c r="G572" s="12"/>
      <c r="H572" s="12"/>
      <c r="I572" s="12"/>
      <c r="J572" s="166">
        <f>BK572</f>
        <v>652261.1799999999</v>
      </c>
      <c r="K572" s="12"/>
      <c r="L572" s="155"/>
      <c r="M572" s="159"/>
      <c r="N572" s="160"/>
      <c r="O572" s="160"/>
      <c r="P572" s="161">
        <f>SUM(P573:P644)</f>
        <v>464.1802569999999</v>
      </c>
      <c r="Q572" s="160"/>
      <c r="R572" s="161">
        <f>SUM(R573:R644)</f>
        <v>5.83262973</v>
      </c>
      <c r="S572" s="160"/>
      <c r="T572" s="162">
        <f>SUM(T573:T644)</f>
        <v>12.52</v>
      </c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R572" s="156" t="s">
        <v>78</v>
      </c>
      <c r="AT572" s="163" t="s">
        <v>68</v>
      </c>
      <c r="AU572" s="163" t="s">
        <v>76</v>
      </c>
      <c r="AY572" s="156" t="s">
        <v>195</v>
      </c>
      <c r="BK572" s="164">
        <f>SUM(BK573:BK644)</f>
        <v>652261.1799999999</v>
      </c>
    </row>
    <row r="573" spans="1:65" s="2" customFormat="1" ht="16.5" customHeight="1">
      <c r="A573" s="33"/>
      <c r="B573" s="167"/>
      <c r="C573" s="168" t="s">
        <v>909</v>
      </c>
      <c r="D573" s="168" t="s">
        <v>197</v>
      </c>
      <c r="E573" s="169" t="s">
        <v>910</v>
      </c>
      <c r="F573" s="170" t="s">
        <v>911</v>
      </c>
      <c r="G573" s="171" t="s">
        <v>200</v>
      </c>
      <c r="H573" s="172">
        <v>450</v>
      </c>
      <c r="I573" s="173">
        <v>18.5</v>
      </c>
      <c r="J573" s="173">
        <f>ROUND(I573*H573,2)</f>
        <v>8325</v>
      </c>
      <c r="K573" s="170" t="s">
        <v>201</v>
      </c>
      <c r="L573" s="34"/>
      <c r="M573" s="174" t="s">
        <v>3</v>
      </c>
      <c r="N573" s="175" t="s">
        <v>40</v>
      </c>
      <c r="O573" s="176">
        <v>0.057</v>
      </c>
      <c r="P573" s="176">
        <f>O573*H573</f>
        <v>25.650000000000002</v>
      </c>
      <c r="Q573" s="176">
        <v>0</v>
      </c>
      <c r="R573" s="176">
        <f>Q573*H573</f>
        <v>0</v>
      </c>
      <c r="S573" s="176">
        <v>0.014</v>
      </c>
      <c r="T573" s="177">
        <f>S573*H573</f>
        <v>6.3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78" t="s">
        <v>295</v>
      </c>
      <c r="AT573" s="178" t="s">
        <v>197</v>
      </c>
      <c r="AU573" s="178" t="s">
        <v>78</v>
      </c>
      <c r="AY573" s="20" t="s">
        <v>195</v>
      </c>
      <c r="BE573" s="179">
        <f>IF(N573="základní",J573,0)</f>
        <v>8325</v>
      </c>
      <c r="BF573" s="179">
        <f>IF(N573="snížená",J573,0)</f>
        <v>0</v>
      </c>
      <c r="BG573" s="179">
        <f>IF(N573="zákl. přenesená",J573,0)</f>
        <v>0</v>
      </c>
      <c r="BH573" s="179">
        <f>IF(N573="sníž. přenesená",J573,0)</f>
        <v>0</v>
      </c>
      <c r="BI573" s="179">
        <f>IF(N573="nulová",J573,0)</f>
        <v>0</v>
      </c>
      <c r="BJ573" s="20" t="s">
        <v>76</v>
      </c>
      <c r="BK573" s="179">
        <f>ROUND(I573*H573,2)</f>
        <v>8325</v>
      </c>
      <c r="BL573" s="20" t="s">
        <v>295</v>
      </c>
      <c r="BM573" s="178" t="s">
        <v>912</v>
      </c>
    </row>
    <row r="574" spans="1:51" s="14" customFormat="1" ht="12">
      <c r="A574" s="14"/>
      <c r="B574" s="187"/>
      <c r="C574" s="14"/>
      <c r="D574" s="181" t="s">
        <v>204</v>
      </c>
      <c r="E574" s="188" t="s">
        <v>3</v>
      </c>
      <c r="F574" s="189" t="s">
        <v>913</v>
      </c>
      <c r="G574" s="14"/>
      <c r="H574" s="190">
        <v>450</v>
      </c>
      <c r="I574" s="14"/>
      <c r="J574" s="14"/>
      <c r="K574" s="14"/>
      <c r="L574" s="187"/>
      <c r="M574" s="191"/>
      <c r="N574" s="192"/>
      <c r="O574" s="192"/>
      <c r="P574" s="192"/>
      <c r="Q574" s="192"/>
      <c r="R574" s="192"/>
      <c r="S574" s="192"/>
      <c r="T574" s="193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188" t="s">
        <v>204</v>
      </c>
      <c r="AU574" s="188" t="s">
        <v>78</v>
      </c>
      <c r="AV574" s="14" t="s">
        <v>78</v>
      </c>
      <c r="AW574" s="14" t="s">
        <v>31</v>
      </c>
      <c r="AX574" s="14" t="s">
        <v>76</v>
      </c>
      <c r="AY574" s="188" t="s">
        <v>195</v>
      </c>
    </row>
    <row r="575" spans="1:65" s="2" customFormat="1" ht="16.5" customHeight="1">
      <c r="A575" s="33"/>
      <c r="B575" s="167"/>
      <c r="C575" s="168" t="s">
        <v>914</v>
      </c>
      <c r="D575" s="168" t="s">
        <v>197</v>
      </c>
      <c r="E575" s="169" t="s">
        <v>915</v>
      </c>
      <c r="F575" s="170" t="s">
        <v>916</v>
      </c>
      <c r="G575" s="171" t="s">
        <v>200</v>
      </c>
      <c r="H575" s="172">
        <v>900</v>
      </c>
      <c r="I575" s="173">
        <v>1.94</v>
      </c>
      <c r="J575" s="173">
        <f>ROUND(I575*H575,2)</f>
        <v>1746</v>
      </c>
      <c r="K575" s="170" t="s">
        <v>201</v>
      </c>
      <c r="L575" s="34"/>
      <c r="M575" s="174" t="s">
        <v>3</v>
      </c>
      <c r="N575" s="175" t="s">
        <v>40</v>
      </c>
      <c r="O575" s="176">
        <v>0.006</v>
      </c>
      <c r="P575" s="176">
        <f>O575*H575</f>
        <v>5.4</v>
      </c>
      <c r="Q575" s="176">
        <v>0</v>
      </c>
      <c r="R575" s="176">
        <f>Q575*H575</f>
        <v>0</v>
      </c>
      <c r="S575" s="176">
        <v>0.006</v>
      </c>
      <c r="T575" s="177">
        <f>S575*H575</f>
        <v>5.4</v>
      </c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R575" s="178" t="s">
        <v>295</v>
      </c>
      <c r="AT575" s="178" t="s">
        <v>197</v>
      </c>
      <c r="AU575" s="178" t="s">
        <v>78</v>
      </c>
      <c r="AY575" s="20" t="s">
        <v>195</v>
      </c>
      <c r="BE575" s="179">
        <f>IF(N575="základní",J575,0)</f>
        <v>1746</v>
      </c>
      <c r="BF575" s="179">
        <f>IF(N575="snížená",J575,0)</f>
        <v>0</v>
      </c>
      <c r="BG575" s="179">
        <f>IF(N575="zákl. přenesená",J575,0)</f>
        <v>0</v>
      </c>
      <c r="BH575" s="179">
        <f>IF(N575="sníž. přenesená",J575,0)</f>
        <v>0</v>
      </c>
      <c r="BI575" s="179">
        <f>IF(N575="nulová",J575,0)</f>
        <v>0</v>
      </c>
      <c r="BJ575" s="20" t="s">
        <v>76</v>
      </c>
      <c r="BK575" s="179">
        <f>ROUND(I575*H575,2)</f>
        <v>1746</v>
      </c>
      <c r="BL575" s="20" t="s">
        <v>295</v>
      </c>
      <c r="BM575" s="178" t="s">
        <v>917</v>
      </c>
    </row>
    <row r="576" spans="1:51" s="14" customFormat="1" ht="12">
      <c r="A576" s="14"/>
      <c r="B576" s="187"/>
      <c r="C576" s="14"/>
      <c r="D576" s="181" t="s">
        <v>204</v>
      </c>
      <c r="E576" s="188" t="s">
        <v>3</v>
      </c>
      <c r="F576" s="189" t="s">
        <v>918</v>
      </c>
      <c r="G576" s="14"/>
      <c r="H576" s="190">
        <v>900</v>
      </c>
      <c r="I576" s="14"/>
      <c r="J576" s="14"/>
      <c r="K576" s="14"/>
      <c r="L576" s="187"/>
      <c r="M576" s="191"/>
      <c r="N576" s="192"/>
      <c r="O576" s="192"/>
      <c r="P576" s="192"/>
      <c r="Q576" s="192"/>
      <c r="R576" s="192"/>
      <c r="S576" s="192"/>
      <c r="T576" s="193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188" t="s">
        <v>204</v>
      </c>
      <c r="AU576" s="188" t="s">
        <v>78</v>
      </c>
      <c r="AV576" s="14" t="s">
        <v>78</v>
      </c>
      <c r="AW576" s="14" t="s">
        <v>31</v>
      </c>
      <c r="AX576" s="14" t="s">
        <v>76</v>
      </c>
      <c r="AY576" s="188" t="s">
        <v>195</v>
      </c>
    </row>
    <row r="577" spans="1:65" s="2" customFormat="1" ht="16.5" customHeight="1">
      <c r="A577" s="33"/>
      <c r="B577" s="167"/>
      <c r="C577" s="168" t="s">
        <v>919</v>
      </c>
      <c r="D577" s="168" t="s">
        <v>197</v>
      </c>
      <c r="E577" s="169" t="s">
        <v>920</v>
      </c>
      <c r="F577" s="170" t="s">
        <v>921</v>
      </c>
      <c r="G577" s="171" t="s">
        <v>200</v>
      </c>
      <c r="H577" s="172">
        <v>410</v>
      </c>
      <c r="I577" s="173">
        <v>16.8</v>
      </c>
      <c r="J577" s="173">
        <f>ROUND(I577*H577,2)</f>
        <v>6888</v>
      </c>
      <c r="K577" s="170" t="s">
        <v>201</v>
      </c>
      <c r="L577" s="34"/>
      <c r="M577" s="174" t="s">
        <v>3</v>
      </c>
      <c r="N577" s="175" t="s">
        <v>40</v>
      </c>
      <c r="O577" s="176">
        <v>0.052</v>
      </c>
      <c r="P577" s="176">
        <f>O577*H577</f>
        <v>21.32</v>
      </c>
      <c r="Q577" s="176">
        <v>0</v>
      </c>
      <c r="R577" s="176">
        <f>Q577*H577</f>
        <v>0</v>
      </c>
      <c r="S577" s="176">
        <v>0.002</v>
      </c>
      <c r="T577" s="177">
        <f>S577*H577</f>
        <v>0.8200000000000001</v>
      </c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R577" s="178" t="s">
        <v>295</v>
      </c>
      <c r="AT577" s="178" t="s">
        <v>197</v>
      </c>
      <c r="AU577" s="178" t="s">
        <v>78</v>
      </c>
      <c r="AY577" s="20" t="s">
        <v>195</v>
      </c>
      <c r="BE577" s="179">
        <f>IF(N577="základní",J577,0)</f>
        <v>6888</v>
      </c>
      <c r="BF577" s="179">
        <f>IF(N577="snížená",J577,0)</f>
        <v>0</v>
      </c>
      <c r="BG577" s="179">
        <f>IF(N577="zákl. přenesená",J577,0)</f>
        <v>0</v>
      </c>
      <c r="BH577" s="179">
        <f>IF(N577="sníž. přenesená",J577,0)</f>
        <v>0</v>
      </c>
      <c r="BI577" s="179">
        <f>IF(N577="nulová",J577,0)</f>
        <v>0</v>
      </c>
      <c r="BJ577" s="20" t="s">
        <v>76</v>
      </c>
      <c r="BK577" s="179">
        <f>ROUND(I577*H577,2)</f>
        <v>6888</v>
      </c>
      <c r="BL577" s="20" t="s">
        <v>295</v>
      </c>
      <c r="BM577" s="178" t="s">
        <v>922</v>
      </c>
    </row>
    <row r="578" spans="1:51" s="13" customFormat="1" ht="12">
      <c r="A578" s="13"/>
      <c r="B578" s="180"/>
      <c r="C578" s="13"/>
      <c r="D578" s="181" t="s">
        <v>204</v>
      </c>
      <c r="E578" s="182" t="s">
        <v>3</v>
      </c>
      <c r="F578" s="183" t="s">
        <v>923</v>
      </c>
      <c r="G578" s="13"/>
      <c r="H578" s="182" t="s">
        <v>3</v>
      </c>
      <c r="I578" s="13"/>
      <c r="J578" s="13"/>
      <c r="K578" s="13"/>
      <c r="L578" s="180"/>
      <c r="M578" s="184"/>
      <c r="N578" s="185"/>
      <c r="O578" s="185"/>
      <c r="P578" s="185"/>
      <c r="Q578" s="185"/>
      <c r="R578" s="185"/>
      <c r="S578" s="185"/>
      <c r="T578" s="186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182" t="s">
        <v>204</v>
      </c>
      <c r="AU578" s="182" t="s">
        <v>78</v>
      </c>
      <c r="AV578" s="13" t="s">
        <v>76</v>
      </c>
      <c r="AW578" s="13" t="s">
        <v>31</v>
      </c>
      <c r="AX578" s="13" t="s">
        <v>69</v>
      </c>
      <c r="AY578" s="182" t="s">
        <v>195</v>
      </c>
    </row>
    <row r="579" spans="1:51" s="14" customFormat="1" ht="12">
      <c r="A579" s="14"/>
      <c r="B579" s="187"/>
      <c r="C579" s="14"/>
      <c r="D579" s="181" t="s">
        <v>204</v>
      </c>
      <c r="E579" s="188" t="s">
        <v>3</v>
      </c>
      <c r="F579" s="189" t="s">
        <v>924</v>
      </c>
      <c r="G579" s="14"/>
      <c r="H579" s="190">
        <v>410</v>
      </c>
      <c r="I579" s="14"/>
      <c r="J579" s="14"/>
      <c r="K579" s="14"/>
      <c r="L579" s="187"/>
      <c r="M579" s="191"/>
      <c r="N579" s="192"/>
      <c r="O579" s="192"/>
      <c r="P579" s="192"/>
      <c r="Q579" s="192"/>
      <c r="R579" s="192"/>
      <c r="S579" s="192"/>
      <c r="T579" s="193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188" t="s">
        <v>204</v>
      </c>
      <c r="AU579" s="188" t="s">
        <v>78</v>
      </c>
      <c r="AV579" s="14" t="s">
        <v>78</v>
      </c>
      <c r="AW579" s="14" t="s">
        <v>31</v>
      </c>
      <c r="AX579" s="14" t="s">
        <v>76</v>
      </c>
      <c r="AY579" s="188" t="s">
        <v>195</v>
      </c>
    </row>
    <row r="580" spans="1:65" s="2" customFormat="1" ht="24" customHeight="1">
      <c r="A580" s="33"/>
      <c r="B580" s="167"/>
      <c r="C580" s="168" t="s">
        <v>925</v>
      </c>
      <c r="D580" s="168" t="s">
        <v>197</v>
      </c>
      <c r="E580" s="169" t="s">
        <v>926</v>
      </c>
      <c r="F580" s="170" t="s">
        <v>927</v>
      </c>
      <c r="G580" s="171" t="s">
        <v>200</v>
      </c>
      <c r="H580" s="172">
        <v>450</v>
      </c>
      <c r="I580" s="173">
        <v>10.4</v>
      </c>
      <c r="J580" s="173">
        <f>ROUND(I580*H580,2)</f>
        <v>4680</v>
      </c>
      <c r="K580" s="170" t="s">
        <v>201</v>
      </c>
      <c r="L580" s="34"/>
      <c r="M580" s="174" t="s">
        <v>3</v>
      </c>
      <c r="N580" s="175" t="s">
        <v>40</v>
      </c>
      <c r="O580" s="176">
        <v>0.029</v>
      </c>
      <c r="P580" s="176">
        <f>O580*H580</f>
        <v>13.05</v>
      </c>
      <c r="Q580" s="176">
        <v>0</v>
      </c>
      <c r="R580" s="176">
        <f>Q580*H580</f>
        <v>0</v>
      </c>
      <c r="S580" s="176">
        <v>0</v>
      </c>
      <c r="T580" s="177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178" t="s">
        <v>295</v>
      </c>
      <c r="AT580" s="178" t="s">
        <v>197</v>
      </c>
      <c r="AU580" s="178" t="s">
        <v>78</v>
      </c>
      <c r="AY580" s="20" t="s">
        <v>195</v>
      </c>
      <c r="BE580" s="179">
        <f>IF(N580="základní",J580,0)</f>
        <v>4680</v>
      </c>
      <c r="BF580" s="179">
        <f>IF(N580="snížená",J580,0)</f>
        <v>0</v>
      </c>
      <c r="BG580" s="179">
        <f>IF(N580="zákl. přenesená",J580,0)</f>
        <v>0</v>
      </c>
      <c r="BH580" s="179">
        <f>IF(N580="sníž. přenesená",J580,0)</f>
        <v>0</v>
      </c>
      <c r="BI580" s="179">
        <f>IF(N580="nulová",J580,0)</f>
        <v>0</v>
      </c>
      <c r="BJ580" s="20" t="s">
        <v>76</v>
      </c>
      <c r="BK580" s="179">
        <f>ROUND(I580*H580,2)</f>
        <v>4680</v>
      </c>
      <c r="BL580" s="20" t="s">
        <v>295</v>
      </c>
      <c r="BM580" s="178" t="s">
        <v>928</v>
      </c>
    </row>
    <row r="581" spans="1:51" s="14" customFormat="1" ht="12">
      <c r="A581" s="14"/>
      <c r="B581" s="187"/>
      <c r="C581" s="14"/>
      <c r="D581" s="181" t="s">
        <v>204</v>
      </c>
      <c r="E581" s="188" t="s">
        <v>3</v>
      </c>
      <c r="F581" s="189" t="s">
        <v>913</v>
      </c>
      <c r="G581" s="14"/>
      <c r="H581" s="190">
        <v>450</v>
      </c>
      <c r="I581" s="14"/>
      <c r="J581" s="14"/>
      <c r="K581" s="14"/>
      <c r="L581" s="187"/>
      <c r="M581" s="191"/>
      <c r="N581" s="192"/>
      <c r="O581" s="192"/>
      <c r="P581" s="192"/>
      <c r="Q581" s="192"/>
      <c r="R581" s="192"/>
      <c r="S581" s="192"/>
      <c r="T581" s="193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188" t="s">
        <v>204</v>
      </c>
      <c r="AU581" s="188" t="s">
        <v>78</v>
      </c>
      <c r="AV581" s="14" t="s">
        <v>78</v>
      </c>
      <c r="AW581" s="14" t="s">
        <v>31</v>
      </c>
      <c r="AX581" s="14" t="s">
        <v>76</v>
      </c>
      <c r="AY581" s="188" t="s">
        <v>195</v>
      </c>
    </row>
    <row r="582" spans="1:65" s="2" customFormat="1" ht="16.5" customHeight="1">
      <c r="A582" s="33"/>
      <c r="B582" s="167"/>
      <c r="C582" s="208" t="s">
        <v>929</v>
      </c>
      <c r="D582" s="208" t="s">
        <v>263</v>
      </c>
      <c r="E582" s="209" t="s">
        <v>930</v>
      </c>
      <c r="F582" s="210" t="s">
        <v>931</v>
      </c>
      <c r="G582" s="211" t="s">
        <v>826</v>
      </c>
      <c r="H582" s="212">
        <v>0.135</v>
      </c>
      <c r="I582" s="213">
        <v>53200</v>
      </c>
      <c r="J582" s="213">
        <f>ROUND(I582*H582,2)</f>
        <v>7182</v>
      </c>
      <c r="K582" s="210" t="s">
        <v>201</v>
      </c>
      <c r="L582" s="214"/>
      <c r="M582" s="215" t="s">
        <v>3</v>
      </c>
      <c r="N582" s="216" t="s">
        <v>40</v>
      </c>
      <c r="O582" s="176">
        <v>0</v>
      </c>
      <c r="P582" s="176">
        <f>O582*H582</f>
        <v>0</v>
      </c>
      <c r="Q582" s="176">
        <v>1</v>
      </c>
      <c r="R582" s="176">
        <f>Q582*H582</f>
        <v>0.135</v>
      </c>
      <c r="S582" s="176">
        <v>0</v>
      </c>
      <c r="T582" s="177">
        <f>S582*H582</f>
        <v>0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178" t="s">
        <v>417</v>
      </c>
      <c r="AT582" s="178" t="s">
        <v>263</v>
      </c>
      <c r="AU582" s="178" t="s">
        <v>78</v>
      </c>
      <c r="AY582" s="20" t="s">
        <v>195</v>
      </c>
      <c r="BE582" s="179">
        <f>IF(N582="základní",J582,0)</f>
        <v>7182</v>
      </c>
      <c r="BF582" s="179">
        <f>IF(N582="snížená",J582,0)</f>
        <v>0</v>
      </c>
      <c r="BG582" s="179">
        <f>IF(N582="zákl. přenesená",J582,0)</f>
        <v>0</v>
      </c>
      <c r="BH582" s="179">
        <f>IF(N582="sníž. přenesená",J582,0)</f>
        <v>0</v>
      </c>
      <c r="BI582" s="179">
        <f>IF(N582="nulová",J582,0)</f>
        <v>0</v>
      </c>
      <c r="BJ582" s="20" t="s">
        <v>76</v>
      </c>
      <c r="BK582" s="179">
        <f>ROUND(I582*H582,2)</f>
        <v>7182</v>
      </c>
      <c r="BL582" s="20" t="s">
        <v>295</v>
      </c>
      <c r="BM582" s="178" t="s">
        <v>932</v>
      </c>
    </row>
    <row r="583" spans="1:51" s="14" customFormat="1" ht="12">
      <c r="A583" s="14"/>
      <c r="B583" s="187"/>
      <c r="C583" s="14"/>
      <c r="D583" s="181" t="s">
        <v>204</v>
      </c>
      <c r="E583" s="14"/>
      <c r="F583" s="189" t="s">
        <v>933</v>
      </c>
      <c r="G583" s="14"/>
      <c r="H583" s="190">
        <v>0.135</v>
      </c>
      <c r="I583" s="14"/>
      <c r="J583" s="14"/>
      <c r="K583" s="14"/>
      <c r="L583" s="187"/>
      <c r="M583" s="191"/>
      <c r="N583" s="192"/>
      <c r="O583" s="192"/>
      <c r="P583" s="192"/>
      <c r="Q583" s="192"/>
      <c r="R583" s="192"/>
      <c r="S583" s="192"/>
      <c r="T583" s="193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188" t="s">
        <v>204</v>
      </c>
      <c r="AU583" s="188" t="s">
        <v>78</v>
      </c>
      <c r="AV583" s="14" t="s">
        <v>78</v>
      </c>
      <c r="AW583" s="14" t="s">
        <v>4</v>
      </c>
      <c r="AX583" s="14" t="s">
        <v>76</v>
      </c>
      <c r="AY583" s="188" t="s">
        <v>195</v>
      </c>
    </row>
    <row r="584" spans="1:65" s="2" customFormat="1" ht="16.5" customHeight="1">
      <c r="A584" s="33"/>
      <c r="B584" s="167"/>
      <c r="C584" s="168" t="s">
        <v>934</v>
      </c>
      <c r="D584" s="168" t="s">
        <v>197</v>
      </c>
      <c r="E584" s="169" t="s">
        <v>935</v>
      </c>
      <c r="F584" s="170" t="s">
        <v>936</v>
      </c>
      <c r="G584" s="171" t="s">
        <v>200</v>
      </c>
      <c r="H584" s="172">
        <v>450</v>
      </c>
      <c r="I584" s="173">
        <v>90</v>
      </c>
      <c r="J584" s="173">
        <f>ROUND(I584*H584,2)</f>
        <v>40500</v>
      </c>
      <c r="K584" s="170" t="s">
        <v>201</v>
      </c>
      <c r="L584" s="34"/>
      <c r="M584" s="174" t="s">
        <v>3</v>
      </c>
      <c r="N584" s="175" t="s">
        <v>40</v>
      </c>
      <c r="O584" s="176">
        <v>0.179</v>
      </c>
      <c r="P584" s="176">
        <f>O584*H584</f>
        <v>80.55</v>
      </c>
      <c r="Q584" s="176">
        <v>0.00088</v>
      </c>
      <c r="R584" s="176">
        <f>Q584*H584</f>
        <v>0.396</v>
      </c>
      <c r="S584" s="176">
        <v>0</v>
      </c>
      <c r="T584" s="177">
        <f>S584*H584</f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178" t="s">
        <v>295</v>
      </c>
      <c r="AT584" s="178" t="s">
        <v>197</v>
      </c>
      <c r="AU584" s="178" t="s">
        <v>78</v>
      </c>
      <c r="AY584" s="20" t="s">
        <v>195</v>
      </c>
      <c r="BE584" s="179">
        <f>IF(N584="základní",J584,0)</f>
        <v>40500</v>
      </c>
      <c r="BF584" s="179">
        <f>IF(N584="snížená",J584,0)</f>
        <v>0</v>
      </c>
      <c r="BG584" s="179">
        <f>IF(N584="zákl. přenesená",J584,0)</f>
        <v>0</v>
      </c>
      <c r="BH584" s="179">
        <f>IF(N584="sníž. přenesená",J584,0)</f>
        <v>0</v>
      </c>
      <c r="BI584" s="179">
        <f>IF(N584="nulová",J584,0)</f>
        <v>0</v>
      </c>
      <c r="BJ584" s="20" t="s">
        <v>76</v>
      </c>
      <c r="BK584" s="179">
        <f>ROUND(I584*H584,2)</f>
        <v>40500</v>
      </c>
      <c r="BL584" s="20" t="s">
        <v>295</v>
      </c>
      <c r="BM584" s="178" t="s">
        <v>937</v>
      </c>
    </row>
    <row r="585" spans="1:51" s="14" customFormat="1" ht="12">
      <c r="A585" s="14"/>
      <c r="B585" s="187"/>
      <c r="C585" s="14"/>
      <c r="D585" s="181" t="s">
        <v>204</v>
      </c>
      <c r="E585" s="188" t="s">
        <v>3</v>
      </c>
      <c r="F585" s="189" t="s">
        <v>938</v>
      </c>
      <c r="G585" s="14"/>
      <c r="H585" s="190">
        <v>450</v>
      </c>
      <c r="I585" s="14"/>
      <c r="J585" s="14"/>
      <c r="K585" s="14"/>
      <c r="L585" s="187"/>
      <c r="M585" s="191"/>
      <c r="N585" s="192"/>
      <c r="O585" s="192"/>
      <c r="P585" s="192"/>
      <c r="Q585" s="192"/>
      <c r="R585" s="192"/>
      <c r="S585" s="192"/>
      <c r="T585" s="193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188" t="s">
        <v>204</v>
      </c>
      <c r="AU585" s="188" t="s">
        <v>78</v>
      </c>
      <c r="AV585" s="14" t="s">
        <v>78</v>
      </c>
      <c r="AW585" s="14" t="s">
        <v>31</v>
      </c>
      <c r="AX585" s="14" t="s">
        <v>76</v>
      </c>
      <c r="AY585" s="188" t="s">
        <v>195</v>
      </c>
    </row>
    <row r="586" spans="1:65" s="2" customFormat="1" ht="16.5" customHeight="1">
      <c r="A586" s="33"/>
      <c r="B586" s="167"/>
      <c r="C586" s="208" t="s">
        <v>939</v>
      </c>
      <c r="D586" s="208" t="s">
        <v>263</v>
      </c>
      <c r="E586" s="209" t="s">
        <v>940</v>
      </c>
      <c r="F586" s="210" t="s">
        <v>941</v>
      </c>
      <c r="G586" s="211" t="s">
        <v>200</v>
      </c>
      <c r="H586" s="212">
        <v>517.5</v>
      </c>
      <c r="I586" s="213">
        <v>108</v>
      </c>
      <c r="J586" s="213">
        <f>ROUND(I586*H586,2)</f>
        <v>55890</v>
      </c>
      <c r="K586" s="210" t="s">
        <v>201</v>
      </c>
      <c r="L586" s="214"/>
      <c r="M586" s="215" t="s">
        <v>3</v>
      </c>
      <c r="N586" s="216" t="s">
        <v>40</v>
      </c>
      <c r="O586" s="176">
        <v>0</v>
      </c>
      <c r="P586" s="176">
        <f>O586*H586</f>
        <v>0</v>
      </c>
      <c r="Q586" s="176">
        <v>0.005</v>
      </c>
      <c r="R586" s="176">
        <f>Q586*H586</f>
        <v>2.5875</v>
      </c>
      <c r="S586" s="176">
        <v>0</v>
      </c>
      <c r="T586" s="177">
        <f>S586*H586</f>
        <v>0</v>
      </c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R586" s="178" t="s">
        <v>417</v>
      </c>
      <c r="AT586" s="178" t="s">
        <v>263</v>
      </c>
      <c r="AU586" s="178" t="s">
        <v>78</v>
      </c>
      <c r="AY586" s="20" t="s">
        <v>195</v>
      </c>
      <c r="BE586" s="179">
        <f>IF(N586="základní",J586,0)</f>
        <v>55890</v>
      </c>
      <c r="BF586" s="179">
        <f>IF(N586="snížená",J586,0)</f>
        <v>0</v>
      </c>
      <c r="BG586" s="179">
        <f>IF(N586="zákl. přenesená",J586,0)</f>
        <v>0</v>
      </c>
      <c r="BH586" s="179">
        <f>IF(N586="sníž. přenesená",J586,0)</f>
        <v>0</v>
      </c>
      <c r="BI586" s="179">
        <f>IF(N586="nulová",J586,0)</f>
        <v>0</v>
      </c>
      <c r="BJ586" s="20" t="s">
        <v>76</v>
      </c>
      <c r="BK586" s="179">
        <f>ROUND(I586*H586,2)</f>
        <v>55890</v>
      </c>
      <c r="BL586" s="20" t="s">
        <v>295</v>
      </c>
      <c r="BM586" s="178" t="s">
        <v>942</v>
      </c>
    </row>
    <row r="587" spans="1:51" s="14" customFormat="1" ht="12">
      <c r="A587" s="14"/>
      <c r="B587" s="187"/>
      <c r="C587" s="14"/>
      <c r="D587" s="181" t="s">
        <v>204</v>
      </c>
      <c r="E587" s="14"/>
      <c r="F587" s="189" t="s">
        <v>943</v>
      </c>
      <c r="G587" s="14"/>
      <c r="H587" s="190">
        <v>517.5</v>
      </c>
      <c r="I587" s="14"/>
      <c r="J587" s="14"/>
      <c r="K587" s="14"/>
      <c r="L587" s="187"/>
      <c r="M587" s="191"/>
      <c r="N587" s="192"/>
      <c r="O587" s="192"/>
      <c r="P587" s="192"/>
      <c r="Q587" s="192"/>
      <c r="R587" s="192"/>
      <c r="S587" s="192"/>
      <c r="T587" s="193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188" t="s">
        <v>204</v>
      </c>
      <c r="AU587" s="188" t="s">
        <v>78</v>
      </c>
      <c r="AV587" s="14" t="s">
        <v>78</v>
      </c>
      <c r="AW587" s="14" t="s">
        <v>4</v>
      </c>
      <c r="AX587" s="14" t="s">
        <v>76</v>
      </c>
      <c r="AY587" s="188" t="s">
        <v>195</v>
      </c>
    </row>
    <row r="588" spans="1:65" s="2" customFormat="1" ht="24" customHeight="1">
      <c r="A588" s="33"/>
      <c r="B588" s="167"/>
      <c r="C588" s="168" t="s">
        <v>944</v>
      </c>
      <c r="D588" s="168" t="s">
        <v>197</v>
      </c>
      <c r="E588" s="169" t="s">
        <v>945</v>
      </c>
      <c r="F588" s="170" t="s">
        <v>946</v>
      </c>
      <c r="G588" s="171" t="s">
        <v>200</v>
      </c>
      <c r="H588" s="172">
        <v>32.955</v>
      </c>
      <c r="I588" s="173">
        <v>117</v>
      </c>
      <c r="J588" s="173">
        <f>ROUND(I588*H588,2)</f>
        <v>3855.73</v>
      </c>
      <c r="K588" s="170" t="s">
        <v>201</v>
      </c>
      <c r="L588" s="34"/>
      <c r="M588" s="174" t="s">
        <v>3</v>
      </c>
      <c r="N588" s="175" t="s">
        <v>40</v>
      </c>
      <c r="O588" s="176">
        <v>0.3</v>
      </c>
      <c r="P588" s="176">
        <f>O588*H588</f>
        <v>9.8865</v>
      </c>
      <c r="Q588" s="176">
        <v>0</v>
      </c>
      <c r="R588" s="176">
        <f>Q588*H588</f>
        <v>0</v>
      </c>
      <c r="S588" s="176">
        <v>0</v>
      </c>
      <c r="T588" s="177">
        <f>S588*H588</f>
        <v>0</v>
      </c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R588" s="178" t="s">
        <v>295</v>
      </c>
      <c r="AT588" s="178" t="s">
        <v>197</v>
      </c>
      <c r="AU588" s="178" t="s">
        <v>78</v>
      </c>
      <c r="AY588" s="20" t="s">
        <v>195</v>
      </c>
      <c r="BE588" s="179">
        <f>IF(N588="základní",J588,0)</f>
        <v>3855.73</v>
      </c>
      <c r="BF588" s="179">
        <f>IF(N588="snížená",J588,0)</f>
        <v>0</v>
      </c>
      <c r="BG588" s="179">
        <f>IF(N588="zákl. přenesená",J588,0)</f>
        <v>0</v>
      </c>
      <c r="BH588" s="179">
        <f>IF(N588="sníž. přenesená",J588,0)</f>
        <v>0</v>
      </c>
      <c r="BI588" s="179">
        <f>IF(N588="nulová",J588,0)</f>
        <v>0</v>
      </c>
      <c r="BJ588" s="20" t="s">
        <v>76</v>
      </c>
      <c r="BK588" s="179">
        <f>ROUND(I588*H588,2)</f>
        <v>3855.73</v>
      </c>
      <c r="BL588" s="20" t="s">
        <v>295</v>
      </c>
      <c r="BM588" s="178" t="s">
        <v>947</v>
      </c>
    </row>
    <row r="589" spans="1:51" s="13" customFormat="1" ht="12">
      <c r="A589" s="13"/>
      <c r="B589" s="180"/>
      <c r="C589" s="13"/>
      <c r="D589" s="181" t="s">
        <v>204</v>
      </c>
      <c r="E589" s="182" t="s">
        <v>3</v>
      </c>
      <c r="F589" s="183" t="s">
        <v>948</v>
      </c>
      <c r="G589" s="13"/>
      <c r="H589" s="182" t="s">
        <v>3</v>
      </c>
      <c r="I589" s="13"/>
      <c r="J589" s="13"/>
      <c r="K589" s="13"/>
      <c r="L589" s="180"/>
      <c r="M589" s="184"/>
      <c r="N589" s="185"/>
      <c r="O589" s="185"/>
      <c r="P589" s="185"/>
      <c r="Q589" s="185"/>
      <c r="R589" s="185"/>
      <c r="S589" s="185"/>
      <c r="T589" s="186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182" t="s">
        <v>204</v>
      </c>
      <c r="AU589" s="182" t="s">
        <v>78</v>
      </c>
      <c r="AV589" s="13" t="s">
        <v>76</v>
      </c>
      <c r="AW589" s="13" t="s">
        <v>31</v>
      </c>
      <c r="AX589" s="13" t="s">
        <v>69</v>
      </c>
      <c r="AY589" s="182" t="s">
        <v>195</v>
      </c>
    </row>
    <row r="590" spans="1:51" s="14" customFormat="1" ht="12">
      <c r="A590" s="14"/>
      <c r="B590" s="187"/>
      <c r="C590" s="14"/>
      <c r="D590" s="181" t="s">
        <v>204</v>
      </c>
      <c r="E590" s="188" t="s">
        <v>3</v>
      </c>
      <c r="F590" s="189" t="s">
        <v>949</v>
      </c>
      <c r="G590" s="14"/>
      <c r="H590" s="190">
        <v>13.02</v>
      </c>
      <c r="I590" s="14"/>
      <c r="J590" s="14"/>
      <c r="K590" s="14"/>
      <c r="L590" s="187"/>
      <c r="M590" s="191"/>
      <c r="N590" s="192"/>
      <c r="O590" s="192"/>
      <c r="P590" s="192"/>
      <c r="Q590" s="192"/>
      <c r="R590" s="192"/>
      <c r="S590" s="192"/>
      <c r="T590" s="193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188" t="s">
        <v>204</v>
      </c>
      <c r="AU590" s="188" t="s">
        <v>78</v>
      </c>
      <c r="AV590" s="14" t="s">
        <v>78</v>
      </c>
      <c r="AW590" s="14" t="s">
        <v>31</v>
      </c>
      <c r="AX590" s="14" t="s">
        <v>69</v>
      </c>
      <c r="AY590" s="188" t="s">
        <v>195</v>
      </c>
    </row>
    <row r="591" spans="1:51" s="14" customFormat="1" ht="12">
      <c r="A591" s="14"/>
      <c r="B591" s="187"/>
      <c r="C591" s="14"/>
      <c r="D591" s="181" t="s">
        <v>204</v>
      </c>
      <c r="E591" s="188" t="s">
        <v>3</v>
      </c>
      <c r="F591" s="189" t="s">
        <v>950</v>
      </c>
      <c r="G591" s="14"/>
      <c r="H591" s="190">
        <v>4.635</v>
      </c>
      <c r="I591" s="14"/>
      <c r="J591" s="14"/>
      <c r="K591" s="14"/>
      <c r="L591" s="187"/>
      <c r="M591" s="191"/>
      <c r="N591" s="192"/>
      <c r="O591" s="192"/>
      <c r="P591" s="192"/>
      <c r="Q591" s="192"/>
      <c r="R591" s="192"/>
      <c r="S591" s="192"/>
      <c r="T591" s="193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188" t="s">
        <v>204</v>
      </c>
      <c r="AU591" s="188" t="s">
        <v>78</v>
      </c>
      <c r="AV591" s="14" t="s">
        <v>78</v>
      </c>
      <c r="AW591" s="14" t="s">
        <v>31</v>
      </c>
      <c r="AX591" s="14" t="s">
        <v>69</v>
      </c>
      <c r="AY591" s="188" t="s">
        <v>195</v>
      </c>
    </row>
    <row r="592" spans="1:51" s="14" customFormat="1" ht="12">
      <c r="A592" s="14"/>
      <c r="B592" s="187"/>
      <c r="C592" s="14"/>
      <c r="D592" s="181" t="s">
        <v>204</v>
      </c>
      <c r="E592" s="188" t="s">
        <v>3</v>
      </c>
      <c r="F592" s="189" t="s">
        <v>951</v>
      </c>
      <c r="G592" s="14"/>
      <c r="H592" s="190">
        <v>8.34</v>
      </c>
      <c r="I592" s="14"/>
      <c r="J592" s="14"/>
      <c r="K592" s="14"/>
      <c r="L592" s="187"/>
      <c r="M592" s="191"/>
      <c r="N592" s="192"/>
      <c r="O592" s="192"/>
      <c r="P592" s="192"/>
      <c r="Q592" s="192"/>
      <c r="R592" s="192"/>
      <c r="S592" s="192"/>
      <c r="T592" s="193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188" t="s">
        <v>204</v>
      </c>
      <c r="AU592" s="188" t="s">
        <v>78</v>
      </c>
      <c r="AV592" s="14" t="s">
        <v>78</v>
      </c>
      <c r="AW592" s="14" t="s">
        <v>31</v>
      </c>
      <c r="AX592" s="14" t="s">
        <v>69</v>
      </c>
      <c r="AY592" s="188" t="s">
        <v>195</v>
      </c>
    </row>
    <row r="593" spans="1:51" s="14" customFormat="1" ht="12">
      <c r="A593" s="14"/>
      <c r="B593" s="187"/>
      <c r="C593" s="14"/>
      <c r="D593" s="181" t="s">
        <v>204</v>
      </c>
      <c r="E593" s="188" t="s">
        <v>3</v>
      </c>
      <c r="F593" s="189" t="s">
        <v>952</v>
      </c>
      <c r="G593" s="14"/>
      <c r="H593" s="190">
        <v>6.96</v>
      </c>
      <c r="I593" s="14"/>
      <c r="J593" s="14"/>
      <c r="K593" s="14"/>
      <c r="L593" s="187"/>
      <c r="M593" s="191"/>
      <c r="N593" s="192"/>
      <c r="O593" s="192"/>
      <c r="P593" s="192"/>
      <c r="Q593" s="192"/>
      <c r="R593" s="192"/>
      <c r="S593" s="192"/>
      <c r="T593" s="193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188" t="s">
        <v>204</v>
      </c>
      <c r="AU593" s="188" t="s">
        <v>78</v>
      </c>
      <c r="AV593" s="14" t="s">
        <v>78</v>
      </c>
      <c r="AW593" s="14" t="s">
        <v>31</v>
      </c>
      <c r="AX593" s="14" t="s">
        <v>69</v>
      </c>
      <c r="AY593" s="188" t="s">
        <v>195</v>
      </c>
    </row>
    <row r="594" spans="1:51" s="15" customFormat="1" ht="12">
      <c r="A594" s="15"/>
      <c r="B594" s="194"/>
      <c r="C594" s="15"/>
      <c r="D594" s="181" t="s">
        <v>204</v>
      </c>
      <c r="E594" s="195" t="s">
        <v>3</v>
      </c>
      <c r="F594" s="196" t="s">
        <v>209</v>
      </c>
      <c r="G594" s="15"/>
      <c r="H594" s="197">
        <v>32.955</v>
      </c>
      <c r="I594" s="15"/>
      <c r="J594" s="15"/>
      <c r="K594" s="15"/>
      <c r="L594" s="194"/>
      <c r="M594" s="198"/>
      <c r="N594" s="199"/>
      <c r="O594" s="199"/>
      <c r="P594" s="199"/>
      <c r="Q594" s="199"/>
      <c r="R594" s="199"/>
      <c r="S594" s="199"/>
      <c r="T594" s="200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195" t="s">
        <v>204</v>
      </c>
      <c r="AU594" s="195" t="s">
        <v>78</v>
      </c>
      <c r="AV594" s="15" t="s">
        <v>202</v>
      </c>
      <c r="AW594" s="15" t="s">
        <v>31</v>
      </c>
      <c r="AX594" s="15" t="s">
        <v>76</v>
      </c>
      <c r="AY594" s="195" t="s">
        <v>195</v>
      </c>
    </row>
    <row r="595" spans="1:65" s="2" customFormat="1" ht="16.5" customHeight="1">
      <c r="A595" s="33"/>
      <c r="B595" s="167"/>
      <c r="C595" s="168" t="s">
        <v>953</v>
      </c>
      <c r="D595" s="168" t="s">
        <v>197</v>
      </c>
      <c r="E595" s="169" t="s">
        <v>954</v>
      </c>
      <c r="F595" s="170" t="s">
        <v>955</v>
      </c>
      <c r="G595" s="171" t="s">
        <v>212</v>
      </c>
      <c r="H595" s="172">
        <v>35.8</v>
      </c>
      <c r="I595" s="173">
        <v>60</v>
      </c>
      <c r="J595" s="173">
        <f>ROUND(I595*H595,2)</f>
        <v>2148</v>
      </c>
      <c r="K595" s="170" t="s">
        <v>201</v>
      </c>
      <c r="L595" s="34"/>
      <c r="M595" s="174" t="s">
        <v>3</v>
      </c>
      <c r="N595" s="175" t="s">
        <v>40</v>
      </c>
      <c r="O595" s="176">
        <v>0.076</v>
      </c>
      <c r="P595" s="176">
        <f>O595*H595</f>
        <v>2.7207999999999997</v>
      </c>
      <c r="Q595" s="176">
        <v>0.0003</v>
      </c>
      <c r="R595" s="176">
        <f>Q595*H595</f>
        <v>0.010739999999999998</v>
      </c>
      <c r="S595" s="176">
        <v>0</v>
      </c>
      <c r="T595" s="177">
        <f>S595*H595</f>
        <v>0</v>
      </c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R595" s="178" t="s">
        <v>295</v>
      </c>
      <c r="AT595" s="178" t="s">
        <v>197</v>
      </c>
      <c r="AU595" s="178" t="s">
        <v>78</v>
      </c>
      <c r="AY595" s="20" t="s">
        <v>195</v>
      </c>
      <c r="BE595" s="179">
        <f>IF(N595="základní",J595,0)</f>
        <v>2148</v>
      </c>
      <c r="BF595" s="179">
        <f>IF(N595="snížená",J595,0)</f>
        <v>0</v>
      </c>
      <c r="BG595" s="179">
        <f>IF(N595="zákl. přenesená",J595,0)</f>
        <v>0</v>
      </c>
      <c r="BH595" s="179">
        <f>IF(N595="sníž. přenesená",J595,0)</f>
        <v>0</v>
      </c>
      <c r="BI595" s="179">
        <f>IF(N595="nulová",J595,0)</f>
        <v>0</v>
      </c>
      <c r="BJ595" s="20" t="s">
        <v>76</v>
      </c>
      <c r="BK595" s="179">
        <f>ROUND(I595*H595,2)</f>
        <v>2148</v>
      </c>
      <c r="BL595" s="20" t="s">
        <v>295</v>
      </c>
      <c r="BM595" s="178" t="s">
        <v>956</v>
      </c>
    </row>
    <row r="596" spans="1:51" s="14" customFormat="1" ht="12">
      <c r="A596" s="14"/>
      <c r="B596" s="187"/>
      <c r="C596" s="14"/>
      <c r="D596" s="181" t="s">
        <v>204</v>
      </c>
      <c r="E596" s="188" t="s">
        <v>3</v>
      </c>
      <c r="F596" s="189" t="s">
        <v>957</v>
      </c>
      <c r="G596" s="14"/>
      <c r="H596" s="190">
        <v>35.8</v>
      </c>
      <c r="I596" s="14"/>
      <c r="J596" s="14"/>
      <c r="K596" s="14"/>
      <c r="L596" s="187"/>
      <c r="M596" s="191"/>
      <c r="N596" s="192"/>
      <c r="O596" s="192"/>
      <c r="P596" s="192"/>
      <c r="Q596" s="192"/>
      <c r="R596" s="192"/>
      <c r="S596" s="192"/>
      <c r="T596" s="193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188" t="s">
        <v>204</v>
      </c>
      <c r="AU596" s="188" t="s">
        <v>78</v>
      </c>
      <c r="AV596" s="14" t="s">
        <v>78</v>
      </c>
      <c r="AW596" s="14" t="s">
        <v>31</v>
      </c>
      <c r="AX596" s="14" t="s">
        <v>76</v>
      </c>
      <c r="AY596" s="188" t="s">
        <v>195</v>
      </c>
    </row>
    <row r="597" spans="1:65" s="2" customFormat="1" ht="24" customHeight="1">
      <c r="A597" s="33"/>
      <c r="B597" s="167"/>
      <c r="C597" s="168" t="s">
        <v>958</v>
      </c>
      <c r="D597" s="168" t="s">
        <v>197</v>
      </c>
      <c r="E597" s="169" t="s">
        <v>959</v>
      </c>
      <c r="F597" s="170" t="s">
        <v>960</v>
      </c>
      <c r="G597" s="171" t="s">
        <v>212</v>
      </c>
      <c r="H597" s="172">
        <v>51.8</v>
      </c>
      <c r="I597" s="173">
        <v>99.8</v>
      </c>
      <c r="J597" s="173">
        <f>ROUND(I597*H597,2)</f>
        <v>5169.64</v>
      </c>
      <c r="K597" s="170" t="s">
        <v>201</v>
      </c>
      <c r="L597" s="34"/>
      <c r="M597" s="174" t="s">
        <v>3</v>
      </c>
      <c r="N597" s="175" t="s">
        <v>40</v>
      </c>
      <c r="O597" s="176">
        <v>0.11</v>
      </c>
      <c r="P597" s="176">
        <f>O597*H597</f>
        <v>5.6979999999999995</v>
      </c>
      <c r="Q597" s="176">
        <v>0.0006</v>
      </c>
      <c r="R597" s="176">
        <f>Q597*H597</f>
        <v>0.031079999999999997</v>
      </c>
      <c r="S597" s="176">
        <v>0</v>
      </c>
      <c r="T597" s="177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178" t="s">
        <v>295</v>
      </c>
      <c r="AT597" s="178" t="s">
        <v>197</v>
      </c>
      <c r="AU597" s="178" t="s">
        <v>78</v>
      </c>
      <c r="AY597" s="20" t="s">
        <v>195</v>
      </c>
      <c r="BE597" s="179">
        <f>IF(N597="základní",J597,0)</f>
        <v>5169.64</v>
      </c>
      <c r="BF597" s="179">
        <f>IF(N597="snížená",J597,0)</f>
        <v>0</v>
      </c>
      <c r="BG597" s="179">
        <f>IF(N597="zákl. přenesená",J597,0)</f>
        <v>0</v>
      </c>
      <c r="BH597" s="179">
        <f>IF(N597="sníž. přenesená",J597,0)</f>
        <v>0</v>
      </c>
      <c r="BI597" s="179">
        <f>IF(N597="nulová",J597,0)</f>
        <v>0</v>
      </c>
      <c r="BJ597" s="20" t="s">
        <v>76</v>
      </c>
      <c r="BK597" s="179">
        <f>ROUND(I597*H597,2)</f>
        <v>5169.64</v>
      </c>
      <c r="BL597" s="20" t="s">
        <v>295</v>
      </c>
      <c r="BM597" s="178" t="s">
        <v>961</v>
      </c>
    </row>
    <row r="598" spans="1:51" s="14" customFormat="1" ht="12">
      <c r="A598" s="14"/>
      <c r="B598" s="187"/>
      <c r="C598" s="14"/>
      <c r="D598" s="181" t="s">
        <v>204</v>
      </c>
      <c r="E598" s="188" t="s">
        <v>3</v>
      </c>
      <c r="F598" s="189" t="s">
        <v>962</v>
      </c>
      <c r="G598" s="14"/>
      <c r="H598" s="190">
        <v>51.8</v>
      </c>
      <c r="I598" s="14"/>
      <c r="J598" s="14"/>
      <c r="K598" s="14"/>
      <c r="L598" s="187"/>
      <c r="M598" s="191"/>
      <c r="N598" s="192"/>
      <c r="O598" s="192"/>
      <c r="P598" s="192"/>
      <c r="Q598" s="192"/>
      <c r="R598" s="192"/>
      <c r="S598" s="192"/>
      <c r="T598" s="193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188" t="s">
        <v>204</v>
      </c>
      <c r="AU598" s="188" t="s">
        <v>78</v>
      </c>
      <c r="AV598" s="14" t="s">
        <v>78</v>
      </c>
      <c r="AW598" s="14" t="s">
        <v>31</v>
      </c>
      <c r="AX598" s="14" t="s">
        <v>76</v>
      </c>
      <c r="AY598" s="188" t="s">
        <v>195</v>
      </c>
    </row>
    <row r="599" spans="1:65" s="2" customFormat="1" ht="24" customHeight="1">
      <c r="A599" s="33"/>
      <c r="B599" s="167"/>
      <c r="C599" s="168" t="s">
        <v>963</v>
      </c>
      <c r="D599" s="168" t="s">
        <v>197</v>
      </c>
      <c r="E599" s="169" t="s">
        <v>964</v>
      </c>
      <c r="F599" s="170" t="s">
        <v>965</v>
      </c>
      <c r="G599" s="171" t="s">
        <v>212</v>
      </c>
      <c r="H599" s="172">
        <v>16</v>
      </c>
      <c r="I599" s="173">
        <v>99.8</v>
      </c>
      <c r="J599" s="173">
        <f>ROUND(I599*H599,2)</f>
        <v>1596.8</v>
      </c>
      <c r="K599" s="170" t="s">
        <v>201</v>
      </c>
      <c r="L599" s="34"/>
      <c r="M599" s="174" t="s">
        <v>3</v>
      </c>
      <c r="N599" s="175" t="s">
        <v>40</v>
      </c>
      <c r="O599" s="176">
        <v>0.11</v>
      </c>
      <c r="P599" s="176">
        <f>O599*H599</f>
        <v>1.76</v>
      </c>
      <c r="Q599" s="176">
        <v>0.0006</v>
      </c>
      <c r="R599" s="176">
        <f>Q599*H599</f>
        <v>0.0096</v>
      </c>
      <c r="S599" s="176">
        <v>0</v>
      </c>
      <c r="T599" s="177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178" t="s">
        <v>295</v>
      </c>
      <c r="AT599" s="178" t="s">
        <v>197</v>
      </c>
      <c r="AU599" s="178" t="s">
        <v>78</v>
      </c>
      <c r="AY599" s="20" t="s">
        <v>195</v>
      </c>
      <c r="BE599" s="179">
        <f>IF(N599="základní",J599,0)</f>
        <v>1596.8</v>
      </c>
      <c r="BF599" s="179">
        <f>IF(N599="snížená",J599,0)</f>
        <v>0</v>
      </c>
      <c r="BG599" s="179">
        <f>IF(N599="zákl. přenesená",J599,0)</f>
        <v>0</v>
      </c>
      <c r="BH599" s="179">
        <f>IF(N599="sníž. přenesená",J599,0)</f>
        <v>0</v>
      </c>
      <c r="BI599" s="179">
        <f>IF(N599="nulová",J599,0)</f>
        <v>0</v>
      </c>
      <c r="BJ599" s="20" t="s">
        <v>76</v>
      </c>
      <c r="BK599" s="179">
        <f>ROUND(I599*H599,2)</f>
        <v>1596.8</v>
      </c>
      <c r="BL599" s="20" t="s">
        <v>295</v>
      </c>
      <c r="BM599" s="178" t="s">
        <v>966</v>
      </c>
    </row>
    <row r="600" spans="1:51" s="14" customFormat="1" ht="12">
      <c r="A600" s="14"/>
      <c r="B600" s="187"/>
      <c r="C600" s="14"/>
      <c r="D600" s="181" t="s">
        <v>204</v>
      </c>
      <c r="E600" s="188" t="s">
        <v>3</v>
      </c>
      <c r="F600" s="189" t="s">
        <v>295</v>
      </c>
      <c r="G600" s="14"/>
      <c r="H600" s="190">
        <v>16</v>
      </c>
      <c r="I600" s="14"/>
      <c r="J600" s="14"/>
      <c r="K600" s="14"/>
      <c r="L600" s="187"/>
      <c r="M600" s="191"/>
      <c r="N600" s="192"/>
      <c r="O600" s="192"/>
      <c r="P600" s="192"/>
      <c r="Q600" s="192"/>
      <c r="R600" s="192"/>
      <c r="S600" s="192"/>
      <c r="T600" s="193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188" t="s">
        <v>204</v>
      </c>
      <c r="AU600" s="188" t="s">
        <v>78</v>
      </c>
      <c r="AV600" s="14" t="s">
        <v>78</v>
      </c>
      <c r="AW600" s="14" t="s">
        <v>31</v>
      </c>
      <c r="AX600" s="14" t="s">
        <v>76</v>
      </c>
      <c r="AY600" s="188" t="s">
        <v>195</v>
      </c>
    </row>
    <row r="601" spans="1:65" s="2" customFormat="1" ht="24" customHeight="1">
      <c r="A601" s="33"/>
      <c r="B601" s="167"/>
      <c r="C601" s="168" t="s">
        <v>967</v>
      </c>
      <c r="D601" s="168" t="s">
        <v>197</v>
      </c>
      <c r="E601" s="169" t="s">
        <v>968</v>
      </c>
      <c r="F601" s="170" t="s">
        <v>969</v>
      </c>
      <c r="G601" s="171" t="s">
        <v>212</v>
      </c>
      <c r="H601" s="172">
        <v>35.8</v>
      </c>
      <c r="I601" s="173">
        <v>101</v>
      </c>
      <c r="J601" s="173">
        <f>ROUND(I601*H601,2)</f>
        <v>3615.8</v>
      </c>
      <c r="K601" s="170" t="s">
        <v>201</v>
      </c>
      <c r="L601" s="34"/>
      <c r="M601" s="174" t="s">
        <v>3</v>
      </c>
      <c r="N601" s="175" t="s">
        <v>40</v>
      </c>
      <c r="O601" s="176">
        <v>0.11</v>
      </c>
      <c r="P601" s="176">
        <f>O601*H601</f>
        <v>3.9379999999999997</v>
      </c>
      <c r="Q601" s="176">
        <v>0.00043</v>
      </c>
      <c r="R601" s="176">
        <f>Q601*H601</f>
        <v>0.015393999999999998</v>
      </c>
      <c r="S601" s="176">
        <v>0</v>
      </c>
      <c r="T601" s="177">
        <f>S601*H601</f>
        <v>0</v>
      </c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R601" s="178" t="s">
        <v>295</v>
      </c>
      <c r="AT601" s="178" t="s">
        <v>197</v>
      </c>
      <c r="AU601" s="178" t="s">
        <v>78</v>
      </c>
      <c r="AY601" s="20" t="s">
        <v>195</v>
      </c>
      <c r="BE601" s="179">
        <f>IF(N601="základní",J601,0)</f>
        <v>3615.8</v>
      </c>
      <c r="BF601" s="179">
        <f>IF(N601="snížená",J601,0)</f>
        <v>0</v>
      </c>
      <c r="BG601" s="179">
        <f>IF(N601="zákl. přenesená",J601,0)</f>
        <v>0</v>
      </c>
      <c r="BH601" s="179">
        <f>IF(N601="sníž. přenesená",J601,0)</f>
        <v>0</v>
      </c>
      <c r="BI601" s="179">
        <f>IF(N601="nulová",J601,0)</f>
        <v>0</v>
      </c>
      <c r="BJ601" s="20" t="s">
        <v>76</v>
      </c>
      <c r="BK601" s="179">
        <f>ROUND(I601*H601,2)</f>
        <v>3615.8</v>
      </c>
      <c r="BL601" s="20" t="s">
        <v>295</v>
      </c>
      <c r="BM601" s="178" t="s">
        <v>970</v>
      </c>
    </row>
    <row r="602" spans="1:51" s="14" customFormat="1" ht="12">
      <c r="A602" s="14"/>
      <c r="B602" s="187"/>
      <c r="C602" s="14"/>
      <c r="D602" s="181" t="s">
        <v>204</v>
      </c>
      <c r="E602" s="188" t="s">
        <v>3</v>
      </c>
      <c r="F602" s="189" t="s">
        <v>957</v>
      </c>
      <c r="G602" s="14"/>
      <c r="H602" s="190">
        <v>35.8</v>
      </c>
      <c r="I602" s="14"/>
      <c r="J602" s="14"/>
      <c r="K602" s="14"/>
      <c r="L602" s="187"/>
      <c r="M602" s="191"/>
      <c r="N602" s="192"/>
      <c r="O602" s="192"/>
      <c r="P602" s="192"/>
      <c r="Q602" s="192"/>
      <c r="R602" s="192"/>
      <c r="S602" s="192"/>
      <c r="T602" s="193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188" t="s">
        <v>204</v>
      </c>
      <c r="AU602" s="188" t="s">
        <v>78</v>
      </c>
      <c r="AV602" s="14" t="s">
        <v>78</v>
      </c>
      <c r="AW602" s="14" t="s">
        <v>31</v>
      </c>
      <c r="AX602" s="14" t="s">
        <v>76</v>
      </c>
      <c r="AY602" s="188" t="s">
        <v>195</v>
      </c>
    </row>
    <row r="603" spans="1:65" s="2" customFormat="1" ht="16.5" customHeight="1">
      <c r="A603" s="33"/>
      <c r="B603" s="167"/>
      <c r="C603" s="168" t="s">
        <v>971</v>
      </c>
      <c r="D603" s="168" t="s">
        <v>197</v>
      </c>
      <c r="E603" s="169" t="s">
        <v>972</v>
      </c>
      <c r="F603" s="170" t="s">
        <v>973</v>
      </c>
      <c r="G603" s="171" t="s">
        <v>212</v>
      </c>
      <c r="H603" s="172">
        <v>96.725</v>
      </c>
      <c r="I603" s="173">
        <v>176</v>
      </c>
      <c r="J603" s="173">
        <f>ROUND(I603*H603,2)</f>
        <v>17023.6</v>
      </c>
      <c r="K603" s="170" t="s">
        <v>201</v>
      </c>
      <c r="L603" s="34"/>
      <c r="M603" s="174" t="s">
        <v>3</v>
      </c>
      <c r="N603" s="175" t="s">
        <v>40</v>
      </c>
      <c r="O603" s="176">
        <v>0.12</v>
      </c>
      <c r="P603" s="176">
        <f>O603*H603</f>
        <v>11.607</v>
      </c>
      <c r="Q603" s="176">
        <v>0.0015</v>
      </c>
      <c r="R603" s="176">
        <f>Q603*H603</f>
        <v>0.1450875</v>
      </c>
      <c r="S603" s="176">
        <v>0</v>
      </c>
      <c r="T603" s="177">
        <f>S603*H603</f>
        <v>0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178" t="s">
        <v>295</v>
      </c>
      <c r="AT603" s="178" t="s">
        <v>197</v>
      </c>
      <c r="AU603" s="178" t="s">
        <v>78</v>
      </c>
      <c r="AY603" s="20" t="s">
        <v>195</v>
      </c>
      <c r="BE603" s="179">
        <f>IF(N603="základní",J603,0)</f>
        <v>17023.6</v>
      </c>
      <c r="BF603" s="179">
        <f>IF(N603="snížená",J603,0)</f>
        <v>0</v>
      </c>
      <c r="BG603" s="179">
        <f>IF(N603="zákl. přenesená",J603,0)</f>
        <v>0</v>
      </c>
      <c r="BH603" s="179">
        <f>IF(N603="sníž. přenesená",J603,0)</f>
        <v>0</v>
      </c>
      <c r="BI603" s="179">
        <f>IF(N603="nulová",J603,0)</f>
        <v>0</v>
      </c>
      <c r="BJ603" s="20" t="s">
        <v>76</v>
      </c>
      <c r="BK603" s="179">
        <f>ROUND(I603*H603,2)</f>
        <v>17023.6</v>
      </c>
      <c r="BL603" s="20" t="s">
        <v>295</v>
      </c>
      <c r="BM603" s="178" t="s">
        <v>974</v>
      </c>
    </row>
    <row r="604" spans="1:51" s="14" customFormat="1" ht="12">
      <c r="A604" s="14"/>
      <c r="B604" s="187"/>
      <c r="C604" s="14"/>
      <c r="D604" s="181" t="s">
        <v>204</v>
      </c>
      <c r="E604" s="188" t="s">
        <v>3</v>
      </c>
      <c r="F604" s="189" t="s">
        <v>975</v>
      </c>
      <c r="G604" s="14"/>
      <c r="H604" s="190">
        <v>96.725</v>
      </c>
      <c r="I604" s="14"/>
      <c r="J604" s="14"/>
      <c r="K604" s="14"/>
      <c r="L604" s="187"/>
      <c r="M604" s="191"/>
      <c r="N604" s="192"/>
      <c r="O604" s="192"/>
      <c r="P604" s="192"/>
      <c r="Q604" s="192"/>
      <c r="R604" s="192"/>
      <c r="S604" s="192"/>
      <c r="T604" s="193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188" t="s">
        <v>204</v>
      </c>
      <c r="AU604" s="188" t="s">
        <v>78</v>
      </c>
      <c r="AV604" s="14" t="s">
        <v>78</v>
      </c>
      <c r="AW604" s="14" t="s">
        <v>31</v>
      </c>
      <c r="AX604" s="14" t="s">
        <v>76</v>
      </c>
      <c r="AY604" s="188" t="s">
        <v>195</v>
      </c>
    </row>
    <row r="605" spans="1:65" s="2" customFormat="1" ht="16.5" customHeight="1">
      <c r="A605" s="33"/>
      <c r="B605" s="167"/>
      <c r="C605" s="168" t="s">
        <v>976</v>
      </c>
      <c r="D605" s="168" t="s">
        <v>197</v>
      </c>
      <c r="E605" s="169" t="s">
        <v>977</v>
      </c>
      <c r="F605" s="170" t="s">
        <v>978</v>
      </c>
      <c r="G605" s="171" t="s">
        <v>212</v>
      </c>
      <c r="H605" s="172">
        <v>57.75</v>
      </c>
      <c r="I605" s="173">
        <v>176</v>
      </c>
      <c r="J605" s="173">
        <f>ROUND(I605*H605,2)</f>
        <v>10164</v>
      </c>
      <c r="K605" s="170" t="s">
        <v>201</v>
      </c>
      <c r="L605" s="34"/>
      <c r="M605" s="174" t="s">
        <v>3</v>
      </c>
      <c r="N605" s="175" t="s">
        <v>40</v>
      </c>
      <c r="O605" s="176">
        <v>0.12</v>
      </c>
      <c r="P605" s="176">
        <f>O605*H605</f>
        <v>6.93</v>
      </c>
      <c r="Q605" s="176">
        <v>0.0015</v>
      </c>
      <c r="R605" s="176">
        <f>Q605*H605</f>
        <v>0.08662500000000001</v>
      </c>
      <c r="S605" s="176">
        <v>0</v>
      </c>
      <c r="T605" s="177">
        <f>S605*H605</f>
        <v>0</v>
      </c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R605" s="178" t="s">
        <v>295</v>
      </c>
      <c r="AT605" s="178" t="s">
        <v>197</v>
      </c>
      <c r="AU605" s="178" t="s">
        <v>78</v>
      </c>
      <c r="AY605" s="20" t="s">
        <v>195</v>
      </c>
      <c r="BE605" s="179">
        <f>IF(N605="základní",J605,0)</f>
        <v>10164</v>
      </c>
      <c r="BF605" s="179">
        <f>IF(N605="snížená",J605,0)</f>
        <v>0</v>
      </c>
      <c r="BG605" s="179">
        <f>IF(N605="zákl. přenesená",J605,0)</f>
        <v>0</v>
      </c>
      <c r="BH605" s="179">
        <f>IF(N605="sníž. přenesená",J605,0)</f>
        <v>0</v>
      </c>
      <c r="BI605" s="179">
        <f>IF(N605="nulová",J605,0)</f>
        <v>0</v>
      </c>
      <c r="BJ605" s="20" t="s">
        <v>76</v>
      </c>
      <c r="BK605" s="179">
        <f>ROUND(I605*H605,2)</f>
        <v>10164</v>
      </c>
      <c r="BL605" s="20" t="s">
        <v>295</v>
      </c>
      <c r="BM605" s="178" t="s">
        <v>979</v>
      </c>
    </row>
    <row r="606" spans="1:51" s="14" customFormat="1" ht="12">
      <c r="A606" s="14"/>
      <c r="B606" s="187"/>
      <c r="C606" s="14"/>
      <c r="D606" s="181" t="s">
        <v>204</v>
      </c>
      <c r="E606" s="188" t="s">
        <v>3</v>
      </c>
      <c r="F606" s="189" t="s">
        <v>980</v>
      </c>
      <c r="G606" s="14"/>
      <c r="H606" s="190">
        <v>57.75</v>
      </c>
      <c r="I606" s="14"/>
      <c r="J606" s="14"/>
      <c r="K606" s="14"/>
      <c r="L606" s="187"/>
      <c r="M606" s="191"/>
      <c r="N606" s="192"/>
      <c r="O606" s="192"/>
      <c r="P606" s="192"/>
      <c r="Q606" s="192"/>
      <c r="R606" s="192"/>
      <c r="S606" s="192"/>
      <c r="T606" s="193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188" t="s">
        <v>204</v>
      </c>
      <c r="AU606" s="188" t="s">
        <v>78</v>
      </c>
      <c r="AV606" s="14" t="s">
        <v>78</v>
      </c>
      <c r="AW606" s="14" t="s">
        <v>31</v>
      </c>
      <c r="AX606" s="14" t="s">
        <v>76</v>
      </c>
      <c r="AY606" s="188" t="s">
        <v>195</v>
      </c>
    </row>
    <row r="607" spans="1:65" s="2" customFormat="1" ht="36" customHeight="1">
      <c r="A607" s="33"/>
      <c r="B607" s="167"/>
      <c r="C607" s="168" t="s">
        <v>981</v>
      </c>
      <c r="D607" s="168" t="s">
        <v>197</v>
      </c>
      <c r="E607" s="169" t="s">
        <v>982</v>
      </c>
      <c r="F607" s="170" t="s">
        <v>983</v>
      </c>
      <c r="G607" s="171" t="s">
        <v>200</v>
      </c>
      <c r="H607" s="172">
        <v>533.823</v>
      </c>
      <c r="I607" s="173">
        <v>136</v>
      </c>
      <c r="J607" s="173">
        <f>ROUND(I607*H607,2)</f>
        <v>72599.93</v>
      </c>
      <c r="K607" s="170" t="s">
        <v>201</v>
      </c>
      <c r="L607" s="34"/>
      <c r="M607" s="174" t="s">
        <v>3</v>
      </c>
      <c r="N607" s="175" t="s">
        <v>40</v>
      </c>
      <c r="O607" s="176">
        <v>0.205</v>
      </c>
      <c r="P607" s="176">
        <f>O607*H607</f>
        <v>109.43371499999999</v>
      </c>
      <c r="Q607" s="176">
        <v>0.00011</v>
      </c>
      <c r="R607" s="176">
        <f>Q607*H607</f>
        <v>0.05872053</v>
      </c>
      <c r="S607" s="176">
        <v>0</v>
      </c>
      <c r="T607" s="177">
        <f>S607*H607</f>
        <v>0</v>
      </c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R607" s="178" t="s">
        <v>295</v>
      </c>
      <c r="AT607" s="178" t="s">
        <v>197</v>
      </c>
      <c r="AU607" s="178" t="s">
        <v>78</v>
      </c>
      <c r="AY607" s="20" t="s">
        <v>195</v>
      </c>
      <c r="BE607" s="179">
        <f>IF(N607="základní",J607,0)</f>
        <v>72599.93</v>
      </c>
      <c r="BF607" s="179">
        <f>IF(N607="snížená",J607,0)</f>
        <v>0</v>
      </c>
      <c r="BG607" s="179">
        <f>IF(N607="zákl. přenesená",J607,0)</f>
        <v>0</v>
      </c>
      <c r="BH607" s="179">
        <f>IF(N607="sníž. přenesená",J607,0)</f>
        <v>0</v>
      </c>
      <c r="BI607" s="179">
        <f>IF(N607="nulová",J607,0)</f>
        <v>0</v>
      </c>
      <c r="BJ607" s="20" t="s">
        <v>76</v>
      </c>
      <c r="BK607" s="179">
        <f>ROUND(I607*H607,2)</f>
        <v>72599.93</v>
      </c>
      <c r="BL607" s="20" t="s">
        <v>295</v>
      </c>
      <c r="BM607" s="178" t="s">
        <v>984</v>
      </c>
    </row>
    <row r="608" spans="1:51" s="13" customFormat="1" ht="12">
      <c r="A608" s="13"/>
      <c r="B608" s="180"/>
      <c r="C608" s="13"/>
      <c r="D608" s="181" t="s">
        <v>204</v>
      </c>
      <c r="E608" s="182" t="s">
        <v>3</v>
      </c>
      <c r="F608" s="183" t="s">
        <v>985</v>
      </c>
      <c r="G608" s="13"/>
      <c r="H608" s="182" t="s">
        <v>3</v>
      </c>
      <c r="I608" s="13"/>
      <c r="J608" s="13"/>
      <c r="K608" s="13"/>
      <c r="L608" s="180"/>
      <c r="M608" s="184"/>
      <c r="N608" s="185"/>
      <c r="O608" s="185"/>
      <c r="P608" s="185"/>
      <c r="Q608" s="185"/>
      <c r="R608" s="185"/>
      <c r="S608" s="185"/>
      <c r="T608" s="186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182" t="s">
        <v>204</v>
      </c>
      <c r="AU608" s="182" t="s">
        <v>78</v>
      </c>
      <c r="AV608" s="13" t="s">
        <v>76</v>
      </c>
      <c r="AW608" s="13" t="s">
        <v>31</v>
      </c>
      <c r="AX608" s="13" t="s">
        <v>69</v>
      </c>
      <c r="AY608" s="182" t="s">
        <v>195</v>
      </c>
    </row>
    <row r="609" spans="1:51" s="13" customFormat="1" ht="12">
      <c r="A609" s="13"/>
      <c r="B609" s="180"/>
      <c r="C609" s="13"/>
      <c r="D609" s="181" t="s">
        <v>204</v>
      </c>
      <c r="E609" s="182" t="s">
        <v>3</v>
      </c>
      <c r="F609" s="183" t="s">
        <v>986</v>
      </c>
      <c r="G609" s="13"/>
      <c r="H609" s="182" t="s">
        <v>3</v>
      </c>
      <c r="I609" s="13"/>
      <c r="J609" s="13"/>
      <c r="K609" s="13"/>
      <c r="L609" s="180"/>
      <c r="M609" s="184"/>
      <c r="N609" s="185"/>
      <c r="O609" s="185"/>
      <c r="P609" s="185"/>
      <c r="Q609" s="185"/>
      <c r="R609" s="185"/>
      <c r="S609" s="185"/>
      <c r="T609" s="186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182" t="s">
        <v>204</v>
      </c>
      <c r="AU609" s="182" t="s">
        <v>78</v>
      </c>
      <c r="AV609" s="13" t="s">
        <v>76</v>
      </c>
      <c r="AW609" s="13" t="s">
        <v>31</v>
      </c>
      <c r="AX609" s="13" t="s">
        <v>69</v>
      </c>
      <c r="AY609" s="182" t="s">
        <v>195</v>
      </c>
    </row>
    <row r="610" spans="1:51" s="14" customFormat="1" ht="12">
      <c r="A610" s="14"/>
      <c r="B610" s="187"/>
      <c r="C610" s="14"/>
      <c r="D610" s="181" t="s">
        <v>204</v>
      </c>
      <c r="E610" s="188" t="s">
        <v>3</v>
      </c>
      <c r="F610" s="189" t="s">
        <v>987</v>
      </c>
      <c r="G610" s="14"/>
      <c r="H610" s="190">
        <v>129.5</v>
      </c>
      <c r="I610" s="14"/>
      <c r="J610" s="14"/>
      <c r="K610" s="14"/>
      <c r="L610" s="187"/>
      <c r="M610" s="191"/>
      <c r="N610" s="192"/>
      <c r="O610" s="192"/>
      <c r="P610" s="192"/>
      <c r="Q610" s="192"/>
      <c r="R610" s="192"/>
      <c r="S610" s="192"/>
      <c r="T610" s="193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188" t="s">
        <v>204</v>
      </c>
      <c r="AU610" s="188" t="s">
        <v>78</v>
      </c>
      <c r="AV610" s="14" t="s">
        <v>78</v>
      </c>
      <c r="AW610" s="14" t="s">
        <v>31</v>
      </c>
      <c r="AX610" s="14" t="s">
        <v>69</v>
      </c>
      <c r="AY610" s="188" t="s">
        <v>195</v>
      </c>
    </row>
    <row r="611" spans="1:51" s="14" customFormat="1" ht="12">
      <c r="A611" s="14"/>
      <c r="B611" s="187"/>
      <c r="C611" s="14"/>
      <c r="D611" s="181" t="s">
        <v>204</v>
      </c>
      <c r="E611" s="188" t="s">
        <v>3</v>
      </c>
      <c r="F611" s="189" t="s">
        <v>988</v>
      </c>
      <c r="G611" s="14"/>
      <c r="H611" s="190">
        <v>96.485</v>
      </c>
      <c r="I611" s="14"/>
      <c r="J611" s="14"/>
      <c r="K611" s="14"/>
      <c r="L611" s="187"/>
      <c r="M611" s="191"/>
      <c r="N611" s="192"/>
      <c r="O611" s="192"/>
      <c r="P611" s="192"/>
      <c r="Q611" s="192"/>
      <c r="R611" s="192"/>
      <c r="S611" s="192"/>
      <c r="T611" s="193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188" t="s">
        <v>204</v>
      </c>
      <c r="AU611" s="188" t="s">
        <v>78</v>
      </c>
      <c r="AV611" s="14" t="s">
        <v>78</v>
      </c>
      <c r="AW611" s="14" t="s">
        <v>31</v>
      </c>
      <c r="AX611" s="14" t="s">
        <v>69</v>
      </c>
      <c r="AY611" s="188" t="s">
        <v>195</v>
      </c>
    </row>
    <row r="612" spans="1:51" s="14" customFormat="1" ht="12">
      <c r="A612" s="14"/>
      <c r="B612" s="187"/>
      <c r="C612" s="14"/>
      <c r="D612" s="181" t="s">
        <v>204</v>
      </c>
      <c r="E612" s="188" t="s">
        <v>3</v>
      </c>
      <c r="F612" s="189" t="s">
        <v>989</v>
      </c>
      <c r="G612" s="14"/>
      <c r="H612" s="190">
        <v>280.238</v>
      </c>
      <c r="I612" s="14"/>
      <c r="J612" s="14"/>
      <c r="K612" s="14"/>
      <c r="L612" s="187"/>
      <c r="M612" s="191"/>
      <c r="N612" s="192"/>
      <c r="O612" s="192"/>
      <c r="P612" s="192"/>
      <c r="Q612" s="192"/>
      <c r="R612" s="192"/>
      <c r="S612" s="192"/>
      <c r="T612" s="193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188" t="s">
        <v>204</v>
      </c>
      <c r="AU612" s="188" t="s">
        <v>78</v>
      </c>
      <c r="AV612" s="14" t="s">
        <v>78</v>
      </c>
      <c r="AW612" s="14" t="s">
        <v>31</v>
      </c>
      <c r="AX612" s="14" t="s">
        <v>69</v>
      </c>
      <c r="AY612" s="188" t="s">
        <v>195</v>
      </c>
    </row>
    <row r="613" spans="1:51" s="14" customFormat="1" ht="12">
      <c r="A613" s="14"/>
      <c r="B613" s="187"/>
      <c r="C613" s="14"/>
      <c r="D613" s="181" t="s">
        <v>204</v>
      </c>
      <c r="E613" s="188" t="s">
        <v>3</v>
      </c>
      <c r="F613" s="189" t="s">
        <v>990</v>
      </c>
      <c r="G613" s="14"/>
      <c r="H613" s="190">
        <v>27.6</v>
      </c>
      <c r="I613" s="14"/>
      <c r="J613" s="14"/>
      <c r="K613" s="14"/>
      <c r="L613" s="187"/>
      <c r="M613" s="191"/>
      <c r="N613" s="192"/>
      <c r="O613" s="192"/>
      <c r="P613" s="192"/>
      <c r="Q613" s="192"/>
      <c r="R613" s="192"/>
      <c r="S613" s="192"/>
      <c r="T613" s="193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188" t="s">
        <v>204</v>
      </c>
      <c r="AU613" s="188" t="s">
        <v>78</v>
      </c>
      <c r="AV613" s="14" t="s">
        <v>78</v>
      </c>
      <c r="AW613" s="14" t="s">
        <v>31</v>
      </c>
      <c r="AX613" s="14" t="s">
        <v>69</v>
      </c>
      <c r="AY613" s="188" t="s">
        <v>195</v>
      </c>
    </row>
    <row r="614" spans="1:51" s="15" customFormat="1" ht="12">
      <c r="A614" s="15"/>
      <c r="B614" s="194"/>
      <c r="C614" s="15"/>
      <c r="D614" s="181" t="s">
        <v>204</v>
      </c>
      <c r="E614" s="195" t="s">
        <v>3</v>
      </c>
      <c r="F614" s="196" t="s">
        <v>209</v>
      </c>
      <c r="G614" s="15"/>
      <c r="H614" s="197">
        <v>533.823</v>
      </c>
      <c r="I614" s="15"/>
      <c r="J614" s="15"/>
      <c r="K614" s="15"/>
      <c r="L614" s="194"/>
      <c r="M614" s="198"/>
      <c r="N614" s="199"/>
      <c r="O614" s="199"/>
      <c r="P614" s="199"/>
      <c r="Q614" s="199"/>
      <c r="R614" s="199"/>
      <c r="S614" s="199"/>
      <c r="T614" s="200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195" t="s">
        <v>204</v>
      </c>
      <c r="AU614" s="195" t="s">
        <v>78</v>
      </c>
      <c r="AV614" s="15" t="s">
        <v>202</v>
      </c>
      <c r="AW614" s="15" t="s">
        <v>31</v>
      </c>
      <c r="AX614" s="15" t="s">
        <v>76</v>
      </c>
      <c r="AY614" s="195" t="s">
        <v>195</v>
      </c>
    </row>
    <row r="615" spans="1:65" s="2" customFormat="1" ht="36" customHeight="1">
      <c r="A615" s="33"/>
      <c r="B615" s="167"/>
      <c r="C615" s="168" t="s">
        <v>991</v>
      </c>
      <c r="D615" s="168" t="s">
        <v>197</v>
      </c>
      <c r="E615" s="169" t="s">
        <v>992</v>
      </c>
      <c r="F615" s="170" t="s">
        <v>993</v>
      </c>
      <c r="G615" s="171" t="s">
        <v>200</v>
      </c>
      <c r="H615" s="172">
        <v>279.75</v>
      </c>
      <c r="I615" s="173">
        <v>204</v>
      </c>
      <c r="J615" s="173">
        <f>ROUND(I615*H615,2)</f>
        <v>57069</v>
      </c>
      <c r="K615" s="170" t="s">
        <v>201</v>
      </c>
      <c r="L615" s="34"/>
      <c r="M615" s="174" t="s">
        <v>3</v>
      </c>
      <c r="N615" s="175" t="s">
        <v>40</v>
      </c>
      <c r="O615" s="176">
        <v>0.222</v>
      </c>
      <c r="P615" s="176">
        <f>O615*H615</f>
        <v>62.1045</v>
      </c>
      <c r="Q615" s="176">
        <v>0.00022</v>
      </c>
      <c r="R615" s="176">
        <f>Q615*H615</f>
        <v>0.061545</v>
      </c>
      <c r="S615" s="176">
        <v>0</v>
      </c>
      <c r="T615" s="177">
        <f>S615*H615</f>
        <v>0</v>
      </c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R615" s="178" t="s">
        <v>295</v>
      </c>
      <c r="AT615" s="178" t="s">
        <v>197</v>
      </c>
      <c r="AU615" s="178" t="s">
        <v>78</v>
      </c>
      <c r="AY615" s="20" t="s">
        <v>195</v>
      </c>
      <c r="BE615" s="179">
        <f>IF(N615="základní",J615,0)</f>
        <v>57069</v>
      </c>
      <c r="BF615" s="179">
        <f>IF(N615="snížená",J615,0)</f>
        <v>0</v>
      </c>
      <c r="BG615" s="179">
        <f>IF(N615="zákl. přenesená",J615,0)</f>
        <v>0</v>
      </c>
      <c r="BH615" s="179">
        <f>IF(N615="sníž. přenesená",J615,0)</f>
        <v>0</v>
      </c>
      <c r="BI615" s="179">
        <f>IF(N615="nulová",J615,0)</f>
        <v>0</v>
      </c>
      <c r="BJ615" s="20" t="s">
        <v>76</v>
      </c>
      <c r="BK615" s="179">
        <f>ROUND(I615*H615,2)</f>
        <v>57069</v>
      </c>
      <c r="BL615" s="20" t="s">
        <v>295</v>
      </c>
      <c r="BM615" s="178" t="s">
        <v>994</v>
      </c>
    </row>
    <row r="616" spans="1:51" s="13" customFormat="1" ht="12">
      <c r="A616" s="13"/>
      <c r="B616" s="180"/>
      <c r="C616" s="13"/>
      <c r="D616" s="181" t="s">
        <v>204</v>
      </c>
      <c r="E616" s="182" t="s">
        <v>3</v>
      </c>
      <c r="F616" s="183" t="s">
        <v>985</v>
      </c>
      <c r="G616" s="13"/>
      <c r="H616" s="182" t="s">
        <v>3</v>
      </c>
      <c r="I616" s="13"/>
      <c r="J616" s="13"/>
      <c r="K616" s="13"/>
      <c r="L616" s="180"/>
      <c r="M616" s="184"/>
      <c r="N616" s="185"/>
      <c r="O616" s="185"/>
      <c r="P616" s="185"/>
      <c r="Q616" s="185"/>
      <c r="R616" s="185"/>
      <c r="S616" s="185"/>
      <c r="T616" s="186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182" t="s">
        <v>204</v>
      </c>
      <c r="AU616" s="182" t="s">
        <v>78</v>
      </c>
      <c r="AV616" s="13" t="s">
        <v>76</v>
      </c>
      <c r="AW616" s="13" t="s">
        <v>31</v>
      </c>
      <c r="AX616" s="13" t="s">
        <v>69</v>
      </c>
      <c r="AY616" s="182" t="s">
        <v>195</v>
      </c>
    </row>
    <row r="617" spans="1:51" s="13" customFormat="1" ht="12">
      <c r="A617" s="13"/>
      <c r="B617" s="180"/>
      <c r="C617" s="13"/>
      <c r="D617" s="181" t="s">
        <v>204</v>
      </c>
      <c r="E617" s="182" t="s">
        <v>3</v>
      </c>
      <c r="F617" s="183" t="s">
        <v>995</v>
      </c>
      <c r="G617" s="13"/>
      <c r="H617" s="182" t="s">
        <v>3</v>
      </c>
      <c r="I617" s="13"/>
      <c r="J617" s="13"/>
      <c r="K617" s="13"/>
      <c r="L617" s="180"/>
      <c r="M617" s="184"/>
      <c r="N617" s="185"/>
      <c r="O617" s="185"/>
      <c r="P617" s="185"/>
      <c r="Q617" s="185"/>
      <c r="R617" s="185"/>
      <c r="S617" s="185"/>
      <c r="T617" s="186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182" t="s">
        <v>204</v>
      </c>
      <c r="AU617" s="182" t="s">
        <v>78</v>
      </c>
      <c r="AV617" s="13" t="s">
        <v>76</v>
      </c>
      <c r="AW617" s="13" t="s">
        <v>31</v>
      </c>
      <c r="AX617" s="13" t="s">
        <v>69</v>
      </c>
      <c r="AY617" s="182" t="s">
        <v>195</v>
      </c>
    </row>
    <row r="618" spans="1:51" s="14" customFormat="1" ht="12">
      <c r="A618" s="14"/>
      <c r="B618" s="187"/>
      <c r="C618" s="14"/>
      <c r="D618" s="181" t="s">
        <v>204</v>
      </c>
      <c r="E618" s="188" t="s">
        <v>3</v>
      </c>
      <c r="F618" s="189" t="s">
        <v>996</v>
      </c>
      <c r="G618" s="14"/>
      <c r="H618" s="190">
        <v>66</v>
      </c>
      <c r="I618" s="14"/>
      <c r="J618" s="14"/>
      <c r="K618" s="14"/>
      <c r="L618" s="187"/>
      <c r="M618" s="191"/>
      <c r="N618" s="192"/>
      <c r="O618" s="192"/>
      <c r="P618" s="192"/>
      <c r="Q618" s="192"/>
      <c r="R618" s="192"/>
      <c r="S618" s="192"/>
      <c r="T618" s="193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188" t="s">
        <v>204</v>
      </c>
      <c r="AU618" s="188" t="s">
        <v>78</v>
      </c>
      <c r="AV618" s="14" t="s">
        <v>78</v>
      </c>
      <c r="AW618" s="14" t="s">
        <v>31</v>
      </c>
      <c r="AX618" s="14" t="s">
        <v>69</v>
      </c>
      <c r="AY618" s="188" t="s">
        <v>195</v>
      </c>
    </row>
    <row r="619" spans="1:51" s="14" customFormat="1" ht="12">
      <c r="A619" s="14"/>
      <c r="B619" s="187"/>
      <c r="C619" s="14"/>
      <c r="D619" s="181" t="s">
        <v>204</v>
      </c>
      <c r="E619" s="188" t="s">
        <v>3</v>
      </c>
      <c r="F619" s="189" t="s">
        <v>997</v>
      </c>
      <c r="G619" s="14"/>
      <c r="H619" s="190">
        <v>48.45</v>
      </c>
      <c r="I619" s="14"/>
      <c r="J619" s="14"/>
      <c r="K619" s="14"/>
      <c r="L619" s="187"/>
      <c r="M619" s="191"/>
      <c r="N619" s="192"/>
      <c r="O619" s="192"/>
      <c r="P619" s="192"/>
      <c r="Q619" s="192"/>
      <c r="R619" s="192"/>
      <c r="S619" s="192"/>
      <c r="T619" s="193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188" t="s">
        <v>204</v>
      </c>
      <c r="AU619" s="188" t="s">
        <v>78</v>
      </c>
      <c r="AV619" s="14" t="s">
        <v>78</v>
      </c>
      <c r="AW619" s="14" t="s">
        <v>31</v>
      </c>
      <c r="AX619" s="14" t="s">
        <v>69</v>
      </c>
      <c r="AY619" s="188" t="s">
        <v>195</v>
      </c>
    </row>
    <row r="620" spans="1:51" s="14" customFormat="1" ht="12">
      <c r="A620" s="14"/>
      <c r="B620" s="187"/>
      <c r="C620" s="14"/>
      <c r="D620" s="181" t="s">
        <v>204</v>
      </c>
      <c r="E620" s="188" t="s">
        <v>3</v>
      </c>
      <c r="F620" s="189" t="s">
        <v>998</v>
      </c>
      <c r="G620" s="14"/>
      <c r="H620" s="190">
        <v>142.4</v>
      </c>
      <c r="I620" s="14"/>
      <c r="J620" s="14"/>
      <c r="K620" s="14"/>
      <c r="L620" s="187"/>
      <c r="M620" s="191"/>
      <c r="N620" s="192"/>
      <c r="O620" s="192"/>
      <c r="P620" s="192"/>
      <c r="Q620" s="192"/>
      <c r="R620" s="192"/>
      <c r="S620" s="192"/>
      <c r="T620" s="193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188" t="s">
        <v>204</v>
      </c>
      <c r="AU620" s="188" t="s">
        <v>78</v>
      </c>
      <c r="AV620" s="14" t="s">
        <v>78</v>
      </c>
      <c r="AW620" s="14" t="s">
        <v>31</v>
      </c>
      <c r="AX620" s="14" t="s">
        <v>69</v>
      </c>
      <c r="AY620" s="188" t="s">
        <v>195</v>
      </c>
    </row>
    <row r="621" spans="1:51" s="14" customFormat="1" ht="12">
      <c r="A621" s="14"/>
      <c r="B621" s="187"/>
      <c r="C621" s="14"/>
      <c r="D621" s="181" t="s">
        <v>204</v>
      </c>
      <c r="E621" s="188" t="s">
        <v>3</v>
      </c>
      <c r="F621" s="189" t="s">
        <v>999</v>
      </c>
      <c r="G621" s="14"/>
      <c r="H621" s="190">
        <v>22.9</v>
      </c>
      <c r="I621" s="14"/>
      <c r="J621" s="14"/>
      <c r="K621" s="14"/>
      <c r="L621" s="187"/>
      <c r="M621" s="191"/>
      <c r="N621" s="192"/>
      <c r="O621" s="192"/>
      <c r="P621" s="192"/>
      <c r="Q621" s="192"/>
      <c r="R621" s="192"/>
      <c r="S621" s="192"/>
      <c r="T621" s="193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188" t="s">
        <v>204</v>
      </c>
      <c r="AU621" s="188" t="s">
        <v>78</v>
      </c>
      <c r="AV621" s="14" t="s">
        <v>78</v>
      </c>
      <c r="AW621" s="14" t="s">
        <v>31</v>
      </c>
      <c r="AX621" s="14" t="s">
        <v>69</v>
      </c>
      <c r="AY621" s="188" t="s">
        <v>195</v>
      </c>
    </row>
    <row r="622" spans="1:51" s="15" customFormat="1" ht="12">
      <c r="A622" s="15"/>
      <c r="B622" s="194"/>
      <c r="C622" s="15"/>
      <c r="D622" s="181" t="s">
        <v>204</v>
      </c>
      <c r="E622" s="195" t="s">
        <v>3</v>
      </c>
      <c r="F622" s="196" t="s">
        <v>209</v>
      </c>
      <c r="G622" s="15"/>
      <c r="H622" s="197">
        <v>279.75</v>
      </c>
      <c r="I622" s="15"/>
      <c r="J622" s="15"/>
      <c r="K622" s="15"/>
      <c r="L622" s="194"/>
      <c r="M622" s="198"/>
      <c r="N622" s="199"/>
      <c r="O622" s="199"/>
      <c r="P622" s="199"/>
      <c r="Q622" s="199"/>
      <c r="R622" s="199"/>
      <c r="S622" s="199"/>
      <c r="T622" s="200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195" t="s">
        <v>204</v>
      </c>
      <c r="AU622" s="195" t="s">
        <v>78</v>
      </c>
      <c r="AV622" s="15" t="s">
        <v>202</v>
      </c>
      <c r="AW622" s="15" t="s">
        <v>31</v>
      </c>
      <c r="AX622" s="15" t="s">
        <v>76</v>
      </c>
      <c r="AY622" s="195" t="s">
        <v>195</v>
      </c>
    </row>
    <row r="623" spans="1:65" s="2" customFormat="1" ht="36" customHeight="1">
      <c r="A623" s="33"/>
      <c r="B623" s="167"/>
      <c r="C623" s="168" t="s">
        <v>1000</v>
      </c>
      <c r="D623" s="168" t="s">
        <v>197</v>
      </c>
      <c r="E623" s="169" t="s">
        <v>1001</v>
      </c>
      <c r="F623" s="170" t="s">
        <v>1002</v>
      </c>
      <c r="G623" s="171" t="s">
        <v>200</v>
      </c>
      <c r="H623" s="172">
        <v>33.5</v>
      </c>
      <c r="I623" s="173">
        <v>271</v>
      </c>
      <c r="J623" s="173">
        <f>ROUND(I623*H623,2)</f>
        <v>9078.5</v>
      </c>
      <c r="K623" s="170" t="s">
        <v>201</v>
      </c>
      <c r="L623" s="34"/>
      <c r="M623" s="174" t="s">
        <v>3</v>
      </c>
      <c r="N623" s="175" t="s">
        <v>40</v>
      </c>
      <c r="O623" s="176">
        <v>0.239</v>
      </c>
      <c r="P623" s="176">
        <f>O623*H623</f>
        <v>8.006499999999999</v>
      </c>
      <c r="Q623" s="176">
        <v>0.00033</v>
      </c>
      <c r="R623" s="176">
        <f>Q623*H623</f>
        <v>0.011055</v>
      </c>
      <c r="S623" s="176">
        <v>0</v>
      </c>
      <c r="T623" s="177">
        <f>S623*H623</f>
        <v>0</v>
      </c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R623" s="178" t="s">
        <v>295</v>
      </c>
      <c r="AT623" s="178" t="s">
        <v>197</v>
      </c>
      <c r="AU623" s="178" t="s">
        <v>78</v>
      </c>
      <c r="AY623" s="20" t="s">
        <v>195</v>
      </c>
      <c r="BE623" s="179">
        <f>IF(N623="základní",J623,0)</f>
        <v>9078.5</v>
      </c>
      <c r="BF623" s="179">
        <f>IF(N623="snížená",J623,0)</f>
        <v>0</v>
      </c>
      <c r="BG623" s="179">
        <f>IF(N623="zákl. přenesená",J623,0)</f>
        <v>0</v>
      </c>
      <c r="BH623" s="179">
        <f>IF(N623="sníž. přenesená",J623,0)</f>
        <v>0</v>
      </c>
      <c r="BI623" s="179">
        <f>IF(N623="nulová",J623,0)</f>
        <v>0</v>
      </c>
      <c r="BJ623" s="20" t="s">
        <v>76</v>
      </c>
      <c r="BK623" s="179">
        <f>ROUND(I623*H623,2)</f>
        <v>9078.5</v>
      </c>
      <c r="BL623" s="20" t="s">
        <v>295</v>
      </c>
      <c r="BM623" s="178" t="s">
        <v>1003</v>
      </c>
    </row>
    <row r="624" spans="1:51" s="13" customFormat="1" ht="12">
      <c r="A624" s="13"/>
      <c r="B624" s="180"/>
      <c r="C624" s="13"/>
      <c r="D624" s="181" t="s">
        <v>204</v>
      </c>
      <c r="E624" s="182" t="s">
        <v>3</v>
      </c>
      <c r="F624" s="183" t="s">
        <v>985</v>
      </c>
      <c r="G624" s="13"/>
      <c r="H624" s="182" t="s">
        <v>3</v>
      </c>
      <c r="I624" s="13"/>
      <c r="J624" s="13"/>
      <c r="K624" s="13"/>
      <c r="L624" s="180"/>
      <c r="M624" s="184"/>
      <c r="N624" s="185"/>
      <c r="O624" s="185"/>
      <c r="P624" s="185"/>
      <c r="Q624" s="185"/>
      <c r="R624" s="185"/>
      <c r="S624" s="185"/>
      <c r="T624" s="186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182" t="s">
        <v>204</v>
      </c>
      <c r="AU624" s="182" t="s">
        <v>78</v>
      </c>
      <c r="AV624" s="13" t="s">
        <v>76</v>
      </c>
      <c r="AW624" s="13" t="s">
        <v>31</v>
      </c>
      <c r="AX624" s="13" t="s">
        <v>69</v>
      </c>
      <c r="AY624" s="182" t="s">
        <v>195</v>
      </c>
    </row>
    <row r="625" spans="1:51" s="13" customFormat="1" ht="12">
      <c r="A625" s="13"/>
      <c r="B625" s="180"/>
      <c r="C625" s="13"/>
      <c r="D625" s="181" t="s">
        <v>204</v>
      </c>
      <c r="E625" s="182" t="s">
        <v>3</v>
      </c>
      <c r="F625" s="183" t="s">
        <v>1004</v>
      </c>
      <c r="G625" s="13"/>
      <c r="H625" s="182" t="s">
        <v>3</v>
      </c>
      <c r="I625" s="13"/>
      <c r="J625" s="13"/>
      <c r="K625" s="13"/>
      <c r="L625" s="180"/>
      <c r="M625" s="184"/>
      <c r="N625" s="185"/>
      <c r="O625" s="185"/>
      <c r="P625" s="185"/>
      <c r="Q625" s="185"/>
      <c r="R625" s="185"/>
      <c r="S625" s="185"/>
      <c r="T625" s="186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182" t="s">
        <v>204</v>
      </c>
      <c r="AU625" s="182" t="s">
        <v>78</v>
      </c>
      <c r="AV625" s="13" t="s">
        <v>76</v>
      </c>
      <c r="AW625" s="13" t="s">
        <v>31</v>
      </c>
      <c r="AX625" s="13" t="s">
        <v>69</v>
      </c>
      <c r="AY625" s="182" t="s">
        <v>195</v>
      </c>
    </row>
    <row r="626" spans="1:51" s="14" customFormat="1" ht="12">
      <c r="A626" s="14"/>
      <c r="B626" s="187"/>
      <c r="C626" s="14"/>
      <c r="D626" s="181" t="s">
        <v>204</v>
      </c>
      <c r="E626" s="188" t="s">
        <v>3</v>
      </c>
      <c r="F626" s="189" t="s">
        <v>1005</v>
      </c>
      <c r="G626" s="14"/>
      <c r="H626" s="190">
        <v>4.5</v>
      </c>
      <c r="I626" s="14"/>
      <c r="J626" s="14"/>
      <c r="K626" s="14"/>
      <c r="L626" s="187"/>
      <c r="M626" s="191"/>
      <c r="N626" s="192"/>
      <c r="O626" s="192"/>
      <c r="P626" s="192"/>
      <c r="Q626" s="192"/>
      <c r="R626" s="192"/>
      <c r="S626" s="192"/>
      <c r="T626" s="193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188" t="s">
        <v>204</v>
      </c>
      <c r="AU626" s="188" t="s">
        <v>78</v>
      </c>
      <c r="AV626" s="14" t="s">
        <v>78</v>
      </c>
      <c r="AW626" s="14" t="s">
        <v>31</v>
      </c>
      <c r="AX626" s="14" t="s">
        <v>69</v>
      </c>
      <c r="AY626" s="188" t="s">
        <v>195</v>
      </c>
    </row>
    <row r="627" spans="1:51" s="14" customFormat="1" ht="12">
      <c r="A627" s="14"/>
      <c r="B627" s="187"/>
      <c r="C627" s="14"/>
      <c r="D627" s="181" t="s">
        <v>204</v>
      </c>
      <c r="E627" s="188" t="s">
        <v>3</v>
      </c>
      <c r="F627" s="189" t="s">
        <v>1006</v>
      </c>
      <c r="G627" s="14"/>
      <c r="H627" s="190">
        <v>9</v>
      </c>
      <c r="I627" s="14"/>
      <c r="J627" s="14"/>
      <c r="K627" s="14"/>
      <c r="L627" s="187"/>
      <c r="M627" s="191"/>
      <c r="N627" s="192"/>
      <c r="O627" s="192"/>
      <c r="P627" s="192"/>
      <c r="Q627" s="192"/>
      <c r="R627" s="192"/>
      <c r="S627" s="192"/>
      <c r="T627" s="193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188" t="s">
        <v>204</v>
      </c>
      <c r="AU627" s="188" t="s">
        <v>78</v>
      </c>
      <c r="AV627" s="14" t="s">
        <v>78</v>
      </c>
      <c r="AW627" s="14" t="s">
        <v>31</v>
      </c>
      <c r="AX627" s="14" t="s">
        <v>69</v>
      </c>
      <c r="AY627" s="188" t="s">
        <v>195</v>
      </c>
    </row>
    <row r="628" spans="1:51" s="14" customFormat="1" ht="12">
      <c r="A628" s="14"/>
      <c r="B628" s="187"/>
      <c r="C628" s="14"/>
      <c r="D628" s="181" t="s">
        <v>204</v>
      </c>
      <c r="E628" s="188" t="s">
        <v>3</v>
      </c>
      <c r="F628" s="189" t="s">
        <v>1007</v>
      </c>
      <c r="G628" s="14"/>
      <c r="H628" s="190">
        <v>16</v>
      </c>
      <c r="I628" s="14"/>
      <c r="J628" s="14"/>
      <c r="K628" s="14"/>
      <c r="L628" s="187"/>
      <c r="M628" s="191"/>
      <c r="N628" s="192"/>
      <c r="O628" s="192"/>
      <c r="P628" s="192"/>
      <c r="Q628" s="192"/>
      <c r="R628" s="192"/>
      <c r="S628" s="192"/>
      <c r="T628" s="193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188" t="s">
        <v>204</v>
      </c>
      <c r="AU628" s="188" t="s">
        <v>78</v>
      </c>
      <c r="AV628" s="14" t="s">
        <v>78</v>
      </c>
      <c r="AW628" s="14" t="s">
        <v>31</v>
      </c>
      <c r="AX628" s="14" t="s">
        <v>69</v>
      </c>
      <c r="AY628" s="188" t="s">
        <v>195</v>
      </c>
    </row>
    <row r="629" spans="1:51" s="14" customFormat="1" ht="12">
      <c r="A629" s="14"/>
      <c r="B629" s="187"/>
      <c r="C629" s="14"/>
      <c r="D629" s="181" t="s">
        <v>204</v>
      </c>
      <c r="E629" s="188" t="s">
        <v>3</v>
      </c>
      <c r="F629" s="189" t="s">
        <v>1008</v>
      </c>
      <c r="G629" s="14"/>
      <c r="H629" s="190">
        <v>4</v>
      </c>
      <c r="I629" s="14"/>
      <c r="J629" s="14"/>
      <c r="K629" s="14"/>
      <c r="L629" s="187"/>
      <c r="M629" s="191"/>
      <c r="N629" s="192"/>
      <c r="O629" s="192"/>
      <c r="P629" s="192"/>
      <c r="Q629" s="192"/>
      <c r="R629" s="192"/>
      <c r="S629" s="192"/>
      <c r="T629" s="193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188" t="s">
        <v>204</v>
      </c>
      <c r="AU629" s="188" t="s">
        <v>78</v>
      </c>
      <c r="AV629" s="14" t="s">
        <v>78</v>
      </c>
      <c r="AW629" s="14" t="s">
        <v>31</v>
      </c>
      <c r="AX629" s="14" t="s">
        <v>69</v>
      </c>
      <c r="AY629" s="188" t="s">
        <v>195</v>
      </c>
    </row>
    <row r="630" spans="1:51" s="15" customFormat="1" ht="12">
      <c r="A630" s="15"/>
      <c r="B630" s="194"/>
      <c r="C630" s="15"/>
      <c r="D630" s="181" t="s">
        <v>204</v>
      </c>
      <c r="E630" s="195" t="s">
        <v>3</v>
      </c>
      <c r="F630" s="196" t="s">
        <v>209</v>
      </c>
      <c r="G630" s="15"/>
      <c r="H630" s="197">
        <v>33.5</v>
      </c>
      <c r="I630" s="15"/>
      <c r="J630" s="15"/>
      <c r="K630" s="15"/>
      <c r="L630" s="194"/>
      <c r="M630" s="198"/>
      <c r="N630" s="199"/>
      <c r="O630" s="199"/>
      <c r="P630" s="199"/>
      <c r="Q630" s="199"/>
      <c r="R630" s="199"/>
      <c r="S630" s="199"/>
      <c r="T630" s="200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195" t="s">
        <v>204</v>
      </c>
      <c r="AU630" s="195" t="s">
        <v>78</v>
      </c>
      <c r="AV630" s="15" t="s">
        <v>202</v>
      </c>
      <c r="AW630" s="15" t="s">
        <v>31</v>
      </c>
      <c r="AX630" s="15" t="s">
        <v>76</v>
      </c>
      <c r="AY630" s="195" t="s">
        <v>195</v>
      </c>
    </row>
    <row r="631" spans="1:65" s="2" customFormat="1" ht="16.5" customHeight="1">
      <c r="A631" s="33"/>
      <c r="B631" s="167"/>
      <c r="C631" s="208" t="s">
        <v>1009</v>
      </c>
      <c r="D631" s="208" t="s">
        <v>263</v>
      </c>
      <c r="E631" s="209" t="s">
        <v>1010</v>
      </c>
      <c r="F631" s="210" t="s">
        <v>1011</v>
      </c>
      <c r="G631" s="211" t="s">
        <v>200</v>
      </c>
      <c r="H631" s="212">
        <v>974.134</v>
      </c>
      <c r="I631" s="213">
        <v>235</v>
      </c>
      <c r="J631" s="213">
        <f>ROUND(I631*H631,2)</f>
        <v>228921.49</v>
      </c>
      <c r="K631" s="210" t="s">
        <v>201</v>
      </c>
      <c r="L631" s="214"/>
      <c r="M631" s="215" t="s">
        <v>3</v>
      </c>
      <c r="N631" s="216" t="s">
        <v>40</v>
      </c>
      <c r="O631" s="176">
        <v>0</v>
      </c>
      <c r="P631" s="176">
        <f>O631*H631</f>
        <v>0</v>
      </c>
      <c r="Q631" s="176">
        <v>0.0019</v>
      </c>
      <c r="R631" s="176">
        <f>Q631*H631</f>
        <v>1.8508546000000001</v>
      </c>
      <c r="S631" s="176">
        <v>0</v>
      </c>
      <c r="T631" s="177">
        <f>S631*H631</f>
        <v>0</v>
      </c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R631" s="178" t="s">
        <v>417</v>
      </c>
      <c r="AT631" s="178" t="s">
        <v>263</v>
      </c>
      <c r="AU631" s="178" t="s">
        <v>78</v>
      </c>
      <c r="AY631" s="20" t="s">
        <v>195</v>
      </c>
      <c r="BE631" s="179">
        <f>IF(N631="základní",J631,0)</f>
        <v>228921.49</v>
      </c>
      <c r="BF631" s="179">
        <f>IF(N631="snížená",J631,0)</f>
        <v>0</v>
      </c>
      <c r="BG631" s="179">
        <f>IF(N631="zákl. přenesená",J631,0)</f>
        <v>0</v>
      </c>
      <c r="BH631" s="179">
        <f>IF(N631="sníž. přenesená",J631,0)</f>
        <v>0</v>
      </c>
      <c r="BI631" s="179">
        <f>IF(N631="nulová",J631,0)</f>
        <v>0</v>
      </c>
      <c r="BJ631" s="20" t="s">
        <v>76</v>
      </c>
      <c r="BK631" s="179">
        <f>ROUND(I631*H631,2)</f>
        <v>228921.49</v>
      </c>
      <c r="BL631" s="20" t="s">
        <v>295</v>
      </c>
      <c r="BM631" s="178" t="s">
        <v>1012</v>
      </c>
    </row>
    <row r="632" spans="1:51" s="14" customFormat="1" ht="12">
      <c r="A632" s="14"/>
      <c r="B632" s="187"/>
      <c r="C632" s="14"/>
      <c r="D632" s="181" t="s">
        <v>204</v>
      </c>
      <c r="E632" s="188" t="s">
        <v>3</v>
      </c>
      <c r="F632" s="189" t="s">
        <v>1013</v>
      </c>
      <c r="G632" s="14"/>
      <c r="H632" s="190">
        <v>974.134</v>
      </c>
      <c r="I632" s="14"/>
      <c r="J632" s="14"/>
      <c r="K632" s="14"/>
      <c r="L632" s="187"/>
      <c r="M632" s="191"/>
      <c r="N632" s="192"/>
      <c r="O632" s="192"/>
      <c r="P632" s="192"/>
      <c r="Q632" s="192"/>
      <c r="R632" s="192"/>
      <c r="S632" s="192"/>
      <c r="T632" s="193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188" t="s">
        <v>204</v>
      </c>
      <c r="AU632" s="188" t="s">
        <v>78</v>
      </c>
      <c r="AV632" s="14" t="s">
        <v>78</v>
      </c>
      <c r="AW632" s="14" t="s">
        <v>31</v>
      </c>
      <c r="AX632" s="14" t="s">
        <v>76</v>
      </c>
      <c r="AY632" s="188" t="s">
        <v>195</v>
      </c>
    </row>
    <row r="633" spans="1:65" s="2" customFormat="1" ht="16.5" customHeight="1">
      <c r="A633" s="33"/>
      <c r="B633" s="167"/>
      <c r="C633" s="168" t="s">
        <v>1014</v>
      </c>
      <c r="D633" s="168" t="s">
        <v>197</v>
      </c>
      <c r="E633" s="169" t="s">
        <v>1015</v>
      </c>
      <c r="F633" s="170" t="s">
        <v>1016</v>
      </c>
      <c r="G633" s="171" t="s">
        <v>200</v>
      </c>
      <c r="H633" s="172">
        <v>847.073</v>
      </c>
      <c r="I633" s="173">
        <v>36.6</v>
      </c>
      <c r="J633" s="173">
        <f>ROUND(I633*H633,2)</f>
        <v>31002.87</v>
      </c>
      <c r="K633" s="170" t="s">
        <v>201</v>
      </c>
      <c r="L633" s="34"/>
      <c r="M633" s="174" t="s">
        <v>3</v>
      </c>
      <c r="N633" s="175" t="s">
        <v>40</v>
      </c>
      <c r="O633" s="176">
        <v>0.09</v>
      </c>
      <c r="P633" s="176">
        <f>O633*H633</f>
        <v>76.23657</v>
      </c>
      <c r="Q633" s="176">
        <v>0</v>
      </c>
      <c r="R633" s="176">
        <f>Q633*H633</f>
        <v>0</v>
      </c>
      <c r="S633" s="176">
        <v>0</v>
      </c>
      <c r="T633" s="177">
        <f>S633*H633</f>
        <v>0</v>
      </c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R633" s="178" t="s">
        <v>295</v>
      </c>
      <c r="AT633" s="178" t="s">
        <v>197</v>
      </c>
      <c r="AU633" s="178" t="s">
        <v>78</v>
      </c>
      <c r="AY633" s="20" t="s">
        <v>195</v>
      </c>
      <c r="BE633" s="179">
        <f>IF(N633="základní",J633,0)</f>
        <v>31002.87</v>
      </c>
      <c r="BF633" s="179">
        <f>IF(N633="snížená",J633,0)</f>
        <v>0</v>
      </c>
      <c r="BG633" s="179">
        <f>IF(N633="zákl. přenesená",J633,0)</f>
        <v>0</v>
      </c>
      <c r="BH633" s="179">
        <f>IF(N633="sníž. přenesená",J633,0)</f>
        <v>0</v>
      </c>
      <c r="BI633" s="179">
        <f>IF(N633="nulová",J633,0)</f>
        <v>0</v>
      </c>
      <c r="BJ633" s="20" t="s">
        <v>76</v>
      </c>
      <c r="BK633" s="179">
        <f>ROUND(I633*H633,2)</f>
        <v>31002.87</v>
      </c>
      <c r="BL633" s="20" t="s">
        <v>295</v>
      </c>
      <c r="BM633" s="178" t="s">
        <v>1017</v>
      </c>
    </row>
    <row r="634" spans="1:51" s="14" customFormat="1" ht="12">
      <c r="A634" s="14"/>
      <c r="B634" s="187"/>
      <c r="C634" s="14"/>
      <c r="D634" s="181" t="s">
        <v>204</v>
      </c>
      <c r="E634" s="188" t="s">
        <v>3</v>
      </c>
      <c r="F634" s="189" t="s">
        <v>1018</v>
      </c>
      <c r="G634" s="14"/>
      <c r="H634" s="190">
        <v>847.073</v>
      </c>
      <c r="I634" s="14"/>
      <c r="J634" s="14"/>
      <c r="K634" s="14"/>
      <c r="L634" s="187"/>
      <c r="M634" s="191"/>
      <c r="N634" s="192"/>
      <c r="O634" s="192"/>
      <c r="P634" s="192"/>
      <c r="Q634" s="192"/>
      <c r="R634" s="192"/>
      <c r="S634" s="192"/>
      <c r="T634" s="193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188" t="s">
        <v>204</v>
      </c>
      <c r="AU634" s="188" t="s">
        <v>78</v>
      </c>
      <c r="AV634" s="14" t="s">
        <v>78</v>
      </c>
      <c r="AW634" s="14" t="s">
        <v>31</v>
      </c>
      <c r="AX634" s="14" t="s">
        <v>76</v>
      </c>
      <c r="AY634" s="188" t="s">
        <v>195</v>
      </c>
    </row>
    <row r="635" spans="1:65" s="2" customFormat="1" ht="16.5" customHeight="1">
      <c r="A635" s="33"/>
      <c r="B635" s="167"/>
      <c r="C635" s="208" t="s">
        <v>1019</v>
      </c>
      <c r="D635" s="208" t="s">
        <v>263</v>
      </c>
      <c r="E635" s="209" t="s">
        <v>1020</v>
      </c>
      <c r="F635" s="210" t="s">
        <v>1021</v>
      </c>
      <c r="G635" s="211" t="s">
        <v>200</v>
      </c>
      <c r="H635" s="212">
        <v>889.427</v>
      </c>
      <c r="I635" s="213">
        <v>22.7</v>
      </c>
      <c r="J635" s="213">
        <f>ROUND(I635*H635,2)</f>
        <v>20189.99</v>
      </c>
      <c r="K635" s="210" t="s">
        <v>201</v>
      </c>
      <c r="L635" s="214"/>
      <c r="M635" s="215" t="s">
        <v>3</v>
      </c>
      <c r="N635" s="216" t="s">
        <v>40</v>
      </c>
      <c r="O635" s="176">
        <v>0</v>
      </c>
      <c r="P635" s="176">
        <f>O635*H635</f>
        <v>0</v>
      </c>
      <c r="Q635" s="176">
        <v>0.0003</v>
      </c>
      <c r="R635" s="176">
        <f>Q635*H635</f>
        <v>0.26682809999999996</v>
      </c>
      <c r="S635" s="176">
        <v>0</v>
      </c>
      <c r="T635" s="177">
        <f>S635*H635</f>
        <v>0</v>
      </c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R635" s="178" t="s">
        <v>417</v>
      </c>
      <c r="AT635" s="178" t="s">
        <v>263</v>
      </c>
      <c r="AU635" s="178" t="s">
        <v>78</v>
      </c>
      <c r="AY635" s="20" t="s">
        <v>195</v>
      </c>
      <c r="BE635" s="179">
        <f>IF(N635="základní",J635,0)</f>
        <v>20189.99</v>
      </c>
      <c r="BF635" s="179">
        <f>IF(N635="snížená",J635,0)</f>
        <v>0</v>
      </c>
      <c r="BG635" s="179">
        <f>IF(N635="zákl. přenesená",J635,0)</f>
        <v>0</v>
      </c>
      <c r="BH635" s="179">
        <f>IF(N635="sníž. přenesená",J635,0)</f>
        <v>0</v>
      </c>
      <c r="BI635" s="179">
        <f>IF(N635="nulová",J635,0)</f>
        <v>0</v>
      </c>
      <c r="BJ635" s="20" t="s">
        <v>76</v>
      </c>
      <c r="BK635" s="179">
        <f>ROUND(I635*H635,2)</f>
        <v>20189.99</v>
      </c>
      <c r="BL635" s="20" t="s">
        <v>295</v>
      </c>
      <c r="BM635" s="178" t="s">
        <v>1022</v>
      </c>
    </row>
    <row r="636" spans="1:51" s="14" customFormat="1" ht="12">
      <c r="A636" s="14"/>
      <c r="B636" s="187"/>
      <c r="C636" s="14"/>
      <c r="D636" s="181" t="s">
        <v>204</v>
      </c>
      <c r="E636" s="14"/>
      <c r="F636" s="189" t="s">
        <v>1023</v>
      </c>
      <c r="G636" s="14"/>
      <c r="H636" s="190">
        <v>889.427</v>
      </c>
      <c r="I636" s="14"/>
      <c r="J636" s="14"/>
      <c r="K636" s="14"/>
      <c r="L636" s="187"/>
      <c r="M636" s="191"/>
      <c r="N636" s="192"/>
      <c r="O636" s="192"/>
      <c r="P636" s="192"/>
      <c r="Q636" s="192"/>
      <c r="R636" s="192"/>
      <c r="S636" s="192"/>
      <c r="T636" s="193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188" t="s">
        <v>204</v>
      </c>
      <c r="AU636" s="188" t="s">
        <v>78</v>
      </c>
      <c r="AV636" s="14" t="s">
        <v>78</v>
      </c>
      <c r="AW636" s="14" t="s">
        <v>4</v>
      </c>
      <c r="AX636" s="14" t="s">
        <v>76</v>
      </c>
      <c r="AY636" s="188" t="s">
        <v>195</v>
      </c>
    </row>
    <row r="637" spans="1:65" s="2" customFormat="1" ht="24" customHeight="1">
      <c r="A637" s="33"/>
      <c r="B637" s="167"/>
      <c r="C637" s="168" t="s">
        <v>1024</v>
      </c>
      <c r="D637" s="168" t="s">
        <v>197</v>
      </c>
      <c r="E637" s="169" t="s">
        <v>1025</v>
      </c>
      <c r="F637" s="170" t="s">
        <v>1026</v>
      </c>
      <c r="G637" s="171" t="s">
        <v>200</v>
      </c>
      <c r="H637" s="172">
        <v>7.125</v>
      </c>
      <c r="I637" s="173">
        <v>3.93</v>
      </c>
      <c r="J637" s="173">
        <f>ROUND(I637*H637,2)</f>
        <v>28</v>
      </c>
      <c r="K637" s="170" t="s">
        <v>201</v>
      </c>
      <c r="L637" s="34"/>
      <c r="M637" s="174" t="s">
        <v>3</v>
      </c>
      <c r="N637" s="175" t="s">
        <v>40</v>
      </c>
      <c r="O637" s="176">
        <v>0.011</v>
      </c>
      <c r="P637" s="176">
        <f>O637*H637</f>
        <v>0.078375</v>
      </c>
      <c r="Q637" s="176">
        <v>0</v>
      </c>
      <c r="R637" s="176">
        <f>Q637*H637</f>
        <v>0</v>
      </c>
      <c r="S637" s="176">
        <v>0</v>
      </c>
      <c r="T637" s="177">
        <f>S637*H637</f>
        <v>0</v>
      </c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R637" s="178" t="s">
        <v>295</v>
      </c>
      <c r="AT637" s="178" t="s">
        <v>197</v>
      </c>
      <c r="AU637" s="178" t="s">
        <v>78</v>
      </c>
      <c r="AY637" s="20" t="s">
        <v>195</v>
      </c>
      <c r="BE637" s="179">
        <f>IF(N637="základní",J637,0)</f>
        <v>28</v>
      </c>
      <c r="BF637" s="179">
        <f>IF(N637="snížená",J637,0)</f>
        <v>0</v>
      </c>
      <c r="BG637" s="179">
        <f>IF(N637="zákl. přenesená",J637,0)</f>
        <v>0</v>
      </c>
      <c r="BH637" s="179">
        <f>IF(N637="sníž. přenesená",J637,0)</f>
        <v>0</v>
      </c>
      <c r="BI637" s="179">
        <f>IF(N637="nulová",J637,0)</f>
        <v>0</v>
      </c>
      <c r="BJ637" s="20" t="s">
        <v>76</v>
      </c>
      <c r="BK637" s="179">
        <f>ROUND(I637*H637,2)</f>
        <v>28</v>
      </c>
      <c r="BL637" s="20" t="s">
        <v>295</v>
      </c>
      <c r="BM637" s="178" t="s">
        <v>1027</v>
      </c>
    </row>
    <row r="638" spans="1:65" s="2" customFormat="1" ht="16.5" customHeight="1">
      <c r="A638" s="33"/>
      <c r="B638" s="167"/>
      <c r="C638" s="168" t="s">
        <v>1028</v>
      </c>
      <c r="D638" s="168" t="s">
        <v>197</v>
      </c>
      <c r="E638" s="169" t="s">
        <v>1029</v>
      </c>
      <c r="F638" s="170" t="s">
        <v>1030</v>
      </c>
      <c r="G638" s="171" t="s">
        <v>334</v>
      </c>
      <c r="H638" s="172">
        <v>33</v>
      </c>
      <c r="I638" s="173">
        <v>131</v>
      </c>
      <c r="J638" s="173">
        <f>ROUND(I638*H638,2)</f>
        <v>4323</v>
      </c>
      <c r="K638" s="170" t="s">
        <v>201</v>
      </c>
      <c r="L638" s="34"/>
      <c r="M638" s="174" t="s">
        <v>3</v>
      </c>
      <c r="N638" s="175" t="s">
        <v>40</v>
      </c>
      <c r="O638" s="176">
        <v>0.314</v>
      </c>
      <c r="P638" s="176">
        <f>O638*H638</f>
        <v>10.362</v>
      </c>
      <c r="Q638" s="176">
        <v>0.00019</v>
      </c>
      <c r="R638" s="176">
        <f>Q638*H638</f>
        <v>0.00627</v>
      </c>
      <c r="S638" s="176">
        <v>0</v>
      </c>
      <c r="T638" s="177">
        <f>S638*H638</f>
        <v>0</v>
      </c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R638" s="178" t="s">
        <v>295</v>
      </c>
      <c r="AT638" s="178" t="s">
        <v>197</v>
      </c>
      <c r="AU638" s="178" t="s">
        <v>78</v>
      </c>
      <c r="AY638" s="20" t="s">
        <v>195</v>
      </c>
      <c r="BE638" s="179">
        <f>IF(N638="základní",J638,0)</f>
        <v>4323</v>
      </c>
      <c r="BF638" s="179">
        <f>IF(N638="snížená",J638,0)</f>
        <v>0</v>
      </c>
      <c r="BG638" s="179">
        <f>IF(N638="zákl. přenesená",J638,0)</f>
        <v>0</v>
      </c>
      <c r="BH638" s="179">
        <f>IF(N638="sníž. přenesená",J638,0)</f>
        <v>0</v>
      </c>
      <c r="BI638" s="179">
        <f>IF(N638="nulová",J638,0)</f>
        <v>0</v>
      </c>
      <c r="BJ638" s="20" t="s">
        <v>76</v>
      </c>
      <c r="BK638" s="179">
        <f>ROUND(I638*H638,2)</f>
        <v>4323</v>
      </c>
      <c r="BL638" s="20" t="s">
        <v>295</v>
      </c>
      <c r="BM638" s="178" t="s">
        <v>1031</v>
      </c>
    </row>
    <row r="639" spans="1:51" s="13" customFormat="1" ht="12">
      <c r="A639" s="13"/>
      <c r="B639" s="180"/>
      <c r="C639" s="13"/>
      <c r="D639" s="181" t="s">
        <v>204</v>
      </c>
      <c r="E639" s="182" t="s">
        <v>3</v>
      </c>
      <c r="F639" s="183" t="s">
        <v>1032</v>
      </c>
      <c r="G639" s="13"/>
      <c r="H639" s="182" t="s">
        <v>3</v>
      </c>
      <c r="I639" s="13"/>
      <c r="J639" s="13"/>
      <c r="K639" s="13"/>
      <c r="L639" s="180"/>
      <c r="M639" s="184"/>
      <c r="N639" s="185"/>
      <c r="O639" s="185"/>
      <c r="P639" s="185"/>
      <c r="Q639" s="185"/>
      <c r="R639" s="185"/>
      <c r="S639" s="185"/>
      <c r="T639" s="186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182" t="s">
        <v>204</v>
      </c>
      <c r="AU639" s="182" t="s">
        <v>78</v>
      </c>
      <c r="AV639" s="13" t="s">
        <v>76</v>
      </c>
      <c r="AW639" s="13" t="s">
        <v>31</v>
      </c>
      <c r="AX639" s="13" t="s">
        <v>69</v>
      </c>
      <c r="AY639" s="182" t="s">
        <v>195</v>
      </c>
    </row>
    <row r="640" spans="1:51" s="14" customFormat="1" ht="12">
      <c r="A640" s="14"/>
      <c r="B640" s="187"/>
      <c r="C640" s="14"/>
      <c r="D640" s="181" t="s">
        <v>204</v>
      </c>
      <c r="E640" s="188" t="s">
        <v>3</v>
      </c>
      <c r="F640" s="189" t="s">
        <v>422</v>
      </c>
      <c r="G640" s="14"/>
      <c r="H640" s="190">
        <v>33</v>
      </c>
      <c r="I640" s="14"/>
      <c r="J640" s="14"/>
      <c r="K640" s="14"/>
      <c r="L640" s="187"/>
      <c r="M640" s="191"/>
      <c r="N640" s="192"/>
      <c r="O640" s="192"/>
      <c r="P640" s="192"/>
      <c r="Q640" s="192"/>
      <c r="R640" s="192"/>
      <c r="S640" s="192"/>
      <c r="T640" s="193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188" t="s">
        <v>204</v>
      </c>
      <c r="AU640" s="188" t="s">
        <v>78</v>
      </c>
      <c r="AV640" s="14" t="s">
        <v>78</v>
      </c>
      <c r="AW640" s="14" t="s">
        <v>31</v>
      </c>
      <c r="AX640" s="14" t="s">
        <v>76</v>
      </c>
      <c r="AY640" s="188" t="s">
        <v>195</v>
      </c>
    </row>
    <row r="641" spans="1:65" s="2" customFormat="1" ht="16.5" customHeight="1">
      <c r="A641" s="33"/>
      <c r="B641" s="167"/>
      <c r="C641" s="208" t="s">
        <v>1033</v>
      </c>
      <c r="D641" s="208" t="s">
        <v>263</v>
      </c>
      <c r="E641" s="209" t="s">
        <v>1034</v>
      </c>
      <c r="F641" s="210" t="s">
        <v>1035</v>
      </c>
      <c r="G641" s="211" t="s">
        <v>200</v>
      </c>
      <c r="H641" s="212">
        <v>41.25</v>
      </c>
      <c r="I641" s="213">
        <v>106</v>
      </c>
      <c r="J641" s="213">
        <f>ROUND(I641*H641,2)</f>
        <v>4372.5</v>
      </c>
      <c r="K641" s="210" t="s">
        <v>201</v>
      </c>
      <c r="L641" s="214"/>
      <c r="M641" s="215" t="s">
        <v>3</v>
      </c>
      <c r="N641" s="216" t="s">
        <v>40</v>
      </c>
      <c r="O641" s="176">
        <v>0</v>
      </c>
      <c r="P641" s="176">
        <f>O641*H641</f>
        <v>0</v>
      </c>
      <c r="Q641" s="176">
        <v>0.00388</v>
      </c>
      <c r="R641" s="176">
        <f>Q641*H641</f>
        <v>0.16005</v>
      </c>
      <c r="S641" s="176">
        <v>0</v>
      </c>
      <c r="T641" s="177">
        <f>S641*H641</f>
        <v>0</v>
      </c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R641" s="178" t="s">
        <v>417</v>
      </c>
      <c r="AT641" s="178" t="s">
        <v>263</v>
      </c>
      <c r="AU641" s="178" t="s">
        <v>78</v>
      </c>
      <c r="AY641" s="20" t="s">
        <v>195</v>
      </c>
      <c r="BE641" s="179">
        <f>IF(N641="základní",J641,0)</f>
        <v>4372.5</v>
      </c>
      <c r="BF641" s="179">
        <f>IF(N641="snížená",J641,0)</f>
        <v>0</v>
      </c>
      <c r="BG641" s="179">
        <f>IF(N641="zákl. přenesená",J641,0)</f>
        <v>0</v>
      </c>
      <c r="BH641" s="179">
        <f>IF(N641="sníž. přenesená",J641,0)</f>
        <v>0</v>
      </c>
      <c r="BI641" s="179">
        <f>IF(N641="nulová",J641,0)</f>
        <v>0</v>
      </c>
      <c r="BJ641" s="20" t="s">
        <v>76</v>
      </c>
      <c r="BK641" s="179">
        <f>ROUND(I641*H641,2)</f>
        <v>4372.5</v>
      </c>
      <c r="BL641" s="20" t="s">
        <v>295</v>
      </c>
      <c r="BM641" s="178" t="s">
        <v>1036</v>
      </c>
    </row>
    <row r="642" spans="1:51" s="14" customFormat="1" ht="12">
      <c r="A642" s="14"/>
      <c r="B642" s="187"/>
      <c r="C642" s="14"/>
      <c r="D642" s="181" t="s">
        <v>204</v>
      </c>
      <c r="E642" s="14"/>
      <c r="F642" s="189" t="s">
        <v>1037</v>
      </c>
      <c r="G642" s="14"/>
      <c r="H642" s="190">
        <v>41.25</v>
      </c>
      <c r="I642" s="14"/>
      <c r="J642" s="14"/>
      <c r="K642" s="14"/>
      <c r="L642" s="187"/>
      <c r="M642" s="191"/>
      <c r="N642" s="192"/>
      <c r="O642" s="192"/>
      <c r="P642" s="192"/>
      <c r="Q642" s="192"/>
      <c r="R642" s="192"/>
      <c r="S642" s="192"/>
      <c r="T642" s="193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188" t="s">
        <v>204</v>
      </c>
      <c r="AU642" s="188" t="s">
        <v>78</v>
      </c>
      <c r="AV642" s="14" t="s">
        <v>78</v>
      </c>
      <c r="AW642" s="14" t="s">
        <v>4</v>
      </c>
      <c r="AX642" s="14" t="s">
        <v>76</v>
      </c>
      <c r="AY642" s="188" t="s">
        <v>195</v>
      </c>
    </row>
    <row r="643" spans="1:65" s="2" customFormat="1" ht="16.5" customHeight="1">
      <c r="A643" s="33"/>
      <c r="B643" s="167"/>
      <c r="C643" s="168" t="s">
        <v>1038</v>
      </c>
      <c r="D643" s="168" t="s">
        <v>197</v>
      </c>
      <c r="E643" s="169" t="s">
        <v>1039</v>
      </c>
      <c r="F643" s="170" t="s">
        <v>1040</v>
      </c>
      <c r="G643" s="171" t="s">
        <v>1041</v>
      </c>
      <c r="H643" s="172">
        <v>1</v>
      </c>
      <c r="I643" s="173">
        <v>50000</v>
      </c>
      <c r="J643" s="173">
        <f>ROUND(I643*H643,2)</f>
        <v>50000</v>
      </c>
      <c r="K643" s="170" t="s">
        <v>3</v>
      </c>
      <c r="L643" s="34"/>
      <c r="M643" s="174" t="s">
        <v>3</v>
      </c>
      <c r="N643" s="175" t="s">
        <v>40</v>
      </c>
      <c r="O643" s="176">
        <v>0.063</v>
      </c>
      <c r="P643" s="176">
        <f>O643*H643</f>
        <v>0.063</v>
      </c>
      <c r="Q643" s="176">
        <v>0.00028</v>
      </c>
      <c r="R643" s="176">
        <f>Q643*H643</f>
        <v>0.00028</v>
      </c>
      <c r="S643" s="176">
        <v>0</v>
      </c>
      <c r="T643" s="177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178" t="s">
        <v>295</v>
      </c>
      <c r="AT643" s="178" t="s">
        <v>197</v>
      </c>
      <c r="AU643" s="178" t="s">
        <v>78</v>
      </c>
      <c r="AY643" s="20" t="s">
        <v>195</v>
      </c>
      <c r="BE643" s="179">
        <f>IF(N643="základní",J643,0)</f>
        <v>50000</v>
      </c>
      <c r="BF643" s="179">
        <f>IF(N643="snížená",J643,0)</f>
        <v>0</v>
      </c>
      <c r="BG643" s="179">
        <f>IF(N643="zákl. přenesená",J643,0)</f>
        <v>0</v>
      </c>
      <c r="BH643" s="179">
        <f>IF(N643="sníž. přenesená",J643,0)</f>
        <v>0</v>
      </c>
      <c r="BI643" s="179">
        <f>IF(N643="nulová",J643,0)</f>
        <v>0</v>
      </c>
      <c r="BJ643" s="20" t="s">
        <v>76</v>
      </c>
      <c r="BK643" s="179">
        <f>ROUND(I643*H643,2)</f>
        <v>50000</v>
      </c>
      <c r="BL643" s="20" t="s">
        <v>295</v>
      </c>
      <c r="BM643" s="178" t="s">
        <v>1042</v>
      </c>
    </row>
    <row r="644" spans="1:65" s="2" customFormat="1" ht="24" customHeight="1">
      <c r="A644" s="33"/>
      <c r="B644" s="167"/>
      <c r="C644" s="168" t="s">
        <v>1043</v>
      </c>
      <c r="D644" s="168" t="s">
        <v>197</v>
      </c>
      <c r="E644" s="169" t="s">
        <v>1044</v>
      </c>
      <c r="F644" s="170" t="s">
        <v>1045</v>
      </c>
      <c r="G644" s="171" t="s">
        <v>826</v>
      </c>
      <c r="H644" s="172">
        <v>5.833</v>
      </c>
      <c r="I644" s="173">
        <v>1010</v>
      </c>
      <c r="J644" s="173">
        <f>ROUND(I644*H644,2)</f>
        <v>5891.33</v>
      </c>
      <c r="K644" s="170" t="s">
        <v>201</v>
      </c>
      <c r="L644" s="34"/>
      <c r="M644" s="174" t="s">
        <v>3</v>
      </c>
      <c r="N644" s="175" t="s">
        <v>40</v>
      </c>
      <c r="O644" s="176">
        <v>1.609</v>
      </c>
      <c r="P644" s="176">
        <f>O644*H644</f>
        <v>9.385297</v>
      </c>
      <c r="Q644" s="176">
        <v>0</v>
      </c>
      <c r="R644" s="176">
        <f>Q644*H644</f>
        <v>0</v>
      </c>
      <c r="S644" s="176">
        <v>0</v>
      </c>
      <c r="T644" s="177">
        <f>S644*H644</f>
        <v>0</v>
      </c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R644" s="178" t="s">
        <v>295</v>
      </c>
      <c r="AT644" s="178" t="s">
        <v>197</v>
      </c>
      <c r="AU644" s="178" t="s">
        <v>78</v>
      </c>
      <c r="AY644" s="20" t="s">
        <v>195</v>
      </c>
      <c r="BE644" s="179">
        <f>IF(N644="základní",J644,0)</f>
        <v>5891.33</v>
      </c>
      <c r="BF644" s="179">
        <f>IF(N644="snížená",J644,0)</f>
        <v>0</v>
      </c>
      <c r="BG644" s="179">
        <f>IF(N644="zákl. přenesená",J644,0)</f>
        <v>0</v>
      </c>
      <c r="BH644" s="179">
        <f>IF(N644="sníž. přenesená",J644,0)</f>
        <v>0</v>
      </c>
      <c r="BI644" s="179">
        <f>IF(N644="nulová",J644,0)</f>
        <v>0</v>
      </c>
      <c r="BJ644" s="20" t="s">
        <v>76</v>
      </c>
      <c r="BK644" s="179">
        <f>ROUND(I644*H644,2)</f>
        <v>5891.33</v>
      </c>
      <c r="BL644" s="20" t="s">
        <v>295</v>
      </c>
      <c r="BM644" s="178" t="s">
        <v>1046</v>
      </c>
    </row>
    <row r="645" spans="1:63" s="12" customFormat="1" ht="22.8" customHeight="1">
      <c r="A645" s="12"/>
      <c r="B645" s="155"/>
      <c r="C645" s="12"/>
      <c r="D645" s="156" t="s">
        <v>68</v>
      </c>
      <c r="E645" s="165" t="s">
        <v>1047</v>
      </c>
      <c r="F645" s="165" t="s">
        <v>1048</v>
      </c>
      <c r="G645" s="12"/>
      <c r="H645" s="12"/>
      <c r="I645" s="12"/>
      <c r="J645" s="166">
        <f>BK645</f>
        <v>756711.81</v>
      </c>
      <c r="K645" s="12"/>
      <c r="L645" s="155"/>
      <c r="M645" s="159"/>
      <c r="N645" s="160"/>
      <c r="O645" s="160"/>
      <c r="P645" s="161">
        <f>SUM(P646:P663)</f>
        <v>276.54386700000003</v>
      </c>
      <c r="Q645" s="160"/>
      <c r="R645" s="161">
        <f>SUM(R646:R663)</f>
        <v>11.617087</v>
      </c>
      <c r="S645" s="160"/>
      <c r="T645" s="162">
        <f>SUM(T646:T663)</f>
        <v>0</v>
      </c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R645" s="156" t="s">
        <v>78</v>
      </c>
      <c r="AT645" s="163" t="s">
        <v>68</v>
      </c>
      <c r="AU645" s="163" t="s">
        <v>76</v>
      </c>
      <c r="AY645" s="156" t="s">
        <v>195</v>
      </c>
      <c r="BK645" s="164">
        <f>SUM(BK646:BK663)</f>
        <v>756711.81</v>
      </c>
    </row>
    <row r="646" spans="1:65" s="2" customFormat="1" ht="24" customHeight="1">
      <c r="A646" s="33"/>
      <c r="B646" s="167"/>
      <c r="C646" s="168" t="s">
        <v>1049</v>
      </c>
      <c r="D646" s="168" t="s">
        <v>197</v>
      </c>
      <c r="E646" s="169" t="s">
        <v>1050</v>
      </c>
      <c r="F646" s="170" t="s">
        <v>1051</v>
      </c>
      <c r="G646" s="171" t="s">
        <v>200</v>
      </c>
      <c r="H646" s="172">
        <v>1000</v>
      </c>
      <c r="I646" s="173">
        <v>29.2</v>
      </c>
      <c r="J646" s="173">
        <f>ROUND(I646*H646,2)</f>
        <v>29200</v>
      </c>
      <c r="K646" s="170" t="s">
        <v>201</v>
      </c>
      <c r="L646" s="34"/>
      <c r="M646" s="174" t="s">
        <v>3</v>
      </c>
      <c r="N646" s="175" t="s">
        <v>40</v>
      </c>
      <c r="O646" s="176">
        <v>0.09</v>
      </c>
      <c r="P646" s="176">
        <f>O646*H646</f>
        <v>90</v>
      </c>
      <c r="Q646" s="176">
        <v>0</v>
      </c>
      <c r="R646" s="176">
        <f>Q646*H646</f>
        <v>0</v>
      </c>
      <c r="S646" s="176">
        <v>0</v>
      </c>
      <c r="T646" s="177">
        <f>S646*H646</f>
        <v>0</v>
      </c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R646" s="178" t="s">
        <v>295</v>
      </c>
      <c r="AT646" s="178" t="s">
        <v>197</v>
      </c>
      <c r="AU646" s="178" t="s">
        <v>78</v>
      </c>
      <c r="AY646" s="20" t="s">
        <v>195</v>
      </c>
      <c r="BE646" s="179">
        <f>IF(N646="základní",J646,0)</f>
        <v>29200</v>
      </c>
      <c r="BF646" s="179">
        <f>IF(N646="snížená",J646,0)</f>
        <v>0</v>
      </c>
      <c r="BG646" s="179">
        <f>IF(N646="zákl. přenesená",J646,0)</f>
        <v>0</v>
      </c>
      <c r="BH646" s="179">
        <f>IF(N646="sníž. přenesená",J646,0)</f>
        <v>0</v>
      </c>
      <c r="BI646" s="179">
        <f>IF(N646="nulová",J646,0)</f>
        <v>0</v>
      </c>
      <c r="BJ646" s="20" t="s">
        <v>76</v>
      </c>
      <c r="BK646" s="179">
        <f>ROUND(I646*H646,2)</f>
        <v>29200</v>
      </c>
      <c r="BL646" s="20" t="s">
        <v>295</v>
      </c>
      <c r="BM646" s="178" t="s">
        <v>1052</v>
      </c>
    </row>
    <row r="647" spans="1:51" s="13" customFormat="1" ht="12">
      <c r="A647" s="13"/>
      <c r="B647" s="180"/>
      <c r="C647" s="13"/>
      <c r="D647" s="181" t="s">
        <v>204</v>
      </c>
      <c r="E647" s="182" t="s">
        <v>3</v>
      </c>
      <c r="F647" s="183" t="s">
        <v>1053</v>
      </c>
      <c r="G647" s="13"/>
      <c r="H647" s="182" t="s">
        <v>3</v>
      </c>
      <c r="I647" s="13"/>
      <c r="J647" s="13"/>
      <c r="K647" s="13"/>
      <c r="L647" s="180"/>
      <c r="M647" s="184"/>
      <c r="N647" s="185"/>
      <c r="O647" s="185"/>
      <c r="P647" s="185"/>
      <c r="Q647" s="185"/>
      <c r="R647" s="185"/>
      <c r="S647" s="185"/>
      <c r="T647" s="186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182" t="s">
        <v>204</v>
      </c>
      <c r="AU647" s="182" t="s">
        <v>78</v>
      </c>
      <c r="AV647" s="13" t="s">
        <v>76</v>
      </c>
      <c r="AW647" s="13" t="s">
        <v>31</v>
      </c>
      <c r="AX647" s="13" t="s">
        <v>69</v>
      </c>
      <c r="AY647" s="182" t="s">
        <v>195</v>
      </c>
    </row>
    <row r="648" spans="1:51" s="14" customFormat="1" ht="12">
      <c r="A648" s="14"/>
      <c r="B648" s="187"/>
      <c r="C648" s="14"/>
      <c r="D648" s="181" t="s">
        <v>204</v>
      </c>
      <c r="E648" s="188" t="s">
        <v>3</v>
      </c>
      <c r="F648" s="189" t="s">
        <v>1054</v>
      </c>
      <c r="G648" s="14"/>
      <c r="H648" s="190">
        <v>1000</v>
      </c>
      <c r="I648" s="14"/>
      <c r="J648" s="14"/>
      <c r="K648" s="14"/>
      <c r="L648" s="187"/>
      <c r="M648" s="191"/>
      <c r="N648" s="192"/>
      <c r="O648" s="192"/>
      <c r="P648" s="192"/>
      <c r="Q648" s="192"/>
      <c r="R648" s="192"/>
      <c r="S648" s="192"/>
      <c r="T648" s="193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188" t="s">
        <v>204</v>
      </c>
      <c r="AU648" s="188" t="s">
        <v>78</v>
      </c>
      <c r="AV648" s="14" t="s">
        <v>78</v>
      </c>
      <c r="AW648" s="14" t="s">
        <v>31</v>
      </c>
      <c r="AX648" s="14" t="s">
        <v>76</v>
      </c>
      <c r="AY648" s="188" t="s">
        <v>195</v>
      </c>
    </row>
    <row r="649" spans="1:65" s="2" customFormat="1" ht="16.5" customHeight="1">
      <c r="A649" s="33"/>
      <c r="B649" s="167"/>
      <c r="C649" s="208" t="s">
        <v>1055</v>
      </c>
      <c r="D649" s="208" t="s">
        <v>263</v>
      </c>
      <c r="E649" s="209" t="s">
        <v>1056</v>
      </c>
      <c r="F649" s="210" t="s">
        <v>1057</v>
      </c>
      <c r="G649" s="211" t="s">
        <v>200</v>
      </c>
      <c r="H649" s="212">
        <v>1020</v>
      </c>
      <c r="I649" s="213">
        <v>229</v>
      </c>
      <c r="J649" s="213">
        <f>ROUND(I649*H649,2)</f>
        <v>233580</v>
      </c>
      <c r="K649" s="210" t="s">
        <v>201</v>
      </c>
      <c r="L649" s="214"/>
      <c r="M649" s="215" t="s">
        <v>3</v>
      </c>
      <c r="N649" s="216" t="s">
        <v>40</v>
      </c>
      <c r="O649" s="176">
        <v>0</v>
      </c>
      <c r="P649" s="176">
        <f>O649*H649</f>
        <v>0</v>
      </c>
      <c r="Q649" s="176">
        <v>0.006</v>
      </c>
      <c r="R649" s="176">
        <f>Q649*H649</f>
        <v>6.12</v>
      </c>
      <c r="S649" s="176">
        <v>0</v>
      </c>
      <c r="T649" s="177">
        <f>S649*H649</f>
        <v>0</v>
      </c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R649" s="178" t="s">
        <v>417</v>
      </c>
      <c r="AT649" s="178" t="s">
        <v>263</v>
      </c>
      <c r="AU649" s="178" t="s">
        <v>78</v>
      </c>
      <c r="AY649" s="20" t="s">
        <v>195</v>
      </c>
      <c r="BE649" s="179">
        <f>IF(N649="základní",J649,0)</f>
        <v>233580</v>
      </c>
      <c r="BF649" s="179">
        <f>IF(N649="snížená",J649,0)</f>
        <v>0</v>
      </c>
      <c r="BG649" s="179">
        <f>IF(N649="zákl. přenesená",J649,0)</f>
        <v>0</v>
      </c>
      <c r="BH649" s="179">
        <f>IF(N649="sníž. přenesená",J649,0)</f>
        <v>0</v>
      </c>
      <c r="BI649" s="179">
        <f>IF(N649="nulová",J649,0)</f>
        <v>0</v>
      </c>
      <c r="BJ649" s="20" t="s">
        <v>76</v>
      </c>
      <c r="BK649" s="179">
        <f>ROUND(I649*H649,2)</f>
        <v>233580</v>
      </c>
      <c r="BL649" s="20" t="s">
        <v>295</v>
      </c>
      <c r="BM649" s="178" t="s">
        <v>1058</v>
      </c>
    </row>
    <row r="650" spans="1:51" s="14" customFormat="1" ht="12">
      <c r="A650" s="14"/>
      <c r="B650" s="187"/>
      <c r="C650" s="14"/>
      <c r="D650" s="181" t="s">
        <v>204</v>
      </c>
      <c r="E650" s="14"/>
      <c r="F650" s="189" t="s">
        <v>1059</v>
      </c>
      <c r="G650" s="14"/>
      <c r="H650" s="190">
        <v>1020</v>
      </c>
      <c r="I650" s="14"/>
      <c r="J650" s="14"/>
      <c r="K650" s="14"/>
      <c r="L650" s="187"/>
      <c r="M650" s="191"/>
      <c r="N650" s="192"/>
      <c r="O650" s="192"/>
      <c r="P650" s="192"/>
      <c r="Q650" s="192"/>
      <c r="R650" s="192"/>
      <c r="S650" s="192"/>
      <c r="T650" s="193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188" t="s">
        <v>204</v>
      </c>
      <c r="AU650" s="188" t="s">
        <v>78</v>
      </c>
      <c r="AV650" s="14" t="s">
        <v>78</v>
      </c>
      <c r="AW650" s="14" t="s">
        <v>4</v>
      </c>
      <c r="AX650" s="14" t="s">
        <v>76</v>
      </c>
      <c r="AY650" s="188" t="s">
        <v>195</v>
      </c>
    </row>
    <row r="651" spans="1:65" s="2" customFormat="1" ht="24" customHeight="1">
      <c r="A651" s="33"/>
      <c r="B651" s="167"/>
      <c r="C651" s="168" t="s">
        <v>1060</v>
      </c>
      <c r="D651" s="168" t="s">
        <v>197</v>
      </c>
      <c r="E651" s="169" t="s">
        <v>1061</v>
      </c>
      <c r="F651" s="170" t="s">
        <v>1062</v>
      </c>
      <c r="G651" s="171" t="s">
        <v>200</v>
      </c>
      <c r="H651" s="172">
        <v>100</v>
      </c>
      <c r="I651" s="173">
        <v>70.9</v>
      </c>
      <c r="J651" s="173">
        <f>ROUND(I651*H651,2)</f>
        <v>7090</v>
      </c>
      <c r="K651" s="170" t="s">
        <v>201</v>
      </c>
      <c r="L651" s="34"/>
      <c r="M651" s="174" t="s">
        <v>3</v>
      </c>
      <c r="N651" s="175" t="s">
        <v>40</v>
      </c>
      <c r="O651" s="176">
        <v>0.128</v>
      </c>
      <c r="P651" s="176">
        <f>O651*H651</f>
        <v>12.8</v>
      </c>
      <c r="Q651" s="176">
        <v>0.00058</v>
      </c>
      <c r="R651" s="176">
        <f>Q651*H651</f>
        <v>0.058</v>
      </c>
      <c r="S651" s="176">
        <v>0</v>
      </c>
      <c r="T651" s="177">
        <f>S651*H651</f>
        <v>0</v>
      </c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R651" s="178" t="s">
        <v>295</v>
      </c>
      <c r="AT651" s="178" t="s">
        <v>197</v>
      </c>
      <c r="AU651" s="178" t="s">
        <v>78</v>
      </c>
      <c r="AY651" s="20" t="s">
        <v>195</v>
      </c>
      <c r="BE651" s="179">
        <f>IF(N651="základní",J651,0)</f>
        <v>7090</v>
      </c>
      <c r="BF651" s="179">
        <f>IF(N651="snížená",J651,0)</f>
        <v>0</v>
      </c>
      <c r="BG651" s="179">
        <f>IF(N651="zákl. přenesená",J651,0)</f>
        <v>0</v>
      </c>
      <c r="BH651" s="179">
        <f>IF(N651="sníž. přenesená",J651,0)</f>
        <v>0</v>
      </c>
      <c r="BI651" s="179">
        <f>IF(N651="nulová",J651,0)</f>
        <v>0</v>
      </c>
      <c r="BJ651" s="20" t="s">
        <v>76</v>
      </c>
      <c r="BK651" s="179">
        <f>ROUND(I651*H651,2)</f>
        <v>7090</v>
      </c>
      <c r="BL651" s="20" t="s">
        <v>295</v>
      </c>
      <c r="BM651" s="178" t="s">
        <v>1063</v>
      </c>
    </row>
    <row r="652" spans="1:51" s="13" customFormat="1" ht="12">
      <c r="A652" s="13"/>
      <c r="B652" s="180"/>
      <c r="C652" s="13"/>
      <c r="D652" s="181" t="s">
        <v>204</v>
      </c>
      <c r="E652" s="182" t="s">
        <v>3</v>
      </c>
      <c r="F652" s="183" t="s">
        <v>1064</v>
      </c>
      <c r="G652" s="13"/>
      <c r="H652" s="182" t="s">
        <v>3</v>
      </c>
      <c r="I652" s="13"/>
      <c r="J652" s="13"/>
      <c r="K652" s="13"/>
      <c r="L652" s="180"/>
      <c r="M652" s="184"/>
      <c r="N652" s="185"/>
      <c r="O652" s="185"/>
      <c r="P652" s="185"/>
      <c r="Q652" s="185"/>
      <c r="R652" s="185"/>
      <c r="S652" s="185"/>
      <c r="T652" s="186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182" t="s">
        <v>204</v>
      </c>
      <c r="AU652" s="182" t="s">
        <v>78</v>
      </c>
      <c r="AV652" s="13" t="s">
        <v>76</v>
      </c>
      <c r="AW652" s="13" t="s">
        <v>31</v>
      </c>
      <c r="AX652" s="13" t="s">
        <v>69</v>
      </c>
      <c r="AY652" s="182" t="s">
        <v>195</v>
      </c>
    </row>
    <row r="653" spans="1:51" s="14" customFormat="1" ht="12">
      <c r="A653" s="14"/>
      <c r="B653" s="187"/>
      <c r="C653" s="14"/>
      <c r="D653" s="181" t="s">
        <v>204</v>
      </c>
      <c r="E653" s="188" t="s">
        <v>3</v>
      </c>
      <c r="F653" s="189" t="s">
        <v>805</v>
      </c>
      <c r="G653" s="14"/>
      <c r="H653" s="190">
        <v>100</v>
      </c>
      <c r="I653" s="14"/>
      <c r="J653" s="14"/>
      <c r="K653" s="14"/>
      <c r="L653" s="187"/>
      <c r="M653" s="191"/>
      <c r="N653" s="192"/>
      <c r="O653" s="192"/>
      <c r="P653" s="192"/>
      <c r="Q653" s="192"/>
      <c r="R653" s="192"/>
      <c r="S653" s="192"/>
      <c r="T653" s="193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188" t="s">
        <v>204</v>
      </c>
      <c r="AU653" s="188" t="s">
        <v>78</v>
      </c>
      <c r="AV653" s="14" t="s">
        <v>78</v>
      </c>
      <c r="AW653" s="14" t="s">
        <v>31</v>
      </c>
      <c r="AX653" s="14" t="s">
        <v>76</v>
      </c>
      <c r="AY653" s="188" t="s">
        <v>195</v>
      </c>
    </row>
    <row r="654" spans="1:65" s="2" customFormat="1" ht="16.5" customHeight="1">
      <c r="A654" s="33"/>
      <c r="B654" s="167"/>
      <c r="C654" s="208" t="s">
        <v>1065</v>
      </c>
      <c r="D654" s="208" t="s">
        <v>263</v>
      </c>
      <c r="E654" s="209" t="s">
        <v>1066</v>
      </c>
      <c r="F654" s="210" t="s">
        <v>1067</v>
      </c>
      <c r="G654" s="211" t="s">
        <v>216</v>
      </c>
      <c r="H654" s="212">
        <v>10.2</v>
      </c>
      <c r="I654" s="213">
        <v>4090</v>
      </c>
      <c r="J654" s="213">
        <f>ROUND(I654*H654,2)</f>
        <v>41718</v>
      </c>
      <c r="K654" s="210" t="s">
        <v>201</v>
      </c>
      <c r="L654" s="214"/>
      <c r="M654" s="215" t="s">
        <v>3</v>
      </c>
      <c r="N654" s="216" t="s">
        <v>40</v>
      </c>
      <c r="O654" s="176">
        <v>0</v>
      </c>
      <c r="P654" s="176">
        <f>O654*H654</f>
        <v>0</v>
      </c>
      <c r="Q654" s="176">
        <v>0.025</v>
      </c>
      <c r="R654" s="176">
        <f>Q654*H654</f>
        <v>0.255</v>
      </c>
      <c r="S654" s="176">
        <v>0</v>
      </c>
      <c r="T654" s="177">
        <f>S654*H654</f>
        <v>0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178" t="s">
        <v>417</v>
      </c>
      <c r="AT654" s="178" t="s">
        <v>263</v>
      </c>
      <c r="AU654" s="178" t="s">
        <v>78</v>
      </c>
      <c r="AY654" s="20" t="s">
        <v>195</v>
      </c>
      <c r="BE654" s="179">
        <f>IF(N654="základní",J654,0)</f>
        <v>41718</v>
      </c>
      <c r="BF654" s="179">
        <f>IF(N654="snížená",J654,0)</f>
        <v>0</v>
      </c>
      <c r="BG654" s="179">
        <f>IF(N654="zákl. přenesená",J654,0)</f>
        <v>0</v>
      </c>
      <c r="BH654" s="179">
        <f>IF(N654="sníž. přenesená",J654,0)</f>
        <v>0</v>
      </c>
      <c r="BI654" s="179">
        <f>IF(N654="nulová",J654,0)</f>
        <v>0</v>
      </c>
      <c r="BJ654" s="20" t="s">
        <v>76</v>
      </c>
      <c r="BK654" s="179">
        <f>ROUND(I654*H654,2)</f>
        <v>41718</v>
      </c>
      <c r="BL654" s="20" t="s">
        <v>295</v>
      </c>
      <c r="BM654" s="178" t="s">
        <v>1068</v>
      </c>
    </row>
    <row r="655" spans="1:51" s="13" customFormat="1" ht="12">
      <c r="A655" s="13"/>
      <c r="B655" s="180"/>
      <c r="C655" s="13"/>
      <c r="D655" s="181" t="s">
        <v>204</v>
      </c>
      <c r="E655" s="182" t="s">
        <v>3</v>
      </c>
      <c r="F655" s="183" t="s">
        <v>1069</v>
      </c>
      <c r="G655" s="13"/>
      <c r="H655" s="182" t="s">
        <v>3</v>
      </c>
      <c r="I655" s="13"/>
      <c r="J655" s="13"/>
      <c r="K655" s="13"/>
      <c r="L655" s="180"/>
      <c r="M655" s="184"/>
      <c r="N655" s="185"/>
      <c r="O655" s="185"/>
      <c r="P655" s="185"/>
      <c r="Q655" s="185"/>
      <c r="R655" s="185"/>
      <c r="S655" s="185"/>
      <c r="T655" s="186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182" t="s">
        <v>204</v>
      </c>
      <c r="AU655" s="182" t="s">
        <v>78</v>
      </c>
      <c r="AV655" s="13" t="s">
        <v>76</v>
      </c>
      <c r="AW655" s="13" t="s">
        <v>31</v>
      </c>
      <c r="AX655" s="13" t="s">
        <v>69</v>
      </c>
      <c r="AY655" s="182" t="s">
        <v>195</v>
      </c>
    </row>
    <row r="656" spans="1:51" s="14" customFormat="1" ht="12">
      <c r="A656" s="14"/>
      <c r="B656" s="187"/>
      <c r="C656" s="14"/>
      <c r="D656" s="181" t="s">
        <v>204</v>
      </c>
      <c r="E656" s="188" t="s">
        <v>3</v>
      </c>
      <c r="F656" s="189" t="s">
        <v>1070</v>
      </c>
      <c r="G656" s="14"/>
      <c r="H656" s="190">
        <v>10.2</v>
      </c>
      <c r="I656" s="14"/>
      <c r="J656" s="14"/>
      <c r="K656" s="14"/>
      <c r="L656" s="187"/>
      <c r="M656" s="191"/>
      <c r="N656" s="192"/>
      <c r="O656" s="192"/>
      <c r="P656" s="192"/>
      <c r="Q656" s="192"/>
      <c r="R656" s="192"/>
      <c r="S656" s="192"/>
      <c r="T656" s="193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188" t="s">
        <v>204</v>
      </c>
      <c r="AU656" s="188" t="s">
        <v>78</v>
      </c>
      <c r="AV656" s="14" t="s">
        <v>78</v>
      </c>
      <c r="AW656" s="14" t="s">
        <v>31</v>
      </c>
      <c r="AX656" s="14" t="s">
        <v>76</v>
      </c>
      <c r="AY656" s="188" t="s">
        <v>195</v>
      </c>
    </row>
    <row r="657" spans="1:65" s="2" customFormat="1" ht="24" customHeight="1">
      <c r="A657" s="33"/>
      <c r="B657" s="167"/>
      <c r="C657" s="168" t="s">
        <v>1071</v>
      </c>
      <c r="D657" s="168" t="s">
        <v>197</v>
      </c>
      <c r="E657" s="169" t="s">
        <v>1072</v>
      </c>
      <c r="F657" s="170" t="s">
        <v>1073</v>
      </c>
      <c r="G657" s="171" t="s">
        <v>200</v>
      </c>
      <c r="H657" s="172">
        <v>1694.146</v>
      </c>
      <c r="I657" s="173">
        <v>29.2</v>
      </c>
      <c r="J657" s="173">
        <f>ROUND(I657*H657,2)</f>
        <v>49469.06</v>
      </c>
      <c r="K657" s="170" t="s">
        <v>201</v>
      </c>
      <c r="L657" s="34"/>
      <c r="M657" s="174" t="s">
        <v>3</v>
      </c>
      <c r="N657" s="175" t="s">
        <v>40</v>
      </c>
      <c r="O657" s="176">
        <v>0.09</v>
      </c>
      <c r="P657" s="176">
        <f>O657*H657</f>
        <v>152.47314</v>
      </c>
      <c r="Q657" s="176">
        <v>0</v>
      </c>
      <c r="R657" s="176">
        <f>Q657*H657</f>
        <v>0</v>
      </c>
      <c r="S657" s="176">
        <v>0</v>
      </c>
      <c r="T657" s="177">
        <f>S657*H657</f>
        <v>0</v>
      </c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R657" s="178" t="s">
        <v>295</v>
      </c>
      <c r="AT657" s="178" t="s">
        <v>197</v>
      </c>
      <c r="AU657" s="178" t="s">
        <v>78</v>
      </c>
      <c r="AY657" s="20" t="s">
        <v>195</v>
      </c>
      <c r="BE657" s="179">
        <f>IF(N657="základní",J657,0)</f>
        <v>49469.06</v>
      </c>
      <c r="BF657" s="179">
        <f>IF(N657="snížená",J657,0)</f>
        <v>0</v>
      </c>
      <c r="BG657" s="179">
        <f>IF(N657="zákl. přenesená",J657,0)</f>
        <v>0</v>
      </c>
      <c r="BH657" s="179">
        <f>IF(N657="sníž. přenesená",J657,0)</f>
        <v>0</v>
      </c>
      <c r="BI657" s="179">
        <f>IF(N657="nulová",J657,0)</f>
        <v>0</v>
      </c>
      <c r="BJ657" s="20" t="s">
        <v>76</v>
      </c>
      <c r="BK657" s="179">
        <f>ROUND(I657*H657,2)</f>
        <v>49469.06</v>
      </c>
      <c r="BL657" s="20" t="s">
        <v>295</v>
      </c>
      <c r="BM657" s="178" t="s">
        <v>1074</v>
      </c>
    </row>
    <row r="658" spans="1:51" s="13" customFormat="1" ht="12">
      <c r="A658" s="13"/>
      <c r="B658" s="180"/>
      <c r="C658" s="13"/>
      <c r="D658" s="181" t="s">
        <v>204</v>
      </c>
      <c r="E658" s="182" t="s">
        <v>3</v>
      </c>
      <c r="F658" s="183" t="s">
        <v>985</v>
      </c>
      <c r="G658" s="13"/>
      <c r="H658" s="182" t="s">
        <v>3</v>
      </c>
      <c r="I658" s="13"/>
      <c r="J658" s="13"/>
      <c r="K658" s="13"/>
      <c r="L658" s="180"/>
      <c r="M658" s="184"/>
      <c r="N658" s="185"/>
      <c r="O658" s="185"/>
      <c r="P658" s="185"/>
      <c r="Q658" s="185"/>
      <c r="R658" s="185"/>
      <c r="S658" s="185"/>
      <c r="T658" s="186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182" t="s">
        <v>204</v>
      </c>
      <c r="AU658" s="182" t="s">
        <v>78</v>
      </c>
      <c r="AV658" s="13" t="s">
        <v>76</v>
      </c>
      <c r="AW658" s="13" t="s">
        <v>31</v>
      </c>
      <c r="AX658" s="13" t="s">
        <v>69</v>
      </c>
      <c r="AY658" s="182" t="s">
        <v>195</v>
      </c>
    </row>
    <row r="659" spans="1:51" s="13" customFormat="1" ht="12">
      <c r="A659" s="13"/>
      <c r="B659" s="180"/>
      <c r="C659" s="13"/>
      <c r="D659" s="181" t="s">
        <v>204</v>
      </c>
      <c r="E659" s="182" t="s">
        <v>3</v>
      </c>
      <c r="F659" s="183" t="s">
        <v>1075</v>
      </c>
      <c r="G659" s="13"/>
      <c r="H659" s="182" t="s">
        <v>3</v>
      </c>
      <c r="I659" s="13"/>
      <c r="J659" s="13"/>
      <c r="K659" s="13"/>
      <c r="L659" s="180"/>
      <c r="M659" s="184"/>
      <c r="N659" s="185"/>
      <c r="O659" s="185"/>
      <c r="P659" s="185"/>
      <c r="Q659" s="185"/>
      <c r="R659" s="185"/>
      <c r="S659" s="185"/>
      <c r="T659" s="186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182" t="s">
        <v>204</v>
      </c>
      <c r="AU659" s="182" t="s">
        <v>78</v>
      </c>
      <c r="AV659" s="13" t="s">
        <v>76</v>
      </c>
      <c r="AW659" s="13" t="s">
        <v>31</v>
      </c>
      <c r="AX659" s="13" t="s">
        <v>69</v>
      </c>
      <c r="AY659" s="182" t="s">
        <v>195</v>
      </c>
    </row>
    <row r="660" spans="1:51" s="14" customFormat="1" ht="12">
      <c r="A660" s="14"/>
      <c r="B660" s="187"/>
      <c r="C660" s="14"/>
      <c r="D660" s="181" t="s">
        <v>204</v>
      </c>
      <c r="E660" s="188" t="s">
        <v>3</v>
      </c>
      <c r="F660" s="189" t="s">
        <v>1076</v>
      </c>
      <c r="G660" s="14"/>
      <c r="H660" s="190">
        <v>1694.146</v>
      </c>
      <c r="I660" s="14"/>
      <c r="J660" s="14"/>
      <c r="K660" s="14"/>
      <c r="L660" s="187"/>
      <c r="M660" s="191"/>
      <c r="N660" s="192"/>
      <c r="O660" s="192"/>
      <c r="P660" s="192"/>
      <c r="Q660" s="192"/>
      <c r="R660" s="192"/>
      <c r="S660" s="192"/>
      <c r="T660" s="193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188" t="s">
        <v>204</v>
      </c>
      <c r="AU660" s="188" t="s">
        <v>78</v>
      </c>
      <c r="AV660" s="14" t="s">
        <v>78</v>
      </c>
      <c r="AW660" s="14" t="s">
        <v>31</v>
      </c>
      <c r="AX660" s="14" t="s">
        <v>76</v>
      </c>
      <c r="AY660" s="188" t="s">
        <v>195</v>
      </c>
    </row>
    <row r="661" spans="1:65" s="2" customFormat="1" ht="16.5" customHeight="1">
      <c r="A661" s="33"/>
      <c r="B661" s="167"/>
      <c r="C661" s="208" t="s">
        <v>665</v>
      </c>
      <c r="D661" s="208" t="s">
        <v>263</v>
      </c>
      <c r="E661" s="209" t="s">
        <v>1077</v>
      </c>
      <c r="F661" s="210" t="s">
        <v>1078</v>
      </c>
      <c r="G661" s="211" t="s">
        <v>200</v>
      </c>
      <c r="H661" s="212">
        <v>1728.029</v>
      </c>
      <c r="I661" s="213">
        <v>223</v>
      </c>
      <c r="J661" s="213">
        <f>ROUND(I661*H661,2)</f>
        <v>385350.47</v>
      </c>
      <c r="K661" s="210" t="s">
        <v>201</v>
      </c>
      <c r="L661" s="214"/>
      <c r="M661" s="215" t="s">
        <v>3</v>
      </c>
      <c r="N661" s="216" t="s">
        <v>40</v>
      </c>
      <c r="O661" s="176">
        <v>0</v>
      </c>
      <c r="P661" s="176">
        <f>O661*H661</f>
        <v>0</v>
      </c>
      <c r="Q661" s="176">
        <v>0.003</v>
      </c>
      <c r="R661" s="176">
        <f>Q661*H661</f>
        <v>5.184087</v>
      </c>
      <c r="S661" s="176">
        <v>0</v>
      </c>
      <c r="T661" s="177">
        <f>S661*H661</f>
        <v>0</v>
      </c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R661" s="178" t="s">
        <v>417</v>
      </c>
      <c r="AT661" s="178" t="s">
        <v>263</v>
      </c>
      <c r="AU661" s="178" t="s">
        <v>78</v>
      </c>
      <c r="AY661" s="20" t="s">
        <v>195</v>
      </c>
      <c r="BE661" s="179">
        <f>IF(N661="základní",J661,0)</f>
        <v>385350.47</v>
      </c>
      <c r="BF661" s="179">
        <f>IF(N661="snížená",J661,0)</f>
        <v>0</v>
      </c>
      <c r="BG661" s="179">
        <f>IF(N661="zákl. přenesená",J661,0)</f>
        <v>0</v>
      </c>
      <c r="BH661" s="179">
        <f>IF(N661="sníž. přenesená",J661,0)</f>
        <v>0</v>
      </c>
      <c r="BI661" s="179">
        <f>IF(N661="nulová",J661,0)</f>
        <v>0</v>
      </c>
      <c r="BJ661" s="20" t="s">
        <v>76</v>
      </c>
      <c r="BK661" s="179">
        <f>ROUND(I661*H661,2)</f>
        <v>385350.47</v>
      </c>
      <c r="BL661" s="20" t="s">
        <v>295</v>
      </c>
      <c r="BM661" s="178" t="s">
        <v>1079</v>
      </c>
    </row>
    <row r="662" spans="1:51" s="14" customFormat="1" ht="12">
      <c r="A662" s="14"/>
      <c r="B662" s="187"/>
      <c r="C662" s="14"/>
      <c r="D662" s="181" t="s">
        <v>204</v>
      </c>
      <c r="E662" s="188" t="s">
        <v>3</v>
      </c>
      <c r="F662" s="189" t="s">
        <v>1080</v>
      </c>
      <c r="G662" s="14"/>
      <c r="H662" s="190">
        <v>1728.029</v>
      </c>
      <c r="I662" s="14"/>
      <c r="J662" s="14"/>
      <c r="K662" s="14"/>
      <c r="L662" s="187"/>
      <c r="M662" s="191"/>
      <c r="N662" s="192"/>
      <c r="O662" s="192"/>
      <c r="P662" s="192"/>
      <c r="Q662" s="192"/>
      <c r="R662" s="192"/>
      <c r="S662" s="192"/>
      <c r="T662" s="193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188" t="s">
        <v>204</v>
      </c>
      <c r="AU662" s="188" t="s">
        <v>78</v>
      </c>
      <c r="AV662" s="14" t="s">
        <v>78</v>
      </c>
      <c r="AW662" s="14" t="s">
        <v>31</v>
      </c>
      <c r="AX662" s="14" t="s">
        <v>76</v>
      </c>
      <c r="AY662" s="188" t="s">
        <v>195</v>
      </c>
    </row>
    <row r="663" spans="1:65" s="2" customFormat="1" ht="24" customHeight="1">
      <c r="A663" s="33"/>
      <c r="B663" s="167"/>
      <c r="C663" s="168" t="s">
        <v>1081</v>
      </c>
      <c r="D663" s="168" t="s">
        <v>197</v>
      </c>
      <c r="E663" s="169" t="s">
        <v>1082</v>
      </c>
      <c r="F663" s="170" t="s">
        <v>1083</v>
      </c>
      <c r="G663" s="171" t="s">
        <v>826</v>
      </c>
      <c r="H663" s="172">
        <v>11.617</v>
      </c>
      <c r="I663" s="173">
        <v>887</v>
      </c>
      <c r="J663" s="173">
        <f>ROUND(I663*H663,2)</f>
        <v>10304.28</v>
      </c>
      <c r="K663" s="170" t="s">
        <v>201</v>
      </c>
      <c r="L663" s="34"/>
      <c r="M663" s="174" t="s">
        <v>3</v>
      </c>
      <c r="N663" s="175" t="s">
        <v>40</v>
      </c>
      <c r="O663" s="176">
        <v>1.831</v>
      </c>
      <c r="P663" s="176">
        <f>O663*H663</f>
        <v>21.270727</v>
      </c>
      <c r="Q663" s="176">
        <v>0</v>
      </c>
      <c r="R663" s="176">
        <f>Q663*H663</f>
        <v>0</v>
      </c>
      <c r="S663" s="176">
        <v>0</v>
      </c>
      <c r="T663" s="177">
        <f>S663*H663</f>
        <v>0</v>
      </c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R663" s="178" t="s">
        <v>295</v>
      </c>
      <c r="AT663" s="178" t="s">
        <v>197</v>
      </c>
      <c r="AU663" s="178" t="s">
        <v>78</v>
      </c>
      <c r="AY663" s="20" t="s">
        <v>195</v>
      </c>
      <c r="BE663" s="179">
        <f>IF(N663="základní",J663,0)</f>
        <v>10304.28</v>
      </c>
      <c r="BF663" s="179">
        <f>IF(N663="snížená",J663,0)</f>
        <v>0</v>
      </c>
      <c r="BG663" s="179">
        <f>IF(N663="zákl. přenesená",J663,0)</f>
        <v>0</v>
      </c>
      <c r="BH663" s="179">
        <f>IF(N663="sníž. přenesená",J663,0)</f>
        <v>0</v>
      </c>
      <c r="BI663" s="179">
        <f>IF(N663="nulová",J663,0)</f>
        <v>0</v>
      </c>
      <c r="BJ663" s="20" t="s">
        <v>76</v>
      </c>
      <c r="BK663" s="179">
        <f>ROUND(I663*H663,2)</f>
        <v>10304.28</v>
      </c>
      <c r="BL663" s="20" t="s">
        <v>295</v>
      </c>
      <c r="BM663" s="178" t="s">
        <v>1084</v>
      </c>
    </row>
    <row r="664" spans="1:63" s="12" customFormat="1" ht="22.8" customHeight="1">
      <c r="A664" s="12"/>
      <c r="B664" s="155"/>
      <c r="C664" s="12"/>
      <c r="D664" s="156" t="s">
        <v>68</v>
      </c>
      <c r="E664" s="165" t="s">
        <v>1085</v>
      </c>
      <c r="F664" s="165" t="s">
        <v>1086</v>
      </c>
      <c r="G664" s="12"/>
      <c r="H664" s="12"/>
      <c r="I664" s="12"/>
      <c r="J664" s="166">
        <f>BK664</f>
        <v>14075.98</v>
      </c>
      <c r="K664" s="12"/>
      <c r="L664" s="155"/>
      <c r="M664" s="159"/>
      <c r="N664" s="160"/>
      <c r="O664" s="160"/>
      <c r="P664" s="161">
        <f>SUM(P665:P669)</f>
        <v>6.134345999999999</v>
      </c>
      <c r="Q664" s="160"/>
      <c r="R664" s="161">
        <f>SUM(R665:R669)</f>
        <v>0.102</v>
      </c>
      <c r="S664" s="160"/>
      <c r="T664" s="162">
        <f>SUM(T665:T669)</f>
        <v>0.24156</v>
      </c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R664" s="156" t="s">
        <v>78</v>
      </c>
      <c r="AT664" s="163" t="s">
        <v>68</v>
      </c>
      <c r="AU664" s="163" t="s">
        <v>76</v>
      </c>
      <c r="AY664" s="156" t="s">
        <v>195</v>
      </c>
      <c r="BK664" s="164">
        <f>SUM(BK665:BK669)</f>
        <v>14075.98</v>
      </c>
    </row>
    <row r="665" spans="1:65" s="2" customFormat="1" ht="16.5" customHeight="1">
      <c r="A665" s="33"/>
      <c r="B665" s="167"/>
      <c r="C665" s="168" t="s">
        <v>1087</v>
      </c>
      <c r="D665" s="168" t="s">
        <v>197</v>
      </c>
      <c r="E665" s="169" t="s">
        <v>1088</v>
      </c>
      <c r="F665" s="170" t="s">
        <v>1089</v>
      </c>
      <c r="G665" s="171" t="s">
        <v>334</v>
      </c>
      <c r="H665" s="172">
        <v>4</v>
      </c>
      <c r="I665" s="173">
        <v>183</v>
      </c>
      <c r="J665" s="173">
        <f>ROUND(I665*H665,2)</f>
        <v>732</v>
      </c>
      <c r="K665" s="170" t="s">
        <v>201</v>
      </c>
      <c r="L665" s="34"/>
      <c r="M665" s="174" t="s">
        <v>3</v>
      </c>
      <c r="N665" s="175" t="s">
        <v>40</v>
      </c>
      <c r="O665" s="176">
        <v>0.564</v>
      </c>
      <c r="P665" s="176">
        <f>O665*H665</f>
        <v>2.256</v>
      </c>
      <c r="Q665" s="176">
        <v>0</v>
      </c>
      <c r="R665" s="176">
        <f>Q665*H665</f>
        <v>0</v>
      </c>
      <c r="S665" s="176">
        <v>0.03522</v>
      </c>
      <c r="T665" s="177">
        <f>S665*H665</f>
        <v>0.14088</v>
      </c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R665" s="178" t="s">
        <v>295</v>
      </c>
      <c r="AT665" s="178" t="s">
        <v>197</v>
      </c>
      <c r="AU665" s="178" t="s">
        <v>78</v>
      </c>
      <c r="AY665" s="20" t="s">
        <v>195</v>
      </c>
      <c r="BE665" s="179">
        <f>IF(N665="základní",J665,0)</f>
        <v>732</v>
      </c>
      <c r="BF665" s="179">
        <f>IF(N665="snížená",J665,0)</f>
        <v>0</v>
      </c>
      <c r="BG665" s="179">
        <f>IF(N665="zákl. přenesená",J665,0)</f>
        <v>0</v>
      </c>
      <c r="BH665" s="179">
        <f>IF(N665="sníž. přenesená",J665,0)</f>
        <v>0</v>
      </c>
      <c r="BI665" s="179">
        <f>IF(N665="nulová",J665,0)</f>
        <v>0</v>
      </c>
      <c r="BJ665" s="20" t="s">
        <v>76</v>
      </c>
      <c r="BK665" s="179">
        <f>ROUND(I665*H665,2)</f>
        <v>732</v>
      </c>
      <c r="BL665" s="20" t="s">
        <v>295</v>
      </c>
      <c r="BM665" s="178" t="s">
        <v>1090</v>
      </c>
    </row>
    <row r="666" spans="1:65" s="2" customFormat="1" ht="16.5" customHeight="1">
      <c r="A666" s="33"/>
      <c r="B666" s="167"/>
      <c r="C666" s="168" t="s">
        <v>1091</v>
      </c>
      <c r="D666" s="168" t="s">
        <v>197</v>
      </c>
      <c r="E666" s="169" t="s">
        <v>1092</v>
      </c>
      <c r="F666" s="170" t="s">
        <v>1093</v>
      </c>
      <c r="G666" s="171" t="s">
        <v>334</v>
      </c>
      <c r="H666" s="172">
        <v>4</v>
      </c>
      <c r="I666" s="173">
        <v>1534.5</v>
      </c>
      <c r="J666" s="173">
        <f>ROUND(I666*H666,2)</f>
        <v>6138</v>
      </c>
      <c r="K666" s="170" t="s">
        <v>3</v>
      </c>
      <c r="L666" s="34"/>
      <c r="M666" s="174" t="s">
        <v>3</v>
      </c>
      <c r="N666" s="175" t="s">
        <v>40</v>
      </c>
      <c r="O666" s="176">
        <v>0.465</v>
      </c>
      <c r="P666" s="176">
        <f>O666*H666</f>
        <v>1.86</v>
      </c>
      <c r="Q666" s="176">
        <v>0</v>
      </c>
      <c r="R666" s="176">
        <f>Q666*H666</f>
        <v>0</v>
      </c>
      <c r="S666" s="176">
        <v>0.02517</v>
      </c>
      <c r="T666" s="177">
        <f>S666*H666</f>
        <v>0.10068</v>
      </c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R666" s="178" t="s">
        <v>295</v>
      </c>
      <c r="AT666" s="178" t="s">
        <v>197</v>
      </c>
      <c r="AU666" s="178" t="s">
        <v>78</v>
      </c>
      <c r="AY666" s="20" t="s">
        <v>195</v>
      </c>
      <c r="BE666" s="179">
        <f>IF(N666="základní",J666,0)</f>
        <v>6138</v>
      </c>
      <c r="BF666" s="179">
        <f>IF(N666="snížená",J666,0)</f>
        <v>0</v>
      </c>
      <c r="BG666" s="179">
        <f>IF(N666="zákl. přenesená",J666,0)</f>
        <v>0</v>
      </c>
      <c r="BH666" s="179">
        <f>IF(N666="sníž. přenesená",J666,0)</f>
        <v>0</v>
      </c>
      <c r="BI666" s="179">
        <f>IF(N666="nulová",J666,0)</f>
        <v>0</v>
      </c>
      <c r="BJ666" s="20" t="s">
        <v>76</v>
      </c>
      <c r="BK666" s="179">
        <f>ROUND(I666*H666,2)</f>
        <v>6138</v>
      </c>
      <c r="BL666" s="20" t="s">
        <v>295</v>
      </c>
      <c r="BM666" s="178" t="s">
        <v>1094</v>
      </c>
    </row>
    <row r="667" spans="1:65" s="2" customFormat="1" ht="16.5" customHeight="1">
      <c r="A667" s="33"/>
      <c r="B667" s="167"/>
      <c r="C667" s="208" t="s">
        <v>1095</v>
      </c>
      <c r="D667" s="208" t="s">
        <v>263</v>
      </c>
      <c r="E667" s="209" t="s">
        <v>1096</v>
      </c>
      <c r="F667" s="210" t="s">
        <v>1097</v>
      </c>
      <c r="G667" s="211" t="s">
        <v>334</v>
      </c>
      <c r="H667" s="212">
        <v>4</v>
      </c>
      <c r="I667" s="213">
        <v>1620</v>
      </c>
      <c r="J667" s="213">
        <f>ROUND(I667*H667,2)</f>
        <v>6480</v>
      </c>
      <c r="K667" s="210" t="s">
        <v>201</v>
      </c>
      <c r="L667" s="214"/>
      <c r="M667" s="215" t="s">
        <v>3</v>
      </c>
      <c r="N667" s="216" t="s">
        <v>40</v>
      </c>
      <c r="O667" s="176">
        <v>0</v>
      </c>
      <c r="P667" s="176">
        <f>O667*H667</f>
        <v>0</v>
      </c>
      <c r="Q667" s="176">
        <v>0.0255</v>
      </c>
      <c r="R667" s="176">
        <f>Q667*H667</f>
        <v>0.102</v>
      </c>
      <c r="S667" s="176">
        <v>0</v>
      </c>
      <c r="T667" s="177">
        <f>S667*H667</f>
        <v>0</v>
      </c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R667" s="178" t="s">
        <v>417</v>
      </c>
      <c r="AT667" s="178" t="s">
        <v>263</v>
      </c>
      <c r="AU667" s="178" t="s">
        <v>78</v>
      </c>
      <c r="AY667" s="20" t="s">
        <v>195</v>
      </c>
      <c r="BE667" s="179">
        <f>IF(N667="základní",J667,0)</f>
        <v>6480</v>
      </c>
      <c r="BF667" s="179">
        <f>IF(N667="snížená",J667,0)</f>
        <v>0</v>
      </c>
      <c r="BG667" s="179">
        <f>IF(N667="zákl. přenesená",J667,0)</f>
        <v>0</v>
      </c>
      <c r="BH667" s="179">
        <f>IF(N667="sníž. přenesená",J667,0)</f>
        <v>0</v>
      </c>
      <c r="BI667" s="179">
        <f>IF(N667="nulová",J667,0)</f>
        <v>0</v>
      </c>
      <c r="BJ667" s="20" t="s">
        <v>76</v>
      </c>
      <c r="BK667" s="179">
        <f>ROUND(I667*H667,2)</f>
        <v>6480</v>
      </c>
      <c r="BL667" s="20" t="s">
        <v>295</v>
      </c>
      <c r="BM667" s="178" t="s">
        <v>1098</v>
      </c>
    </row>
    <row r="668" spans="1:65" s="2" customFormat="1" ht="16.5" customHeight="1">
      <c r="A668" s="33"/>
      <c r="B668" s="167"/>
      <c r="C668" s="168" t="s">
        <v>1099</v>
      </c>
      <c r="D668" s="168" t="s">
        <v>197</v>
      </c>
      <c r="E668" s="169" t="s">
        <v>1100</v>
      </c>
      <c r="F668" s="170" t="s">
        <v>1101</v>
      </c>
      <c r="G668" s="171" t="s">
        <v>334</v>
      </c>
      <c r="H668" s="172">
        <v>9</v>
      </c>
      <c r="I668" s="173">
        <v>74</v>
      </c>
      <c r="J668" s="173">
        <f>ROUND(I668*H668,2)</f>
        <v>666</v>
      </c>
      <c r="K668" s="170" t="s">
        <v>201</v>
      </c>
      <c r="L668" s="34"/>
      <c r="M668" s="174" t="s">
        <v>3</v>
      </c>
      <c r="N668" s="175" t="s">
        <v>40</v>
      </c>
      <c r="O668" s="176">
        <v>0.207</v>
      </c>
      <c r="P668" s="176">
        <f>O668*H668</f>
        <v>1.863</v>
      </c>
      <c r="Q668" s="176">
        <v>0</v>
      </c>
      <c r="R668" s="176">
        <f>Q668*H668</f>
        <v>0</v>
      </c>
      <c r="S668" s="176">
        <v>0</v>
      </c>
      <c r="T668" s="177">
        <f>S668*H668</f>
        <v>0</v>
      </c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R668" s="178" t="s">
        <v>295</v>
      </c>
      <c r="AT668" s="178" t="s">
        <v>197</v>
      </c>
      <c r="AU668" s="178" t="s">
        <v>78</v>
      </c>
      <c r="AY668" s="20" t="s">
        <v>195</v>
      </c>
      <c r="BE668" s="179">
        <f>IF(N668="základní",J668,0)</f>
        <v>666</v>
      </c>
      <c r="BF668" s="179">
        <f>IF(N668="snížená",J668,0)</f>
        <v>0</v>
      </c>
      <c r="BG668" s="179">
        <f>IF(N668="zákl. přenesená",J668,0)</f>
        <v>0</v>
      </c>
      <c r="BH668" s="179">
        <f>IF(N668="sníž. přenesená",J668,0)</f>
        <v>0</v>
      </c>
      <c r="BI668" s="179">
        <f>IF(N668="nulová",J668,0)</f>
        <v>0</v>
      </c>
      <c r="BJ668" s="20" t="s">
        <v>76</v>
      </c>
      <c r="BK668" s="179">
        <f>ROUND(I668*H668,2)</f>
        <v>666</v>
      </c>
      <c r="BL668" s="20" t="s">
        <v>295</v>
      </c>
      <c r="BM668" s="178" t="s">
        <v>1102</v>
      </c>
    </row>
    <row r="669" spans="1:65" s="2" customFormat="1" ht="24" customHeight="1">
      <c r="A669" s="33"/>
      <c r="B669" s="167"/>
      <c r="C669" s="168" t="s">
        <v>1103</v>
      </c>
      <c r="D669" s="168" t="s">
        <v>197</v>
      </c>
      <c r="E669" s="169" t="s">
        <v>1104</v>
      </c>
      <c r="F669" s="170" t="s">
        <v>1105</v>
      </c>
      <c r="G669" s="171" t="s">
        <v>826</v>
      </c>
      <c r="H669" s="172">
        <v>0.102</v>
      </c>
      <c r="I669" s="173">
        <v>588</v>
      </c>
      <c r="J669" s="173">
        <f>ROUND(I669*H669,2)</f>
        <v>59.98</v>
      </c>
      <c r="K669" s="170" t="s">
        <v>201</v>
      </c>
      <c r="L669" s="34"/>
      <c r="M669" s="174" t="s">
        <v>3</v>
      </c>
      <c r="N669" s="175" t="s">
        <v>40</v>
      </c>
      <c r="O669" s="176">
        <v>1.523</v>
      </c>
      <c r="P669" s="176">
        <f>O669*H669</f>
        <v>0.15534599999999998</v>
      </c>
      <c r="Q669" s="176">
        <v>0</v>
      </c>
      <c r="R669" s="176">
        <f>Q669*H669</f>
        <v>0</v>
      </c>
      <c r="S669" s="176">
        <v>0</v>
      </c>
      <c r="T669" s="177">
        <f>S669*H669</f>
        <v>0</v>
      </c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R669" s="178" t="s">
        <v>295</v>
      </c>
      <c r="AT669" s="178" t="s">
        <v>197</v>
      </c>
      <c r="AU669" s="178" t="s">
        <v>78</v>
      </c>
      <c r="AY669" s="20" t="s">
        <v>195</v>
      </c>
      <c r="BE669" s="179">
        <f>IF(N669="základní",J669,0)</f>
        <v>59.98</v>
      </c>
      <c r="BF669" s="179">
        <f>IF(N669="snížená",J669,0)</f>
        <v>0</v>
      </c>
      <c r="BG669" s="179">
        <f>IF(N669="zákl. přenesená",J669,0)</f>
        <v>0</v>
      </c>
      <c r="BH669" s="179">
        <f>IF(N669="sníž. přenesená",J669,0)</f>
        <v>0</v>
      </c>
      <c r="BI669" s="179">
        <f>IF(N669="nulová",J669,0)</f>
        <v>0</v>
      </c>
      <c r="BJ669" s="20" t="s">
        <v>76</v>
      </c>
      <c r="BK669" s="179">
        <f>ROUND(I669*H669,2)</f>
        <v>59.98</v>
      </c>
      <c r="BL669" s="20" t="s">
        <v>295</v>
      </c>
      <c r="BM669" s="178" t="s">
        <v>1106</v>
      </c>
    </row>
    <row r="670" spans="1:63" s="12" customFormat="1" ht="22.8" customHeight="1">
      <c r="A670" s="12"/>
      <c r="B670" s="155"/>
      <c r="C670" s="12"/>
      <c r="D670" s="156" t="s">
        <v>68</v>
      </c>
      <c r="E670" s="165" t="s">
        <v>1107</v>
      </c>
      <c r="F670" s="165" t="s">
        <v>1108</v>
      </c>
      <c r="G670" s="12"/>
      <c r="H670" s="12"/>
      <c r="I670" s="12"/>
      <c r="J670" s="166">
        <f>BK670</f>
        <v>38005.92</v>
      </c>
      <c r="K670" s="12"/>
      <c r="L670" s="155"/>
      <c r="M670" s="159"/>
      <c r="N670" s="160"/>
      <c r="O670" s="160"/>
      <c r="P670" s="161">
        <f>SUM(P671:P679)</f>
        <v>19.212372999999996</v>
      </c>
      <c r="Q670" s="160"/>
      <c r="R670" s="161">
        <f>SUM(R671:R679)</f>
        <v>0.187045</v>
      </c>
      <c r="S670" s="160"/>
      <c r="T670" s="162">
        <f>SUM(T671:T679)</f>
        <v>0</v>
      </c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R670" s="156" t="s">
        <v>78</v>
      </c>
      <c r="AT670" s="163" t="s">
        <v>68</v>
      </c>
      <c r="AU670" s="163" t="s">
        <v>76</v>
      </c>
      <c r="AY670" s="156" t="s">
        <v>195</v>
      </c>
      <c r="BK670" s="164">
        <f>SUM(BK671:BK679)</f>
        <v>38005.92</v>
      </c>
    </row>
    <row r="671" spans="1:65" s="2" customFormat="1" ht="16.5" customHeight="1">
      <c r="A671" s="33"/>
      <c r="B671" s="167"/>
      <c r="C671" s="168" t="s">
        <v>1109</v>
      </c>
      <c r="D671" s="168" t="s">
        <v>197</v>
      </c>
      <c r="E671" s="169" t="s">
        <v>1110</v>
      </c>
      <c r="F671" s="170" t="s">
        <v>1111</v>
      </c>
      <c r="G671" s="171" t="s">
        <v>212</v>
      </c>
      <c r="H671" s="172">
        <v>6</v>
      </c>
      <c r="I671" s="173">
        <v>304</v>
      </c>
      <c r="J671" s="173">
        <f>ROUND(I671*H671,2)</f>
        <v>1824</v>
      </c>
      <c r="K671" s="170" t="s">
        <v>201</v>
      </c>
      <c r="L671" s="34"/>
      <c r="M671" s="174" t="s">
        <v>3</v>
      </c>
      <c r="N671" s="175" t="s">
        <v>40</v>
      </c>
      <c r="O671" s="176">
        <v>0.367</v>
      </c>
      <c r="P671" s="176">
        <f>O671*H671</f>
        <v>2.202</v>
      </c>
      <c r="Q671" s="176">
        <v>0.0022</v>
      </c>
      <c r="R671" s="176">
        <f>Q671*H671</f>
        <v>0.0132</v>
      </c>
      <c r="S671" s="176">
        <v>0</v>
      </c>
      <c r="T671" s="177">
        <f>S671*H671</f>
        <v>0</v>
      </c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R671" s="178" t="s">
        <v>295</v>
      </c>
      <c r="AT671" s="178" t="s">
        <v>197</v>
      </c>
      <c r="AU671" s="178" t="s">
        <v>78</v>
      </c>
      <c r="AY671" s="20" t="s">
        <v>195</v>
      </c>
      <c r="BE671" s="179">
        <f>IF(N671="základní",J671,0)</f>
        <v>1824</v>
      </c>
      <c r="BF671" s="179">
        <f>IF(N671="snížená",J671,0)</f>
        <v>0</v>
      </c>
      <c r="BG671" s="179">
        <f>IF(N671="zákl. přenesená",J671,0)</f>
        <v>0</v>
      </c>
      <c r="BH671" s="179">
        <f>IF(N671="sníž. přenesená",J671,0)</f>
        <v>0</v>
      </c>
      <c r="BI671" s="179">
        <f>IF(N671="nulová",J671,0)</f>
        <v>0</v>
      </c>
      <c r="BJ671" s="20" t="s">
        <v>76</v>
      </c>
      <c r="BK671" s="179">
        <f>ROUND(I671*H671,2)</f>
        <v>1824</v>
      </c>
      <c r="BL671" s="20" t="s">
        <v>295</v>
      </c>
      <c r="BM671" s="178" t="s">
        <v>1112</v>
      </c>
    </row>
    <row r="672" spans="1:65" s="2" customFormat="1" ht="16.5" customHeight="1">
      <c r="A672" s="33"/>
      <c r="B672" s="167"/>
      <c r="C672" s="168" t="s">
        <v>1113</v>
      </c>
      <c r="D672" s="168" t="s">
        <v>197</v>
      </c>
      <c r="E672" s="169" t="s">
        <v>1114</v>
      </c>
      <c r="F672" s="170" t="s">
        <v>1115</v>
      </c>
      <c r="G672" s="171" t="s">
        <v>212</v>
      </c>
      <c r="H672" s="172">
        <v>30</v>
      </c>
      <c r="I672" s="173">
        <v>490</v>
      </c>
      <c r="J672" s="173">
        <f>ROUND(I672*H672,2)</f>
        <v>14700</v>
      </c>
      <c r="K672" s="170" t="s">
        <v>201</v>
      </c>
      <c r="L672" s="34"/>
      <c r="M672" s="174" t="s">
        <v>3</v>
      </c>
      <c r="N672" s="175" t="s">
        <v>40</v>
      </c>
      <c r="O672" s="176">
        <v>0.458</v>
      </c>
      <c r="P672" s="176">
        <f>O672*H672</f>
        <v>13.74</v>
      </c>
      <c r="Q672" s="176">
        <v>0.00493</v>
      </c>
      <c r="R672" s="176">
        <f>Q672*H672</f>
        <v>0.1479</v>
      </c>
      <c r="S672" s="176">
        <v>0</v>
      </c>
      <c r="T672" s="177">
        <f>S672*H672</f>
        <v>0</v>
      </c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R672" s="178" t="s">
        <v>295</v>
      </c>
      <c r="AT672" s="178" t="s">
        <v>197</v>
      </c>
      <c r="AU672" s="178" t="s">
        <v>78</v>
      </c>
      <c r="AY672" s="20" t="s">
        <v>195</v>
      </c>
      <c r="BE672" s="179">
        <f>IF(N672="základní",J672,0)</f>
        <v>14700</v>
      </c>
      <c r="BF672" s="179">
        <f>IF(N672="snížená",J672,0)</f>
        <v>0</v>
      </c>
      <c r="BG672" s="179">
        <f>IF(N672="zákl. přenesená",J672,0)</f>
        <v>0</v>
      </c>
      <c r="BH672" s="179">
        <f>IF(N672="sníž. přenesená",J672,0)</f>
        <v>0</v>
      </c>
      <c r="BI672" s="179">
        <f>IF(N672="nulová",J672,0)</f>
        <v>0</v>
      </c>
      <c r="BJ672" s="20" t="s">
        <v>76</v>
      </c>
      <c r="BK672" s="179">
        <f>ROUND(I672*H672,2)</f>
        <v>14700</v>
      </c>
      <c r="BL672" s="20" t="s">
        <v>295</v>
      </c>
      <c r="BM672" s="178" t="s">
        <v>1116</v>
      </c>
    </row>
    <row r="673" spans="1:51" s="14" customFormat="1" ht="12">
      <c r="A673" s="14"/>
      <c r="B673" s="187"/>
      <c r="C673" s="14"/>
      <c r="D673" s="181" t="s">
        <v>204</v>
      </c>
      <c r="E673" s="188" t="s">
        <v>3</v>
      </c>
      <c r="F673" s="189" t="s">
        <v>1117</v>
      </c>
      <c r="G673" s="14"/>
      <c r="H673" s="190">
        <v>30</v>
      </c>
      <c r="I673" s="14"/>
      <c r="J673" s="14"/>
      <c r="K673" s="14"/>
      <c r="L673" s="187"/>
      <c r="M673" s="191"/>
      <c r="N673" s="192"/>
      <c r="O673" s="192"/>
      <c r="P673" s="192"/>
      <c r="Q673" s="192"/>
      <c r="R673" s="192"/>
      <c r="S673" s="192"/>
      <c r="T673" s="193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188" t="s">
        <v>204</v>
      </c>
      <c r="AU673" s="188" t="s">
        <v>78</v>
      </c>
      <c r="AV673" s="14" t="s">
        <v>78</v>
      </c>
      <c r="AW673" s="14" t="s">
        <v>31</v>
      </c>
      <c r="AX673" s="14" t="s">
        <v>76</v>
      </c>
      <c r="AY673" s="188" t="s">
        <v>195</v>
      </c>
    </row>
    <row r="674" spans="1:65" s="2" customFormat="1" ht="16.5" customHeight="1">
      <c r="A674" s="33"/>
      <c r="B674" s="167"/>
      <c r="C674" s="168" t="s">
        <v>1118</v>
      </c>
      <c r="D674" s="168" t="s">
        <v>197</v>
      </c>
      <c r="E674" s="169" t="s">
        <v>1119</v>
      </c>
      <c r="F674" s="170" t="s">
        <v>1120</v>
      </c>
      <c r="G674" s="171" t="s">
        <v>212</v>
      </c>
      <c r="H674" s="172">
        <v>0.5</v>
      </c>
      <c r="I674" s="173">
        <v>506</v>
      </c>
      <c r="J674" s="173">
        <f>ROUND(I674*H674,2)</f>
        <v>253</v>
      </c>
      <c r="K674" s="170" t="s">
        <v>201</v>
      </c>
      <c r="L674" s="34"/>
      <c r="M674" s="174" t="s">
        <v>3</v>
      </c>
      <c r="N674" s="175" t="s">
        <v>40</v>
      </c>
      <c r="O674" s="176">
        <v>0.403</v>
      </c>
      <c r="P674" s="176">
        <f>O674*H674</f>
        <v>0.2015</v>
      </c>
      <c r="Q674" s="176">
        <v>0.00653</v>
      </c>
      <c r="R674" s="176">
        <f>Q674*H674</f>
        <v>0.003265</v>
      </c>
      <c r="S674" s="176">
        <v>0</v>
      </c>
      <c r="T674" s="177">
        <f>S674*H674</f>
        <v>0</v>
      </c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R674" s="178" t="s">
        <v>295</v>
      </c>
      <c r="AT674" s="178" t="s">
        <v>197</v>
      </c>
      <c r="AU674" s="178" t="s">
        <v>78</v>
      </c>
      <c r="AY674" s="20" t="s">
        <v>195</v>
      </c>
      <c r="BE674" s="179">
        <f>IF(N674="základní",J674,0)</f>
        <v>253</v>
      </c>
      <c r="BF674" s="179">
        <f>IF(N674="snížená",J674,0)</f>
        <v>0</v>
      </c>
      <c r="BG674" s="179">
        <f>IF(N674="zákl. přenesená",J674,0)</f>
        <v>0</v>
      </c>
      <c r="BH674" s="179">
        <f>IF(N674="sníž. přenesená",J674,0)</f>
        <v>0</v>
      </c>
      <c r="BI674" s="179">
        <f>IF(N674="nulová",J674,0)</f>
        <v>0</v>
      </c>
      <c r="BJ674" s="20" t="s">
        <v>76</v>
      </c>
      <c r="BK674" s="179">
        <f>ROUND(I674*H674,2)</f>
        <v>253</v>
      </c>
      <c r="BL674" s="20" t="s">
        <v>295</v>
      </c>
      <c r="BM674" s="178" t="s">
        <v>1121</v>
      </c>
    </row>
    <row r="675" spans="1:65" s="2" customFormat="1" ht="24" customHeight="1">
      <c r="A675" s="33"/>
      <c r="B675" s="167"/>
      <c r="C675" s="168" t="s">
        <v>1122</v>
      </c>
      <c r="D675" s="168" t="s">
        <v>197</v>
      </c>
      <c r="E675" s="169" t="s">
        <v>1123</v>
      </c>
      <c r="F675" s="170" t="s">
        <v>1124</v>
      </c>
      <c r="G675" s="171" t="s">
        <v>334</v>
      </c>
      <c r="H675" s="172">
        <v>2</v>
      </c>
      <c r="I675" s="173">
        <v>185</v>
      </c>
      <c r="J675" s="173">
        <f>ROUND(I675*H675,2)</f>
        <v>370</v>
      </c>
      <c r="K675" s="170" t="s">
        <v>201</v>
      </c>
      <c r="L675" s="34"/>
      <c r="M675" s="174" t="s">
        <v>3</v>
      </c>
      <c r="N675" s="175" t="s">
        <v>40</v>
      </c>
      <c r="O675" s="176">
        <v>0.424</v>
      </c>
      <c r="P675" s="176">
        <f>O675*H675</f>
        <v>0.848</v>
      </c>
      <c r="Q675" s="176">
        <v>0</v>
      </c>
      <c r="R675" s="176">
        <f>Q675*H675</f>
        <v>0</v>
      </c>
      <c r="S675" s="176">
        <v>0</v>
      </c>
      <c r="T675" s="177">
        <f>S675*H675</f>
        <v>0</v>
      </c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R675" s="178" t="s">
        <v>295</v>
      </c>
      <c r="AT675" s="178" t="s">
        <v>197</v>
      </c>
      <c r="AU675" s="178" t="s">
        <v>78</v>
      </c>
      <c r="AY675" s="20" t="s">
        <v>195</v>
      </c>
      <c r="BE675" s="179">
        <f>IF(N675="základní",J675,0)</f>
        <v>370</v>
      </c>
      <c r="BF675" s="179">
        <f>IF(N675="snížená",J675,0)</f>
        <v>0</v>
      </c>
      <c r="BG675" s="179">
        <f>IF(N675="zákl. přenesená",J675,0)</f>
        <v>0</v>
      </c>
      <c r="BH675" s="179">
        <f>IF(N675="sníž. přenesená",J675,0)</f>
        <v>0</v>
      </c>
      <c r="BI675" s="179">
        <f>IF(N675="nulová",J675,0)</f>
        <v>0</v>
      </c>
      <c r="BJ675" s="20" t="s">
        <v>76</v>
      </c>
      <c r="BK675" s="179">
        <f>ROUND(I675*H675,2)</f>
        <v>370</v>
      </c>
      <c r="BL675" s="20" t="s">
        <v>295</v>
      </c>
      <c r="BM675" s="178" t="s">
        <v>1125</v>
      </c>
    </row>
    <row r="676" spans="1:65" s="2" customFormat="1" ht="16.5" customHeight="1">
      <c r="A676" s="33"/>
      <c r="B676" s="167"/>
      <c r="C676" s="168" t="s">
        <v>1126</v>
      </c>
      <c r="D676" s="168" t="s">
        <v>197</v>
      </c>
      <c r="E676" s="169" t="s">
        <v>1127</v>
      </c>
      <c r="F676" s="170" t="s">
        <v>1128</v>
      </c>
      <c r="G676" s="171" t="s">
        <v>1129</v>
      </c>
      <c r="H676" s="172">
        <v>1</v>
      </c>
      <c r="I676" s="173">
        <v>4490</v>
      </c>
      <c r="J676" s="173">
        <f>ROUND(I676*H676,2)</f>
        <v>4490</v>
      </c>
      <c r="K676" s="170" t="s">
        <v>201</v>
      </c>
      <c r="L676" s="34"/>
      <c r="M676" s="174" t="s">
        <v>3</v>
      </c>
      <c r="N676" s="175" t="s">
        <v>40</v>
      </c>
      <c r="O676" s="176">
        <v>1.165</v>
      </c>
      <c r="P676" s="176">
        <f>O676*H676</f>
        <v>1.165</v>
      </c>
      <c r="Q676" s="176">
        <v>0.0174</v>
      </c>
      <c r="R676" s="176">
        <f>Q676*H676</f>
        <v>0.0174</v>
      </c>
      <c r="S676" s="176">
        <v>0</v>
      </c>
      <c r="T676" s="177">
        <f>S676*H676</f>
        <v>0</v>
      </c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R676" s="178" t="s">
        <v>295</v>
      </c>
      <c r="AT676" s="178" t="s">
        <v>197</v>
      </c>
      <c r="AU676" s="178" t="s">
        <v>78</v>
      </c>
      <c r="AY676" s="20" t="s">
        <v>195</v>
      </c>
      <c r="BE676" s="179">
        <f>IF(N676="základní",J676,0)</f>
        <v>4490</v>
      </c>
      <c r="BF676" s="179">
        <f>IF(N676="snížená",J676,0)</f>
        <v>0</v>
      </c>
      <c r="BG676" s="179">
        <f>IF(N676="zákl. přenesená",J676,0)</f>
        <v>0</v>
      </c>
      <c r="BH676" s="179">
        <f>IF(N676="sníž. přenesená",J676,0)</f>
        <v>0</v>
      </c>
      <c r="BI676" s="179">
        <f>IF(N676="nulová",J676,0)</f>
        <v>0</v>
      </c>
      <c r="BJ676" s="20" t="s">
        <v>76</v>
      </c>
      <c r="BK676" s="179">
        <f>ROUND(I676*H676,2)</f>
        <v>4490</v>
      </c>
      <c r="BL676" s="20" t="s">
        <v>295</v>
      </c>
      <c r="BM676" s="178" t="s">
        <v>1130</v>
      </c>
    </row>
    <row r="677" spans="1:65" s="2" customFormat="1" ht="16.5" customHeight="1">
      <c r="A677" s="33"/>
      <c r="B677" s="167"/>
      <c r="C677" s="168" t="s">
        <v>1131</v>
      </c>
      <c r="D677" s="168" t="s">
        <v>197</v>
      </c>
      <c r="E677" s="169" t="s">
        <v>1132</v>
      </c>
      <c r="F677" s="170" t="s">
        <v>1133</v>
      </c>
      <c r="G677" s="171" t="s">
        <v>334</v>
      </c>
      <c r="H677" s="172">
        <v>2</v>
      </c>
      <c r="I677" s="173">
        <v>385</v>
      </c>
      <c r="J677" s="173">
        <f>ROUND(I677*H677,2)</f>
        <v>770</v>
      </c>
      <c r="K677" s="170" t="s">
        <v>201</v>
      </c>
      <c r="L677" s="34"/>
      <c r="M677" s="174" t="s">
        <v>3</v>
      </c>
      <c r="N677" s="175" t="s">
        <v>40</v>
      </c>
      <c r="O677" s="176">
        <v>0.206</v>
      </c>
      <c r="P677" s="176">
        <f>O677*H677</f>
        <v>0.412</v>
      </c>
      <c r="Q677" s="176">
        <v>0.00038</v>
      </c>
      <c r="R677" s="176">
        <f>Q677*H677</f>
        <v>0.00076</v>
      </c>
      <c r="S677" s="176">
        <v>0</v>
      </c>
      <c r="T677" s="177">
        <f>S677*H677</f>
        <v>0</v>
      </c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R677" s="178" t="s">
        <v>295</v>
      </c>
      <c r="AT677" s="178" t="s">
        <v>197</v>
      </c>
      <c r="AU677" s="178" t="s">
        <v>78</v>
      </c>
      <c r="AY677" s="20" t="s">
        <v>195</v>
      </c>
      <c r="BE677" s="179">
        <f>IF(N677="základní",J677,0)</f>
        <v>770</v>
      </c>
      <c r="BF677" s="179">
        <f>IF(N677="snížená",J677,0)</f>
        <v>0</v>
      </c>
      <c r="BG677" s="179">
        <f>IF(N677="zákl. přenesená",J677,0)</f>
        <v>0</v>
      </c>
      <c r="BH677" s="179">
        <f>IF(N677="sníž. přenesená",J677,0)</f>
        <v>0</v>
      </c>
      <c r="BI677" s="179">
        <f>IF(N677="nulová",J677,0)</f>
        <v>0</v>
      </c>
      <c r="BJ677" s="20" t="s">
        <v>76</v>
      </c>
      <c r="BK677" s="179">
        <f>ROUND(I677*H677,2)</f>
        <v>770</v>
      </c>
      <c r="BL677" s="20" t="s">
        <v>295</v>
      </c>
      <c r="BM677" s="178" t="s">
        <v>1134</v>
      </c>
    </row>
    <row r="678" spans="1:65" s="2" customFormat="1" ht="16.5" customHeight="1">
      <c r="A678" s="33"/>
      <c r="B678" s="167"/>
      <c r="C678" s="168" t="s">
        <v>1135</v>
      </c>
      <c r="D678" s="168" t="s">
        <v>197</v>
      </c>
      <c r="E678" s="169" t="s">
        <v>1136</v>
      </c>
      <c r="F678" s="170" t="s">
        <v>1137</v>
      </c>
      <c r="G678" s="171" t="s">
        <v>334</v>
      </c>
      <c r="H678" s="172">
        <v>1</v>
      </c>
      <c r="I678" s="173">
        <v>15500</v>
      </c>
      <c r="J678" s="173">
        <f>ROUND(I678*H678,2)</f>
        <v>15500</v>
      </c>
      <c r="K678" s="170" t="s">
        <v>201</v>
      </c>
      <c r="L678" s="34"/>
      <c r="M678" s="174" t="s">
        <v>3</v>
      </c>
      <c r="N678" s="175" t="s">
        <v>40</v>
      </c>
      <c r="O678" s="176">
        <v>0.386</v>
      </c>
      <c r="P678" s="176">
        <f>O678*H678</f>
        <v>0.386</v>
      </c>
      <c r="Q678" s="176">
        <v>0.00452</v>
      </c>
      <c r="R678" s="176">
        <f>Q678*H678</f>
        <v>0.00452</v>
      </c>
      <c r="S678" s="176">
        <v>0</v>
      </c>
      <c r="T678" s="177">
        <f>S678*H678</f>
        <v>0</v>
      </c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R678" s="178" t="s">
        <v>295</v>
      </c>
      <c r="AT678" s="178" t="s">
        <v>197</v>
      </c>
      <c r="AU678" s="178" t="s">
        <v>78</v>
      </c>
      <c r="AY678" s="20" t="s">
        <v>195</v>
      </c>
      <c r="BE678" s="179">
        <f>IF(N678="základní",J678,0)</f>
        <v>15500</v>
      </c>
      <c r="BF678" s="179">
        <f>IF(N678="snížená",J678,0)</f>
        <v>0</v>
      </c>
      <c r="BG678" s="179">
        <f>IF(N678="zákl. přenesená",J678,0)</f>
        <v>0</v>
      </c>
      <c r="BH678" s="179">
        <f>IF(N678="sníž. přenesená",J678,0)</f>
        <v>0</v>
      </c>
      <c r="BI678" s="179">
        <f>IF(N678="nulová",J678,0)</f>
        <v>0</v>
      </c>
      <c r="BJ678" s="20" t="s">
        <v>76</v>
      </c>
      <c r="BK678" s="179">
        <f>ROUND(I678*H678,2)</f>
        <v>15500</v>
      </c>
      <c r="BL678" s="20" t="s">
        <v>295</v>
      </c>
      <c r="BM678" s="178" t="s">
        <v>1138</v>
      </c>
    </row>
    <row r="679" spans="1:65" s="2" customFormat="1" ht="24" customHeight="1">
      <c r="A679" s="33"/>
      <c r="B679" s="167"/>
      <c r="C679" s="168" t="s">
        <v>1139</v>
      </c>
      <c r="D679" s="168" t="s">
        <v>197</v>
      </c>
      <c r="E679" s="169" t="s">
        <v>1140</v>
      </c>
      <c r="F679" s="170" t="s">
        <v>1141</v>
      </c>
      <c r="G679" s="171" t="s">
        <v>826</v>
      </c>
      <c r="H679" s="172">
        <v>0.187</v>
      </c>
      <c r="I679" s="173">
        <v>529</v>
      </c>
      <c r="J679" s="173">
        <f>ROUND(I679*H679,2)</f>
        <v>98.92</v>
      </c>
      <c r="K679" s="170" t="s">
        <v>201</v>
      </c>
      <c r="L679" s="34"/>
      <c r="M679" s="174" t="s">
        <v>3</v>
      </c>
      <c r="N679" s="175" t="s">
        <v>40</v>
      </c>
      <c r="O679" s="176">
        <v>1.379</v>
      </c>
      <c r="P679" s="176">
        <f>O679*H679</f>
        <v>0.257873</v>
      </c>
      <c r="Q679" s="176">
        <v>0</v>
      </c>
      <c r="R679" s="176">
        <f>Q679*H679</f>
        <v>0</v>
      </c>
      <c r="S679" s="176">
        <v>0</v>
      </c>
      <c r="T679" s="177">
        <f>S679*H679</f>
        <v>0</v>
      </c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R679" s="178" t="s">
        <v>295</v>
      </c>
      <c r="AT679" s="178" t="s">
        <v>197</v>
      </c>
      <c r="AU679" s="178" t="s">
        <v>78</v>
      </c>
      <c r="AY679" s="20" t="s">
        <v>195</v>
      </c>
      <c r="BE679" s="179">
        <f>IF(N679="základní",J679,0)</f>
        <v>98.92</v>
      </c>
      <c r="BF679" s="179">
        <f>IF(N679="snížená",J679,0)</f>
        <v>0</v>
      </c>
      <c r="BG679" s="179">
        <f>IF(N679="zákl. přenesená",J679,0)</f>
        <v>0</v>
      </c>
      <c r="BH679" s="179">
        <f>IF(N679="sníž. přenesená",J679,0)</f>
        <v>0</v>
      </c>
      <c r="BI679" s="179">
        <f>IF(N679="nulová",J679,0)</f>
        <v>0</v>
      </c>
      <c r="BJ679" s="20" t="s">
        <v>76</v>
      </c>
      <c r="BK679" s="179">
        <f>ROUND(I679*H679,2)</f>
        <v>98.92</v>
      </c>
      <c r="BL679" s="20" t="s">
        <v>295</v>
      </c>
      <c r="BM679" s="178" t="s">
        <v>1142</v>
      </c>
    </row>
    <row r="680" spans="1:63" s="12" customFormat="1" ht="22.8" customHeight="1">
      <c r="A680" s="12"/>
      <c r="B680" s="155"/>
      <c r="C680" s="12"/>
      <c r="D680" s="156" t="s">
        <v>68</v>
      </c>
      <c r="E680" s="165" t="s">
        <v>1143</v>
      </c>
      <c r="F680" s="165" t="s">
        <v>1144</v>
      </c>
      <c r="G680" s="12"/>
      <c r="H680" s="12"/>
      <c r="I680" s="12"/>
      <c r="J680" s="166">
        <f>BK680</f>
        <v>50603.3</v>
      </c>
      <c r="K680" s="12"/>
      <c r="L680" s="155"/>
      <c r="M680" s="159"/>
      <c r="N680" s="160"/>
      <c r="O680" s="160"/>
      <c r="P680" s="161">
        <f>SUM(P681:P698)</f>
        <v>0</v>
      </c>
      <c r="Q680" s="160"/>
      <c r="R680" s="161">
        <f>SUM(R681:R698)</f>
        <v>0</v>
      </c>
      <c r="S680" s="160"/>
      <c r="T680" s="162">
        <f>SUM(T681:T698)</f>
        <v>0</v>
      </c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R680" s="156" t="s">
        <v>78</v>
      </c>
      <c r="AT680" s="163" t="s">
        <v>68</v>
      </c>
      <c r="AU680" s="163" t="s">
        <v>76</v>
      </c>
      <c r="AY680" s="156" t="s">
        <v>195</v>
      </c>
      <c r="BK680" s="164">
        <f>SUM(BK681:BK698)</f>
        <v>50603.3</v>
      </c>
    </row>
    <row r="681" spans="1:65" s="2" customFormat="1" ht="16.5" customHeight="1">
      <c r="A681" s="33"/>
      <c r="B681" s="167"/>
      <c r="C681" s="168" t="s">
        <v>1145</v>
      </c>
      <c r="D681" s="168" t="s">
        <v>197</v>
      </c>
      <c r="E681" s="169" t="s">
        <v>1146</v>
      </c>
      <c r="F681" s="170" t="s">
        <v>1147</v>
      </c>
      <c r="G681" s="171" t="s">
        <v>1148</v>
      </c>
      <c r="H681" s="172">
        <v>2</v>
      </c>
      <c r="I681" s="173">
        <v>3911</v>
      </c>
      <c r="J681" s="173">
        <f>ROUND(I681*H681,2)</f>
        <v>7822</v>
      </c>
      <c r="K681" s="170" t="s">
        <v>3</v>
      </c>
      <c r="L681" s="34"/>
      <c r="M681" s="174" t="s">
        <v>3</v>
      </c>
      <c r="N681" s="175" t="s">
        <v>40</v>
      </c>
      <c r="O681" s="176">
        <v>0</v>
      </c>
      <c r="P681" s="176">
        <f>O681*H681</f>
        <v>0</v>
      </c>
      <c r="Q681" s="176">
        <v>0</v>
      </c>
      <c r="R681" s="176">
        <f>Q681*H681</f>
        <v>0</v>
      </c>
      <c r="S681" s="176">
        <v>0</v>
      </c>
      <c r="T681" s="177">
        <f>S681*H681</f>
        <v>0</v>
      </c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R681" s="178" t="s">
        <v>295</v>
      </c>
      <c r="AT681" s="178" t="s">
        <v>197</v>
      </c>
      <c r="AU681" s="178" t="s">
        <v>78</v>
      </c>
      <c r="AY681" s="20" t="s">
        <v>195</v>
      </c>
      <c r="BE681" s="179">
        <f>IF(N681="základní",J681,0)</f>
        <v>7822</v>
      </c>
      <c r="BF681" s="179">
        <f>IF(N681="snížená",J681,0)</f>
        <v>0</v>
      </c>
      <c r="BG681" s="179">
        <f>IF(N681="zákl. přenesená",J681,0)</f>
        <v>0</v>
      </c>
      <c r="BH681" s="179">
        <f>IF(N681="sníž. přenesená",J681,0)</f>
        <v>0</v>
      </c>
      <c r="BI681" s="179">
        <f>IF(N681="nulová",J681,0)</f>
        <v>0</v>
      </c>
      <c r="BJ681" s="20" t="s">
        <v>76</v>
      </c>
      <c r="BK681" s="179">
        <f>ROUND(I681*H681,2)</f>
        <v>7822</v>
      </c>
      <c r="BL681" s="20" t="s">
        <v>295</v>
      </c>
      <c r="BM681" s="178" t="s">
        <v>1149</v>
      </c>
    </row>
    <row r="682" spans="1:65" s="2" customFormat="1" ht="16.5" customHeight="1">
      <c r="A682" s="33"/>
      <c r="B682" s="167"/>
      <c r="C682" s="168" t="s">
        <v>1150</v>
      </c>
      <c r="D682" s="168" t="s">
        <v>197</v>
      </c>
      <c r="E682" s="169" t="s">
        <v>1151</v>
      </c>
      <c r="F682" s="170" t="s">
        <v>1152</v>
      </c>
      <c r="G682" s="171" t="s">
        <v>1148</v>
      </c>
      <c r="H682" s="172">
        <v>2</v>
      </c>
      <c r="I682" s="173">
        <v>212.55</v>
      </c>
      <c r="J682" s="173">
        <f>ROUND(I682*H682,2)</f>
        <v>425.1</v>
      </c>
      <c r="K682" s="170" t="s">
        <v>3</v>
      </c>
      <c r="L682" s="34"/>
      <c r="M682" s="174" t="s">
        <v>3</v>
      </c>
      <c r="N682" s="175" t="s">
        <v>40</v>
      </c>
      <c r="O682" s="176">
        <v>0</v>
      </c>
      <c r="P682" s="176">
        <f>O682*H682</f>
        <v>0</v>
      </c>
      <c r="Q682" s="176">
        <v>0</v>
      </c>
      <c r="R682" s="176">
        <f>Q682*H682</f>
        <v>0</v>
      </c>
      <c r="S682" s="176">
        <v>0</v>
      </c>
      <c r="T682" s="177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78" t="s">
        <v>295</v>
      </c>
      <c r="AT682" s="178" t="s">
        <v>197</v>
      </c>
      <c r="AU682" s="178" t="s">
        <v>78</v>
      </c>
      <c r="AY682" s="20" t="s">
        <v>195</v>
      </c>
      <c r="BE682" s="179">
        <f>IF(N682="základní",J682,0)</f>
        <v>425.1</v>
      </c>
      <c r="BF682" s="179">
        <f>IF(N682="snížená",J682,0)</f>
        <v>0</v>
      </c>
      <c r="BG682" s="179">
        <f>IF(N682="zákl. přenesená",J682,0)</f>
        <v>0</v>
      </c>
      <c r="BH682" s="179">
        <f>IF(N682="sníž. přenesená",J682,0)</f>
        <v>0</v>
      </c>
      <c r="BI682" s="179">
        <f>IF(N682="nulová",J682,0)</f>
        <v>0</v>
      </c>
      <c r="BJ682" s="20" t="s">
        <v>76</v>
      </c>
      <c r="BK682" s="179">
        <f>ROUND(I682*H682,2)</f>
        <v>425.1</v>
      </c>
      <c r="BL682" s="20" t="s">
        <v>295</v>
      </c>
      <c r="BM682" s="178" t="s">
        <v>1153</v>
      </c>
    </row>
    <row r="683" spans="1:65" s="2" customFormat="1" ht="16.5" customHeight="1">
      <c r="A683" s="33"/>
      <c r="B683" s="167"/>
      <c r="C683" s="168" t="s">
        <v>1154</v>
      </c>
      <c r="D683" s="168" t="s">
        <v>197</v>
      </c>
      <c r="E683" s="169" t="s">
        <v>1155</v>
      </c>
      <c r="F683" s="170" t="s">
        <v>1156</v>
      </c>
      <c r="G683" s="171" t="s">
        <v>1148</v>
      </c>
      <c r="H683" s="172">
        <v>2</v>
      </c>
      <c r="I683" s="173">
        <v>180.35</v>
      </c>
      <c r="J683" s="173">
        <f>ROUND(I683*H683,2)</f>
        <v>360.7</v>
      </c>
      <c r="K683" s="170" t="s">
        <v>3</v>
      </c>
      <c r="L683" s="34"/>
      <c r="M683" s="174" t="s">
        <v>3</v>
      </c>
      <c r="N683" s="175" t="s">
        <v>40</v>
      </c>
      <c r="O683" s="176">
        <v>0</v>
      </c>
      <c r="P683" s="176">
        <f>O683*H683</f>
        <v>0</v>
      </c>
      <c r="Q683" s="176">
        <v>0</v>
      </c>
      <c r="R683" s="176">
        <f>Q683*H683</f>
        <v>0</v>
      </c>
      <c r="S683" s="176">
        <v>0</v>
      </c>
      <c r="T683" s="177">
        <f>S683*H683</f>
        <v>0</v>
      </c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R683" s="178" t="s">
        <v>295</v>
      </c>
      <c r="AT683" s="178" t="s">
        <v>197</v>
      </c>
      <c r="AU683" s="178" t="s">
        <v>78</v>
      </c>
      <c r="AY683" s="20" t="s">
        <v>195</v>
      </c>
      <c r="BE683" s="179">
        <f>IF(N683="základní",J683,0)</f>
        <v>360.7</v>
      </c>
      <c r="BF683" s="179">
        <f>IF(N683="snížená",J683,0)</f>
        <v>0</v>
      </c>
      <c r="BG683" s="179">
        <f>IF(N683="zákl. přenesená",J683,0)</f>
        <v>0</v>
      </c>
      <c r="BH683" s="179">
        <f>IF(N683="sníž. přenesená",J683,0)</f>
        <v>0</v>
      </c>
      <c r="BI683" s="179">
        <f>IF(N683="nulová",J683,0)</f>
        <v>0</v>
      </c>
      <c r="BJ683" s="20" t="s">
        <v>76</v>
      </c>
      <c r="BK683" s="179">
        <f>ROUND(I683*H683,2)</f>
        <v>360.7</v>
      </c>
      <c r="BL683" s="20" t="s">
        <v>295</v>
      </c>
      <c r="BM683" s="178" t="s">
        <v>1157</v>
      </c>
    </row>
    <row r="684" spans="1:65" s="2" customFormat="1" ht="16.5" customHeight="1">
      <c r="A684" s="33"/>
      <c r="B684" s="167"/>
      <c r="C684" s="168" t="s">
        <v>1158</v>
      </c>
      <c r="D684" s="168" t="s">
        <v>197</v>
      </c>
      <c r="E684" s="169" t="s">
        <v>1159</v>
      </c>
      <c r="F684" s="170" t="s">
        <v>1160</v>
      </c>
      <c r="G684" s="171" t="s">
        <v>1148</v>
      </c>
      <c r="H684" s="172">
        <v>2</v>
      </c>
      <c r="I684" s="173">
        <v>141.2</v>
      </c>
      <c r="J684" s="173">
        <f>ROUND(I684*H684,2)</f>
        <v>282.4</v>
      </c>
      <c r="K684" s="170" t="s">
        <v>3</v>
      </c>
      <c r="L684" s="34"/>
      <c r="M684" s="174" t="s">
        <v>3</v>
      </c>
      <c r="N684" s="175" t="s">
        <v>40</v>
      </c>
      <c r="O684" s="176">
        <v>0</v>
      </c>
      <c r="P684" s="176">
        <f>O684*H684</f>
        <v>0</v>
      </c>
      <c r="Q684" s="176">
        <v>0</v>
      </c>
      <c r="R684" s="176">
        <f>Q684*H684</f>
        <v>0</v>
      </c>
      <c r="S684" s="176">
        <v>0</v>
      </c>
      <c r="T684" s="177">
        <f>S684*H684</f>
        <v>0</v>
      </c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R684" s="178" t="s">
        <v>295</v>
      </c>
      <c r="AT684" s="178" t="s">
        <v>197</v>
      </c>
      <c r="AU684" s="178" t="s">
        <v>78</v>
      </c>
      <c r="AY684" s="20" t="s">
        <v>195</v>
      </c>
      <c r="BE684" s="179">
        <f>IF(N684="základní",J684,0)</f>
        <v>282.4</v>
      </c>
      <c r="BF684" s="179">
        <f>IF(N684="snížená",J684,0)</f>
        <v>0</v>
      </c>
      <c r="BG684" s="179">
        <f>IF(N684="zákl. přenesená",J684,0)</f>
        <v>0</v>
      </c>
      <c r="BH684" s="179">
        <f>IF(N684="sníž. přenesená",J684,0)</f>
        <v>0</v>
      </c>
      <c r="BI684" s="179">
        <f>IF(N684="nulová",J684,0)</f>
        <v>0</v>
      </c>
      <c r="BJ684" s="20" t="s">
        <v>76</v>
      </c>
      <c r="BK684" s="179">
        <f>ROUND(I684*H684,2)</f>
        <v>282.4</v>
      </c>
      <c r="BL684" s="20" t="s">
        <v>295</v>
      </c>
      <c r="BM684" s="178" t="s">
        <v>1161</v>
      </c>
    </row>
    <row r="685" spans="1:65" s="2" customFormat="1" ht="16.5" customHeight="1">
      <c r="A685" s="33"/>
      <c r="B685" s="167"/>
      <c r="C685" s="168" t="s">
        <v>1162</v>
      </c>
      <c r="D685" s="168" t="s">
        <v>197</v>
      </c>
      <c r="E685" s="169" t="s">
        <v>1163</v>
      </c>
      <c r="F685" s="170" t="s">
        <v>1164</v>
      </c>
      <c r="G685" s="171" t="s">
        <v>212</v>
      </c>
      <c r="H685" s="172">
        <v>10</v>
      </c>
      <c r="I685" s="173">
        <v>21.7</v>
      </c>
      <c r="J685" s="173">
        <f>ROUND(I685*H685,2)</f>
        <v>217</v>
      </c>
      <c r="K685" s="170" t="s">
        <v>3</v>
      </c>
      <c r="L685" s="34"/>
      <c r="M685" s="174" t="s">
        <v>3</v>
      </c>
      <c r="N685" s="175" t="s">
        <v>40</v>
      </c>
      <c r="O685" s="176">
        <v>0</v>
      </c>
      <c r="P685" s="176">
        <f>O685*H685</f>
        <v>0</v>
      </c>
      <c r="Q685" s="176">
        <v>0</v>
      </c>
      <c r="R685" s="176">
        <f>Q685*H685</f>
        <v>0</v>
      </c>
      <c r="S685" s="176">
        <v>0</v>
      </c>
      <c r="T685" s="177">
        <f>S685*H685</f>
        <v>0</v>
      </c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R685" s="178" t="s">
        <v>295</v>
      </c>
      <c r="AT685" s="178" t="s">
        <v>197</v>
      </c>
      <c r="AU685" s="178" t="s">
        <v>78</v>
      </c>
      <c r="AY685" s="20" t="s">
        <v>195</v>
      </c>
      <c r="BE685" s="179">
        <f>IF(N685="základní",J685,0)</f>
        <v>217</v>
      </c>
      <c r="BF685" s="179">
        <f>IF(N685="snížená",J685,0)</f>
        <v>0</v>
      </c>
      <c r="BG685" s="179">
        <f>IF(N685="zákl. přenesená",J685,0)</f>
        <v>0</v>
      </c>
      <c r="BH685" s="179">
        <f>IF(N685="sníž. přenesená",J685,0)</f>
        <v>0</v>
      </c>
      <c r="BI685" s="179">
        <f>IF(N685="nulová",J685,0)</f>
        <v>0</v>
      </c>
      <c r="BJ685" s="20" t="s">
        <v>76</v>
      </c>
      <c r="BK685" s="179">
        <f>ROUND(I685*H685,2)</f>
        <v>217</v>
      </c>
      <c r="BL685" s="20" t="s">
        <v>295</v>
      </c>
      <c r="BM685" s="178" t="s">
        <v>1165</v>
      </c>
    </row>
    <row r="686" spans="1:65" s="2" customFormat="1" ht="16.5" customHeight="1">
      <c r="A686" s="33"/>
      <c r="B686" s="167"/>
      <c r="C686" s="168" t="s">
        <v>1166</v>
      </c>
      <c r="D686" s="168" t="s">
        <v>197</v>
      </c>
      <c r="E686" s="169" t="s">
        <v>1167</v>
      </c>
      <c r="F686" s="170" t="s">
        <v>1168</v>
      </c>
      <c r="G686" s="171" t="s">
        <v>212</v>
      </c>
      <c r="H686" s="172">
        <v>30</v>
      </c>
      <c r="I686" s="173">
        <v>20.35</v>
      </c>
      <c r="J686" s="173">
        <f>ROUND(I686*H686,2)</f>
        <v>610.5</v>
      </c>
      <c r="K686" s="170" t="s">
        <v>3</v>
      </c>
      <c r="L686" s="34"/>
      <c r="M686" s="174" t="s">
        <v>3</v>
      </c>
      <c r="N686" s="175" t="s">
        <v>40</v>
      </c>
      <c r="O686" s="176">
        <v>0</v>
      </c>
      <c r="P686" s="176">
        <f>O686*H686</f>
        <v>0</v>
      </c>
      <c r="Q686" s="176">
        <v>0</v>
      </c>
      <c r="R686" s="176">
        <f>Q686*H686</f>
        <v>0</v>
      </c>
      <c r="S686" s="176">
        <v>0</v>
      </c>
      <c r="T686" s="177">
        <f>S686*H686</f>
        <v>0</v>
      </c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R686" s="178" t="s">
        <v>295</v>
      </c>
      <c r="AT686" s="178" t="s">
        <v>197</v>
      </c>
      <c r="AU686" s="178" t="s">
        <v>78</v>
      </c>
      <c r="AY686" s="20" t="s">
        <v>195</v>
      </c>
      <c r="BE686" s="179">
        <f>IF(N686="základní",J686,0)</f>
        <v>610.5</v>
      </c>
      <c r="BF686" s="179">
        <f>IF(N686="snížená",J686,0)</f>
        <v>0</v>
      </c>
      <c r="BG686" s="179">
        <f>IF(N686="zákl. přenesená",J686,0)</f>
        <v>0</v>
      </c>
      <c r="BH686" s="179">
        <f>IF(N686="sníž. přenesená",J686,0)</f>
        <v>0</v>
      </c>
      <c r="BI686" s="179">
        <f>IF(N686="nulová",J686,0)</f>
        <v>0</v>
      </c>
      <c r="BJ686" s="20" t="s">
        <v>76</v>
      </c>
      <c r="BK686" s="179">
        <f>ROUND(I686*H686,2)</f>
        <v>610.5</v>
      </c>
      <c r="BL686" s="20" t="s">
        <v>295</v>
      </c>
      <c r="BM686" s="178" t="s">
        <v>1169</v>
      </c>
    </row>
    <row r="687" spans="1:65" s="2" customFormat="1" ht="16.5" customHeight="1">
      <c r="A687" s="33"/>
      <c r="B687" s="167"/>
      <c r="C687" s="168" t="s">
        <v>1170</v>
      </c>
      <c r="D687" s="168" t="s">
        <v>197</v>
      </c>
      <c r="E687" s="169" t="s">
        <v>1171</v>
      </c>
      <c r="F687" s="170" t="s">
        <v>1172</v>
      </c>
      <c r="G687" s="171" t="s">
        <v>212</v>
      </c>
      <c r="H687" s="172">
        <v>30</v>
      </c>
      <c r="I687" s="173">
        <v>29.9</v>
      </c>
      <c r="J687" s="173">
        <f>ROUND(I687*H687,2)</f>
        <v>897</v>
      </c>
      <c r="K687" s="170" t="s">
        <v>3</v>
      </c>
      <c r="L687" s="34"/>
      <c r="M687" s="174" t="s">
        <v>3</v>
      </c>
      <c r="N687" s="175" t="s">
        <v>40</v>
      </c>
      <c r="O687" s="176">
        <v>0</v>
      </c>
      <c r="P687" s="176">
        <f>O687*H687</f>
        <v>0</v>
      </c>
      <c r="Q687" s="176">
        <v>0</v>
      </c>
      <c r="R687" s="176">
        <f>Q687*H687</f>
        <v>0</v>
      </c>
      <c r="S687" s="176">
        <v>0</v>
      </c>
      <c r="T687" s="177">
        <f>S687*H687</f>
        <v>0</v>
      </c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R687" s="178" t="s">
        <v>295</v>
      </c>
      <c r="AT687" s="178" t="s">
        <v>197</v>
      </c>
      <c r="AU687" s="178" t="s">
        <v>78</v>
      </c>
      <c r="AY687" s="20" t="s">
        <v>195</v>
      </c>
      <c r="BE687" s="179">
        <f>IF(N687="základní",J687,0)</f>
        <v>897</v>
      </c>
      <c r="BF687" s="179">
        <f>IF(N687="snížená",J687,0)</f>
        <v>0</v>
      </c>
      <c r="BG687" s="179">
        <f>IF(N687="zákl. přenesená",J687,0)</f>
        <v>0</v>
      </c>
      <c r="BH687" s="179">
        <f>IF(N687="sníž. přenesená",J687,0)</f>
        <v>0</v>
      </c>
      <c r="BI687" s="179">
        <f>IF(N687="nulová",J687,0)</f>
        <v>0</v>
      </c>
      <c r="BJ687" s="20" t="s">
        <v>76</v>
      </c>
      <c r="BK687" s="179">
        <f>ROUND(I687*H687,2)</f>
        <v>897</v>
      </c>
      <c r="BL687" s="20" t="s">
        <v>295</v>
      </c>
      <c r="BM687" s="178" t="s">
        <v>1173</v>
      </c>
    </row>
    <row r="688" spans="1:65" s="2" customFormat="1" ht="16.5" customHeight="1">
      <c r="A688" s="33"/>
      <c r="B688" s="167"/>
      <c r="C688" s="168" t="s">
        <v>1174</v>
      </c>
      <c r="D688" s="168" t="s">
        <v>197</v>
      </c>
      <c r="E688" s="169" t="s">
        <v>1175</v>
      </c>
      <c r="F688" s="170" t="s">
        <v>1176</v>
      </c>
      <c r="G688" s="171" t="s">
        <v>212</v>
      </c>
      <c r="H688" s="172">
        <v>180</v>
      </c>
      <c r="I688" s="173">
        <v>40.26</v>
      </c>
      <c r="J688" s="173">
        <f>ROUND(I688*H688,2)</f>
        <v>7246.8</v>
      </c>
      <c r="K688" s="170" t="s">
        <v>3</v>
      </c>
      <c r="L688" s="34"/>
      <c r="M688" s="174" t="s">
        <v>3</v>
      </c>
      <c r="N688" s="175" t="s">
        <v>40</v>
      </c>
      <c r="O688" s="176">
        <v>0</v>
      </c>
      <c r="P688" s="176">
        <f>O688*H688</f>
        <v>0</v>
      </c>
      <c r="Q688" s="176">
        <v>0</v>
      </c>
      <c r="R688" s="176">
        <f>Q688*H688</f>
        <v>0</v>
      </c>
      <c r="S688" s="176">
        <v>0</v>
      </c>
      <c r="T688" s="177">
        <f>S688*H688</f>
        <v>0</v>
      </c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R688" s="178" t="s">
        <v>295</v>
      </c>
      <c r="AT688" s="178" t="s">
        <v>197</v>
      </c>
      <c r="AU688" s="178" t="s">
        <v>78</v>
      </c>
      <c r="AY688" s="20" t="s">
        <v>195</v>
      </c>
      <c r="BE688" s="179">
        <f>IF(N688="základní",J688,0)</f>
        <v>7246.8</v>
      </c>
      <c r="BF688" s="179">
        <f>IF(N688="snížená",J688,0)</f>
        <v>0</v>
      </c>
      <c r="BG688" s="179">
        <f>IF(N688="zákl. přenesená",J688,0)</f>
        <v>0</v>
      </c>
      <c r="BH688" s="179">
        <f>IF(N688="sníž. přenesená",J688,0)</f>
        <v>0</v>
      </c>
      <c r="BI688" s="179">
        <f>IF(N688="nulová",J688,0)</f>
        <v>0</v>
      </c>
      <c r="BJ688" s="20" t="s">
        <v>76</v>
      </c>
      <c r="BK688" s="179">
        <f>ROUND(I688*H688,2)</f>
        <v>7246.8</v>
      </c>
      <c r="BL688" s="20" t="s">
        <v>295</v>
      </c>
      <c r="BM688" s="178" t="s">
        <v>1177</v>
      </c>
    </row>
    <row r="689" spans="1:65" s="2" customFormat="1" ht="16.5" customHeight="1">
      <c r="A689" s="33"/>
      <c r="B689" s="167"/>
      <c r="C689" s="168" t="s">
        <v>1178</v>
      </c>
      <c r="D689" s="168" t="s">
        <v>197</v>
      </c>
      <c r="E689" s="169" t="s">
        <v>1179</v>
      </c>
      <c r="F689" s="170" t="s">
        <v>1180</v>
      </c>
      <c r="G689" s="171" t="s">
        <v>212</v>
      </c>
      <c r="H689" s="172">
        <v>40</v>
      </c>
      <c r="I689" s="173">
        <v>27.78</v>
      </c>
      <c r="J689" s="173">
        <f>ROUND(I689*H689,2)</f>
        <v>1111.2</v>
      </c>
      <c r="K689" s="170" t="s">
        <v>3</v>
      </c>
      <c r="L689" s="34"/>
      <c r="M689" s="174" t="s">
        <v>3</v>
      </c>
      <c r="N689" s="175" t="s">
        <v>40</v>
      </c>
      <c r="O689" s="176">
        <v>0</v>
      </c>
      <c r="P689" s="176">
        <f>O689*H689</f>
        <v>0</v>
      </c>
      <c r="Q689" s="176">
        <v>0</v>
      </c>
      <c r="R689" s="176">
        <f>Q689*H689</f>
        <v>0</v>
      </c>
      <c r="S689" s="176">
        <v>0</v>
      </c>
      <c r="T689" s="177">
        <f>S689*H689</f>
        <v>0</v>
      </c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R689" s="178" t="s">
        <v>295</v>
      </c>
      <c r="AT689" s="178" t="s">
        <v>197</v>
      </c>
      <c r="AU689" s="178" t="s">
        <v>78</v>
      </c>
      <c r="AY689" s="20" t="s">
        <v>195</v>
      </c>
      <c r="BE689" s="179">
        <f>IF(N689="základní",J689,0)</f>
        <v>1111.2</v>
      </c>
      <c r="BF689" s="179">
        <f>IF(N689="snížená",J689,0)</f>
        <v>0</v>
      </c>
      <c r="BG689" s="179">
        <f>IF(N689="zákl. přenesená",J689,0)</f>
        <v>0</v>
      </c>
      <c r="BH689" s="179">
        <f>IF(N689="sníž. přenesená",J689,0)</f>
        <v>0</v>
      </c>
      <c r="BI689" s="179">
        <f>IF(N689="nulová",J689,0)</f>
        <v>0</v>
      </c>
      <c r="BJ689" s="20" t="s">
        <v>76</v>
      </c>
      <c r="BK689" s="179">
        <f>ROUND(I689*H689,2)</f>
        <v>1111.2</v>
      </c>
      <c r="BL689" s="20" t="s">
        <v>295</v>
      </c>
      <c r="BM689" s="178" t="s">
        <v>1181</v>
      </c>
    </row>
    <row r="690" spans="1:65" s="2" customFormat="1" ht="16.5" customHeight="1">
      <c r="A690" s="33"/>
      <c r="B690" s="167"/>
      <c r="C690" s="168" t="s">
        <v>1182</v>
      </c>
      <c r="D690" s="168" t="s">
        <v>197</v>
      </c>
      <c r="E690" s="169" t="s">
        <v>1183</v>
      </c>
      <c r="F690" s="170" t="s">
        <v>1184</v>
      </c>
      <c r="G690" s="171" t="s">
        <v>1148</v>
      </c>
      <c r="H690" s="172">
        <v>2</v>
      </c>
      <c r="I690" s="173">
        <v>1500</v>
      </c>
      <c r="J690" s="173">
        <f>ROUND(I690*H690,2)</f>
        <v>3000</v>
      </c>
      <c r="K690" s="170" t="s">
        <v>3</v>
      </c>
      <c r="L690" s="34"/>
      <c r="M690" s="174" t="s">
        <v>3</v>
      </c>
      <c r="N690" s="175" t="s">
        <v>40</v>
      </c>
      <c r="O690" s="176">
        <v>0</v>
      </c>
      <c r="P690" s="176">
        <f>O690*H690</f>
        <v>0</v>
      </c>
      <c r="Q690" s="176">
        <v>0</v>
      </c>
      <c r="R690" s="176">
        <f>Q690*H690</f>
        <v>0</v>
      </c>
      <c r="S690" s="176">
        <v>0</v>
      </c>
      <c r="T690" s="177">
        <f>S690*H690</f>
        <v>0</v>
      </c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R690" s="178" t="s">
        <v>295</v>
      </c>
      <c r="AT690" s="178" t="s">
        <v>197</v>
      </c>
      <c r="AU690" s="178" t="s">
        <v>78</v>
      </c>
      <c r="AY690" s="20" t="s">
        <v>195</v>
      </c>
      <c r="BE690" s="179">
        <f>IF(N690="základní",J690,0)</f>
        <v>3000</v>
      </c>
      <c r="BF690" s="179">
        <f>IF(N690="snížená",J690,0)</f>
        <v>0</v>
      </c>
      <c r="BG690" s="179">
        <f>IF(N690="zákl. přenesená",J690,0)</f>
        <v>0</v>
      </c>
      <c r="BH690" s="179">
        <f>IF(N690="sníž. přenesená",J690,0)</f>
        <v>0</v>
      </c>
      <c r="BI690" s="179">
        <f>IF(N690="nulová",J690,0)</f>
        <v>0</v>
      </c>
      <c r="BJ690" s="20" t="s">
        <v>76</v>
      </c>
      <c r="BK690" s="179">
        <f>ROUND(I690*H690,2)</f>
        <v>3000</v>
      </c>
      <c r="BL690" s="20" t="s">
        <v>295</v>
      </c>
      <c r="BM690" s="178" t="s">
        <v>1185</v>
      </c>
    </row>
    <row r="691" spans="1:65" s="2" customFormat="1" ht="16.5" customHeight="1">
      <c r="A691" s="33"/>
      <c r="B691" s="167"/>
      <c r="C691" s="168" t="s">
        <v>1186</v>
      </c>
      <c r="D691" s="168" t="s">
        <v>197</v>
      </c>
      <c r="E691" s="169" t="s">
        <v>1187</v>
      </c>
      <c r="F691" s="170" t="s">
        <v>1188</v>
      </c>
      <c r="G691" s="171" t="s">
        <v>1148</v>
      </c>
      <c r="H691" s="172">
        <v>1</v>
      </c>
      <c r="I691" s="173">
        <v>1500</v>
      </c>
      <c r="J691" s="173">
        <f>ROUND(I691*H691,2)</f>
        <v>1500</v>
      </c>
      <c r="K691" s="170" t="s">
        <v>3</v>
      </c>
      <c r="L691" s="34"/>
      <c r="M691" s="174" t="s">
        <v>3</v>
      </c>
      <c r="N691" s="175" t="s">
        <v>40</v>
      </c>
      <c r="O691" s="176">
        <v>0</v>
      </c>
      <c r="P691" s="176">
        <f>O691*H691</f>
        <v>0</v>
      </c>
      <c r="Q691" s="176">
        <v>0</v>
      </c>
      <c r="R691" s="176">
        <f>Q691*H691</f>
        <v>0</v>
      </c>
      <c r="S691" s="176">
        <v>0</v>
      </c>
      <c r="T691" s="177">
        <f>S691*H691</f>
        <v>0</v>
      </c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R691" s="178" t="s">
        <v>295</v>
      </c>
      <c r="AT691" s="178" t="s">
        <v>197</v>
      </c>
      <c r="AU691" s="178" t="s">
        <v>78</v>
      </c>
      <c r="AY691" s="20" t="s">
        <v>195</v>
      </c>
      <c r="BE691" s="179">
        <f>IF(N691="základní",J691,0)</f>
        <v>1500</v>
      </c>
      <c r="BF691" s="179">
        <f>IF(N691="snížená",J691,0)</f>
        <v>0</v>
      </c>
      <c r="BG691" s="179">
        <f>IF(N691="zákl. přenesená",J691,0)</f>
        <v>0</v>
      </c>
      <c r="BH691" s="179">
        <f>IF(N691="sníž. přenesená",J691,0)</f>
        <v>0</v>
      </c>
      <c r="BI691" s="179">
        <f>IF(N691="nulová",J691,0)</f>
        <v>0</v>
      </c>
      <c r="BJ691" s="20" t="s">
        <v>76</v>
      </c>
      <c r="BK691" s="179">
        <f>ROUND(I691*H691,2)</f>
        <v>1500</v>
      </c>
      <c r="BL691" s="20" t="s">
        <v>295</v>
      </c>
      <c r="BM691" s="178" t="s">
        <v>1189</v>
      </c>
    </row>
    <row r="692" spans="1:65" s="2" customFormat="1" ht="16.5" customHeight="1">
      <c r="A692" s="33"/>
      <c r="B692" s="167"/>
      <c r="C692" s="168" t="s">
        <v>1190</v>
      </c>
      <c r="D692" s="168" t="s">
        <v>197</v>
      </c>
      <c r="E692" s="169" t="s">
        <v>1191</v>
      </c>
      <c r="F692" s="170" t="s">
        <v>1192</v>
      </c>
      <c r="G692" s="171" t="s">
        <v>212</v>
      </c>
      <c r="H692" s="172">
        <v>50</v>
      </c>
      <c r="I692" s="173">
        <v>20.9</v>
      </c>
      <c r="J692" s="173">
        <f>ROUND(I692*H692,2)</f>
        <v>1045</v>
      </c>
      <c r="K692" s="170" t="s">
        <v>3</v>
      </c>
      <c r="L692" s="34"/>
      <c r="M692" s="174" t="s">
        <v>3</v>
      </c>
      <c r="N692" s="175" t="s">
        <v>40</v>
      </c>
      <c r="O692" s="176">
        <v>0</v>
      </c>
      <c r="P692" s="176">
        <f>O692*H692</f>
        <v>0</v>
      </c>
      <c r="Q692" s="176">
        <v>0</v>
      </c>
      <c r="R692" s="176">
        <f>Q692*H692</f>
        <v>0</v>
      </c>
      <c r="S692" s="176">
        <v>0</v>
      </c>
      <c r="T692" s="177">
        <f>S692*H692</f>
        <v>0</v>
      </c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R692" s="178" t="s">
        <v>295</v>
      </c>
      <c r="AT692" s="178" t="s">
        <v>197</v>
      </c>
      <c r="AU692" s="178" t="s">
        <v>78</v>
      </c>
      <c r="AY692" s="20" t="s">
        <v>195</v>
      </c>
      <c r="BE692" s="179">
        <f>IF(N692="základní",J692,0)</f>
        <v>1045</v>
      </c>
      <c r="BF692" s="179">
        <f>IF(N692="snížená",J692,0)</f>
        <v>0</v>
      </c>
      <c r="BG692" s="179">
        <f>IF(N692="zákl. přenesená",J692,0)</f>
        <v>0</v>
      </c>
      <c r="BH692" s="179">
        <f>IF(N692="sníž. přenesená",J692,0)</f>
        <v>0</v>
      </c>
      <c r="BI692" s="179">
        <f>IF(N692="nulová",J692,0)</f>
        <v>0</v>
      </c>
      <c r="BJ692" s="20" t="s">
        <v>76</v>
      </c>
      <c r="BK692" s="179">
        <f>ROUND(I692*H692,2)</f>
        <v>1045</v>
      </c>
      <c r="BL692" s="20" t="s">
        <v>295</v>
      </c>
      <c r="BM692" s="178" t="s">
        <v>1193</v>
      </c>
    </row>
    <row r="693" spans="1:65" s="2" customFormat="1" ht="16.5" customHeight="1">
      <c r="A693" s="33"/>
      <c r="B693" s="167"/>
      <c r="C693" s="168" t="s">
        <v>1194</v>
      </c>
      <c r="D693" s="168" t="s">
        <v>197</v>
      </c>
      <c r="E693" s="169" t="s">
        <v>1195</v>
      </c>
      <c r="F693" s="170" t="s">
        <v>1196</v>
      </c>
      <c r="G693" s="171" t="s">
        <v>1148</v>
      </c>
      <c r="H693" s="172">
        <v>24</v>
      </c>
      <c r="I693" s="173">
        <v>11.9</v>
      </c>
      <c r="J693" s="173">
        <f>ROUND(I693*H693,2)</f>
        <v>285.6</v>
      </c>
      <c r="K693" s="170" t="s">
        <v>3</v>
      </c>
      <c r="L693" s="34"/>
      <c r="M693" s="174" t="s">
        <v>3</v>
      </c>
      <c r="N693" s="175" t="s">
        <v>40</v>
      </c>
      <c r="O693" s="176">
        <v>0</v>
      </c>
      <c r="P693" s="176">
        <f>O693*H693</f>
        <v>0</v>
      </c>
      <c r="Q693" s="176">
        <v>0</v>
      </c>
      <c r="R693" s="176">
        <f>Q693*H693</f>
        <v>0</v>
      </c>
      <c r="S693" s="176">
        <v>0</v>
      </c>
      <c r="T693" s="177">
        <f>S693*H693</f>
        <v>0</v>
      </c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R693" s="178" t="s">
        <v>295</v>
      </c>
      <c r="AT693" s="178" t="s">
        <v>197</v>
      </c>
      <c r="AU693" s="178" t="s">
        <v>78</v>
      </c>
      <c r="AY693" s="20" t="s">
        <v>195</v>
      </c>
      <c r="BE693" s="179">
        <f>IF(N693="základní",J693,0)</f>
        <v>285.6</v>
      </c>
      <c r="BF693" s="179">
        <f>IF(N693="snížená",J693,0)</f>
        <v>0</v>
      </c>
      <c r="BG693" s="179">
        <f>IF(N693="zákl. přenesená",J693,0)</f>
        <v>0</v>
      </c>
      <c r="BH693" s="179">
        <f>IF(N693="sníž. přenesená",J693,0)</f>
        <v>0</v>
      </c>
      <c r="BI693" s="179">
        <f>IF(N693="nulová",J693,0)</f>
        <v>0</v>
      </c>
      <c r="BJ693" s="20" t="s">
        <v>76</v>
      </c>
      <c r="BK693" s="179">
        <f>ROUND(I693*H693,2)</f>
        <v>285.6</v>
      </c>
      <c r="BL693" s="20" t="s">
        <v>295</v>
      </c>
      <c r="BM693" s="178" t="s">
        <v>1197</v>
      </c>
    </row>
    <row r="694" spans="1:65" s="2" customFormat="1" ht="16.5" customHeight="1">
      <c r="A694" s="33"/>
      <c r="B694" s="167"/>
      <c r="C694" s="168" t="s">
        <v>1198</v>
      </c>
      <c r="D694" s="168" t="s">
        <v>197</v>
      </c>
      <c r="E694" s="169" t="s">
        <v>1199</v>
      </c>
      <c r="F694" s="170" t="s">
        <v>1200</v>
      </c>
      <c r="G694" s="171" t="s">
        <v>1148</v>
      </c>
      <c r="H694" s="172">
        <v>1</v>
      </c>
      <c r="I694" s="173">
        <v>8000</v>
      </c>
      <c r="J694" s="173">
        <f>ROUND(I694*H694,2)</f>
        <v>8000</v>
      </c>
      <c r="K694" s="170" t="s">
        <v>3</v>
      </c>
      <c r="L694" s="34"/>
      <c r="M694" s="174" t="s">
        <v>3</v>
      </c>
      <c r="N694" s="175" t="s">
        <v>40</v>
      </c>
      <c r="O694" s="176">
        <v>0</v>
      </c>
      <c r="P694" s="176">
        <f>O694*H694</f>
        <v>0</v>
      </c>
      <c r="Q694" s="176">
        <v>0</v>
      </c>
      <c r="R694" s="176">
        <f>Q694*H694</f>
        <v>0</v>
      </c>
      <c r="S694" s="176">
        <v>0</v>
      </c>
      <c r="T694" s="177">
        <f>S694*H694</f>
        <v>0</v>
      </c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R694" s="178" t="s">
        <v>295</v>
      </c>
      <c r="AT694" s="178" t="s">
        <v>197</v>
      </c>
      <c r="AU694" s="178" t="s">
        <v>78</v>
      </c>
      <c r="AY694" s="20" t="s">
        <v>195</v>
      </c>
      <c r="BE694" s="179">
        <f>IF(N694="základní",J694,0)</f>
        <v>8000</v>
      </c>
      <c r="BF694" s="179">
        <f>IF(N694="snížená",J694,0)</f>
        <v>0</v>
      </c>
      <c r="BG694" s="179">
        <f>IF(N694="zákl. přenesená",J694,0)</f>
        <v>0</v>
      </c>
      <c r="BH694" s="179">
        <f>IF(N694="sníž. přenesená",J694,0)</f>
        <v>0</v>
      </c>
      <c r="BI694" s="179">
        <f>IF(N694="nulová",J694,0)</f>
        <v>0</v>
      </c>
      <c r="BJ694" s="20" t="s">
        <v>76</v>
      </c>
      <c r="BK694" s="179">
        <f>ROUND(I694*H694,2)</f>
        <v>8000</v>
      </c>
      <c r="BL694" s="20" t="s">
        <v>295</v>
      </c>
      <c r="BM694" s="178" t="s">
        <v>1201</v>
      </c>
    </row>
    <row r="695" spans="1:65" s="2" customFormat="1" ht="16.5" customHeight="1">
      <c r="A695" s="33"/>
      <c r="B695" s="167"/>
      <c r="C695" s="168" t="s">
        <v>1202</v>
      </c>
      <c r="D695" s="168" t="s">
        <v>197</v>
      </c>
      <c r="E695" s="169" t="s">
        <v>1203</v>
      </c>
      <c r="F695" s="170" t="s">
        <v>1204</v>
      </c>
      <c r="G695" s="171" t="s">
        <v>1148</v>
      </c>
      <c r="H695" s="172">
        <v>1</v>
      </c>
      <c r="I695" s="173">
        <v>5000</v>
      </c>
      <c r="J695" s="173">
        <f>ROUND(I695*H695,2)</f>
        <v>5000</v>
      </c>
      <c r="K695" s="170" t="s">
        <v>3</v>
      </c>
      <c r="L695" s="34"/>
      <c r="M695" s="174" t="s">
        <v>3</v>
      </c>
      <c r="N695" s="175" t="s">
        <v>40</v>
      </c>
      <c r="O695" s="176">
        <v>0</v>
      </c>
      <c r="P695" s="176">
        <f>O695*H695</f>
        <v>0</v>
      </c>
      <c r="Q695" s="176">
        <v>0</v>
      </c>
      <c r="R695" s="176">
        <f>Q695*H695</f>
        <v>0</v>
      </c>
      <c r="S695" s="176">
        <v>0</v>
      </c>
      <c r="T695" s="177">
        <f>S695*H695</f>
        <v>0</v>
      </c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R695" s="178" t="s">
        <v>295</v>
      </c>
      <c r="AT695" s="178" t="s">
        <v>197</v>
      </c>
      <c r="AU695" s="178" t="s">
        <v>78</v>
      </c>
      <c r="AY695" s="20" t="s">
        <v>195</v>
      </c>
      <c r="BE695" s="179">
        <f>IF(N695="základní",J695,0)</f>
        <v>5000</v>
      </c>
      <c r="BF695" s="179">
        <f>IF(N695="snížená",J695,0)</f>
        <v>0</v>
      </c>
      <c r="BG695" s="179">
        <f>IF(N695="zákl. přenesená",J695,0)</f>
        <v>0</v>
      </c>
      <c r="BH695" s="179">
        <f>IF(N695="sníž. přenesená",J695,0)</f>
        <v>0</v>
      </c>
      <c r="BI695" s="179">
        <f>IF(N695="nulová",J695,0)</f>
        <v>0</v>
      </c>
      <c r="BJ695" s="20" t="s">
        <v>76</v>
      </c>
      <c r="BK695" s="179">
        <f>ROUND(I695*H695,2)</f>
        <v>5000</v>
      </c>
      <c r="BL695" s="20" t="s">
        <v>295</v>
      </c>
      <c r="BM695" s="178" t="s">
        <v>1205</v>
      </c>
    </row>
    <row r="696" spans="1:65" s="2" customFormat="1" ht="16.5" customHeight="1">
      <c r="A696" s="33"/>
      <c r="B696" s="167"/>
      <c r="C696" s="168" t="s">
        <v>1206</v>
      </c>
      <c r="D696" s="168" t="s">
        <v>197</v>
      </c>
      <c r="E696" s="169" t="s">
        <v>1207</v>
      </c>
      <c r="F696" s="170" t="s">
        <v>1208</v>
      </c>
      <c r="G696" s="171" t="s">
        <v>1148</v>
      </c>
      <c r="H696" s="172">
        <v>1</v>
      </c>
      <c r="I696" s="173">
        <v>2000</v>
      </c>
      <c r="J696" s="173">
        <f>ROUND(I696*H696,2)</f>
        <v>2000</v>
      </c>
      <c r="K696" s="170" t="s">
        <v>3</v>
      </c>
      <c r="L696" s="34"/>
      <c r="M696" s="174" t="s">
        <v>3</v>
      </c>
      <c r="N696" s="175" t="s">
        <v>40</v>
      </c>
      <c r="O696" s="176">
        <v>0</v>
      </c>
      <c r="P696" s="176">
        <f>O696*H696</f>
        <v>0</v>
      </c>
      <c r="Q696" s="176">
        <v>0</v>
      </c>
      <c r="R696" s="176">
        <f>Q696*H696</f>
        <v>0</v>
      </c>
      <c r="S696" s="176">
        <v>0</v>
      </c>
      <c r="T696" s="177">
        <f>S696*H696</f>
        <v>0</v>
      </c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R696" s="178" t="s">
        <v>295</v>
      </c>
      <c r="AT696" s="178" t="s">
        <v>197</v>
      </c>
      <c r="AU696" s="178" t="s">
        <v>78</v>
      </c>
      <c r="AY696" s="20" t="s">
        <v>195</v>
      </c>
      <c r="BE696" s="179">
        <f>IF(N696="základní",J696,0)</f>
        <v>2000</v>
      </c>
      <c r="BF696" s="179">
        <f>IF(N696="snížená",J696,0)</f>
        <v>0</v>
      </c>
      <c r="BG696" s="179">
        <f>IF(N696="zákl. přenesená",J696,0)</f>
        <v>0</v>
      </c>
      <c r="BH696" s="179">
        <f>IF(N696="sníž. přenesená",J696,0)</f>
        <v>0</v>
      </c>
      <c r="BI696" s="179">
        <f>IF(N696="nulová",J696,0)</f>
        <v>0</v>
      </c>
      <c r="BJ696" s="20" t="s">
        <v>76</v>
      </c>
      <c r="BK696" s="179">
        <f>ROUND(I696*H696,2)</f>
        <v>2000</v>
      </c>
      <c r="BL696" s="20" t="s">
        <v>295</v>
      </c>
      <c r="BM696" s="178" t="s">
        <v>1209</v>
      </c>
    </row>
    <row r="697" spans="1:65" s="2" customFormat="1" ht="16.5" customHeight="1">
      <c r="A697" s="33"/>
      <c r="B697" s="167"/>
      <c r="C697" s="168" t="s">
        <v>1210</v>
      </c>
      <c r="D697" s="168" t="s">
        <v>197</v>
      </c>
      <c r="E697" s="169" t="s">
        <v>1211</v>
      </c>
      <c r="F697" s="170" t="s">
        <v>1212</v>
      </c>
      <c r="G697" s="171" t="s">
        <v>1148</v>
      </c>
      <c r="H697" s="172">
        <v>1</v>
      </c>
      <c r="I697" s="173">
        <v>6800</v>
      </c>
      <c r="J697" s="173">
        <f>ROUND(I697*H697,2)</f>
        <v>6800</v>
      </c>
      <c r="K697" s="170" t="s">
        <v>3</v>
      </c>
      <c r="L697" s="34"/>
      <c r="M697" s="174" t="s">
        <v>3</v>
      </c>
      <c r="N697" s="175" t="s">
        <v>40</v>
      </c>
      <c r="O697" s="176">
        <v>0</v>
      </c>
      <c r="P697" s="176">
        <f>O697*H697</f>
        <v>0</v>
      </c>
      <c r="Q697" s="176">
        <v>0</v>
      </c>
      <c r="R697" s="176">
        <f>Q697*H697</f>
        <v>0</v>
      </c>
      <c r="S697" s="176">
        <v>0</v>
      </c>
      <c r="T697" s="177">
        <f>S697*H697</f>
        <v>0</v>
      </c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R697" s="178" t="s">
        <v>295</v>
      </c>
      <c r="AT697" s="178" t="s">
        <v>197</v>
      </c>
      <c r="AU697" s="178" t="s">
        <v>78</v>
      </c>
      <c r="AY697" s="20" t="s">
        <v>195</v>
      </c>
      <c r="BE697" s="179">
        <f>IF(N697="základní",J697,0)</f>
        <v>6800</v>
      </c>
      <c r="BF697" s="179">
        <f>IF(N697="snížená",J697,0)</f>
        <v>0</v>
      </c>
      <c r="BG697" s="179">
        <f>IF(N697="zákl. přenesená",J697,0)</f>
        <v>0</v>
      </c>
      <c r="BH697" s="179">
        <f>IF(N697="sníž. přenesená",J697,0)</f>
        <v>0</v>
      </c>
      <c r="BI697" s="179">
        <f>IF(N697="nulová",J697,0)</f>
        <v>0</v>
      </c>
      <c r="BJ697" s="20" t="s">
        <v>76</v>
      </c>
      <c r="BK697" s="179">
        <f>ROUND(I697*H697,2)</f>
        <v>6800</v>
      </c>
      <c r="BL697" s="20" t="s">
        <v>295</v>
      </c>
      <c r="BM697" s="178" t="s">
        <v>1213</v>
      </c>
    </row>
    <row r="698" spans="1:65" s="2" customFormat="1" ht="16.5" customHeight="1">
      <c r="A698" s="33"/>
      <c r="B698" s="167"/>
      <c r="C698" s="168" t="s">
        <v>1214</v>
      </c>
      <c r="D698" s="168" t="s">
        <v>197</v>
      </c>
      <c r="E698" s="169" t="s">
        <v>1215</v>
      </c>
      <c r="F698" s="170" t="s">
        <v>1216</v>
      </c>
      <c r="G698" s="171" t="s">
        <v>1148</v>
      </c>
      <c r="H698" s="172">
        <v>1</v>
      </c>
      <c r="I698" s="173">
        <v>4000</v>
      </c>
      <c r="J698" s="173">
        <f>ROUND(I698*H698,2)</f>
        <v>4000</v>
      </c>
      <c r="K698" s="170" t="s">
        <v>3</v>
      </c>
      <c r="L698" s="34"/>
      <c r="M698" s="174" t="s">
        <v>3</v>
      </c>
      <c r="N698" s="175" t="s">
        <v>40</v>
      </c>
      <c r="O698" s="176">
        <v>0</v>
      </c>
      <c r="P698" s="176">
        <f>O698*H698</f>
        <v>0</v>
      </c>
      <c r="Q698" s="176">
        <v>0</v>
      </c>
      <c r="R698" s="176">
        <f>Q698*H698</f>
        <v>0</v>
      </c>
      <c r="S698" s="176">
        <v>0</v>
      </c>
      <c r="T698" s="177">
        <f>S698*H698</f>
        <v>0</v>
      </c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R698" s="178" t="s">
        <v>295</v>
      </c>
      <c r="AT698" s="178" t="s">
        <v>197</v>
      </c>
      <c r="AU698" s="178" t="s">
        <v>78</v>
      </c>
      <c r="AY698" s="20" t="s">
        <v>195</v>
      </c>
      <c r="BE698" s="179">
        <f>IF(N698="základní",J698,0)</f>
        <v>4000</v>
      </c>
      <c r="BF698" s="179">
        <f>IF(N698="snížená",J698,0)</f>
        <v>0</v>
      </c>
      <c r="BG698" s="179">
        <f>IF(N698="zákl. přenesená",J698,0)</f>
        <v>0</v>
      </c>
      <c r="BH698" s="179">
        <f>IF(N698="sníž. přenesená",J698,0)</f>
        <v>0</v>
      </c>
      <c r="BI698" s="179">
        <f>IF(N698="nulová",J698,0)</f>
        <v>0</v>
      </c>
      <c r="BJ698" s="20" t="s">
        <v>76</v>
      </c>
      <c r="BK698" s="179">
        <f>ROUND(I698*H698,2)</f>
        <v>4000</v>
      </c>
      <c r="BL698" s="20" t="s">
        <v>295</v>
      </c>
      <c r="BM698" s="178" t="s">
        <v>1217</v>
      </c>
    </row>
    <row r="699" spans="1:63" s="12" customFormat="1" ht="22.8" customHeight="1">
      <c r="A699" s="12"/>
      <c r="B699" s="155"/>
      <c r="C699" s="12"/>
      <c r="D699" s="156" t="s">
        <v>68</v>
      </c>
      <c r="E699" s="165" t="s">
        <v>1218</v>
      </c>
      <c r="F699" s="165" t="s">
        <v>1219</v>
      </c>
      <c r="G699" s="12"/>
      <c r="H699" s="12"/>
      <c r="I699" s="12"/>
      <c r="J699" s="166">
        <f>BK699</f>
        <v>87554</v>
      </c>
      <c r="K699" s="12"/>
      <c r="L699" s="155"/>
      <c r="M699" s="159"/>
      <c r="N699" s="160"/>
      <c r="O699" s="160"/>
      <c r="P699" s="161">
        <f>SUM(P700:P708)</f>
        <v>0</v>
      </c>
      <c r="Q699" s="160"/>
      <c r="R699" s="161">
        <f>SUM(R700:R708)</f>
        <v>0</v>
      </c>
      <c r="S699" s="160"/>
      <c r="T699" s="162">
        <f>SUM(T700:T708)</f>
        <v>0</v>
      </c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R699" s="156" t="s">
        <v>78</v>
      </c>
      <c r="AT699" s="163" t="s">
        <v>68</v>
      </c>
      <c r="AU699" s="163" t="s">
        <v>76</v>
      </c>
      <c r="AY699" s="156" t="s">
        <v>195</v>
      </c>
      <c r="BK699" s="164">
        <f>SUM(BK700:BK708)</f>
        <v>87554</v>
      </c>
    </row>
    <row r="700" spans="1:65" s="2" customFormat="1" ht="16.5" customHeight="1">
      <c r="A700" s="33"/>
      <c r="B700" s="167"/>
      <c r="C700" s="168" t="s">
        <v>1220</v>
      </c>
      <c r="D700" s="168" t="s">
        <v>197</v>
      </c>
      <c r="E700" s="169" t="s">
        <v>1221</v>
      </c>
      <c r="F700" s="170" t="s">
        <v>1222</v>
      </c>
      <c r="G700" s="171" t="s">
        <v>212</v>
      </c>
      <c r="H700" s="172">
        <v>50</v>
      </c>
      <c r="I700" s="173">
        <v>99</v>
      </c>
      <c r="J700" s="173">
        <f>ROUND(I700*H700,2)</f>
        <v>4950</v>
      </c>
      <c r="K700" s="170" t="s">
        <v>3</v>
      </c>
      <c r="L700" s="34"/>
      <c r="M700" s="174" t="s">
        <v>3</v>
      </c>
      <c r="N700" s="175" t="s">
        <v>40</v>
      </c>
      <c r="O700" s="176">
        <v>0</v>
      </c>
      <c r="P700" s="176">
        <f>O700*H700</f>
        <v>0</v>
      </c>
      <c r="Q700" s="176">
        <v>0</v>
      </c>
      <c r="R700" s="176">
        <f>Q700*H700</f>
        <v>0</v>
      </c>
      <c r="S700" s="176">
        <v>0</v>
      </c>
      <c r="T700" s="177">
        <f>S700*H700</f>
        <v>0</v>
      </c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R700" s="178" t="s">
        <v>295</v>
      </c>
      <c r="AT700" s="178" t="s">
        <v>197</v>
      </c>
      <c r="AU700" s="178" t="s">
        <v>78</v>
      </c>
      <c r="AY700" s="20" t="s">
        <v>195</v>
      </c>
      <c r="BE700" s="179">
        <f>IF(N700="základní",J700,0)</f>
        <v>4950</v>
      </c>
      <c r="BF700" s="179">
        <f>IF(N700="snížená",J700,0)</f>
        <v>0</v>
      </c>
      <c r="BG700" s="179">
        <f>IF(N700="zákl. přenesená",J700,0)</f>
        <v>0</v>
      </c>
      <c r="BH700" s="179">
        <f>IF(N700="sníž. přenesená",J700,0)</f>
        <v>0</v>
      </c>
      <c r="BI700" s="179">
        <f>IF(N700="nulová",J700,0)</f>
        <v>0</v>
      </c>
      <c r="BJ700" s="20" t="s">
        <v>76</v>
      </c>
      <c r="BK700" s="179">
        <f>ROUND(I700*H700,2)</f>
        <v>4950</v>
      </c>
      <c r="BL700" s="20" t="s">
        <v>295</v>
      </c>
      <c r="BM700" s="178" t="s">
        <v>1223</v>
      </c>
    </row>
    <row r="701" spans="1:65" s="2" customFormat="1" ht="16.5" customHeight="1">
      <c r="A701" s="33"/>
      <c r="B701" s="167"/>
      <c r="C701" s="168" t="s">
        <v>1224</v>
      </c>
      <c r="D701" s="168" t="s">
        <v>197</v>
      </c>
      <c r="E701" s="169" t="s">
        <v>1225</v>
      </c>
      <c r="F701" s="170" t="s">
        <v>1226</v>
      </c>
      <c r="G701" s="171" t="s">
        <v>212</v>
      </c>
      <c r="H701" s="172">
        <v>9</v>
      </c>
      <c r="I701" s="173">
        <v>418</v>
      </c>
      <c r="J701" s="173">
        <f>ROUND(I701*H701,2)</f>
        <v>3762</v>
      </c>
      <c r="K701" s="170" t="s">
        <v>3</v>
      </c>
      <c r="L701" s="34"/>
      <c r="M701" s="174" t="s">
        <v>3</v>
      </c>
      <c r="N701" s="175" t="s">
        <v>40</v>
      </c>
      <c r="O701" s="176">
        <v>0</v>
      </c>
      <c r="P701" s="176">
        <f>O701*H701</f>
        <v>0</v>
      </c>
      <c r="Q701" s="176">
        <v>0</v>
      </c>
      <c r="R701" s="176">
        <f>Q701*H701</f>
        <v>0</v>
      </c>
      <c r="S701" s="176">
        <v>0</v>
      </c>
      <c r="T701" s="177">
        <f>S701*H701</f>
        <v>0</v>
      </c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R701" s="178" t="s">
        <v>295</v>
      </c>
      <c r="AT701" s="178" t="s">
        <v>197</v>
      </c>
      <c r="AU701" s="178" t="s">
        <v>78</v>
      </c>
      <c r="AY701" s="20" t="s">
        <v>195</v>
      </c>
      <c r="BE701" s="179">
        <f>IF(N701="základní",J701,0)</f>
        <v>3762</v>
      </c>
      <c r="BF701" s="179">
        <f>IF(N701="snížená",J701,0)</f>
        <v>0</v>
      </c>
      <c r="BG701" s="179">
        <f>IF(N701="zákl. přenesená",J701,0)</f>
        <v>0</v>
      </c>
      <c r="BH701" s="179">
        <f>IF(N701="sníž. přenesená",J701,0)</f>
        <v>0</v>
      </c>
      <c r="BI701" s="179">
        <f>IF(N701="nulová",J701,0)</f>
        <v>0</v>
      </c>
      <c r="BJ701" s="20" t="s">
        <v>76</v>
      </c>
      <c r="BK701" s="179">
        <f>ROUND(I701*H701,2)</f>
        <v>3762</v>
      </c>
      <c r="BL701" s="20" t="s">
        <v>295</v>
      </c>
      <c r="BM701" s="178" t="s">
        <v>1227</v>
      </c>
    </row>
    <row r="702" spans="1:65" s="2" customFormat="1" ht="16.5" customHeight="1">
      <c r="A702" s="33"/>
      <c r="B702" s="167"/>
      <c r="C702" s="168" t="s">
        <v>1228</v>
      </c>
      <c r="D702" s="168" t="s">
        <v>197</v>
      </c>
      <c r="E702" s="169" t="s">
        <v>1229</v>
      </c>
      <c r="F702" s="170" t="s">
        <v>1230</v>
      </c>
      <c r="G702" s="171" t="s">
        <v>1148</v>
      </c>
      <c r="H702" s="172">
        <v>27</v>
      </c>
      <c r="I702" s="173">
        <v>480</v>
      </c>
      <c r="J702" s="173">
        <f>ROUND(I702*H702,2)</f>
        <v>12960</v>
      </c>
      <c r="K702" s="170" t="s">
        <v>3</v>
      </c>
      <c r="L702" s="34"/>
      <c r="M702" s="174" t="s">
        <v>3</v>
      </c>
      <c r="N702" s="175" t="s">
        <v>40</v>
      </c>
      <c r="O702" s="176">
        <v>0</v>
      </c>
      <c r="P702" s="176">
        <f>O702*H702</f>
        <v>0</v>
      </c>
      <c r="Q702" s="176">
        <v>0</v>
      </c>
      <c r="R702" s="176">
        <f>Q702*H702</f>
        <v>0</v>
      </c>
      <c r="S702" s="176">
        <v>0</v>
      </c>
      <c r="T702" s="177">
        <f>S702*H702</f>
        <v>0</v>
      </c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R702" s="178" t="s">
        <v>295</v>
      </c>
      <c r="AT702" s="178" t="s">
        <v>197</v>
      </c>
      <c r="AU702" s="178" t="s">
        <v>78</v>
      </c>
      <c r="AY702" s="20" t="s">
        <v>195</v>
      </c>
      <c r="BE702" s="179">
        <f>IF(N702="základní",J702,0)</f>
        <v>12960</v>
      </c>
      <c r="BF702" s="179">
        <f>IF(N702="snížená",J702,0)</f>
        <v>0</v>
      </c>
      <c r="BG702" s="179">
        <f>IF(N702="zákl. přenesená",J702,0)</f>
        <v>0</v>
      </c>
      <c r="BH702" s="179">
        <f>IF(N702="sníž. přenesená",J702,0)</f>
        <v>0</v>
      </c>
      <c r="BI702" s="179">
        <f>IF(N702="nulová",J702,0)</f>
        <v>0</v>
      </c>
      <c r="BJ702" s="20" t="s">
        <v>76</v>
      </c>
      <c r="BK702" s="179">
        <f>ROUND(I702*H702,2)</f>
        <v>12960</v>
      </c>
      <c r="BL702" s="20" t="s">
        <v>295</v>
      </c>
      <c r="BM702" s="178" t="s">
        <v>1231</v>
      </c>
    </row>
    <row r="703" spans="1:65" s="2" customFormat="1" ht="16.5" customHeight="1">
      <c r="A703" s="33"/>
      <c r="B703" s="167"/>
      <c r="C703" s="168" t="s">
        <v>1232</v>
      </c>
      <c r="D703" s="168" t="s">
        <v>197</v>
      </c>
      <c r="E703" s="169" t="s">
        <v>1233</v>
      </c>
      <c r="F703" s="170" t="s">
        <v>1234</v>
      </c>
      <c r="G703" s="171" t="s">
        <v>1148</v>
      </c>
      <c r="H703" s="172">
        <v>30</v>
      </c>
      <c r="I703" s="173">
        <v>71</v>
      </c>
      <c r="J703" s="173">
        <f>ROUND(I703*H703,2)</f>
        <v>2130</v>
      </c>
      <c r="K703" s="170" t="s">
        <v>3</v>
      </c>
      <c r="L703" s="34"/>
      <c r="M703" s="174" t="s">
        <v>3</v>
      </c>
      <c r="N703" s="175" t="s">
        <v>40</v>
      </c>
      <c r="O703" s="176">
        <v>0</v>
      </c>
      <c r="P703" s="176">
        <f>O703*H703</f>
        <v>0</v>
      </c>
      <c r="Q703" s="176">
        <v>0</v>
      </c>
      <c r="R703" s="176">
        <f>Q703*H703</f>
        <v>0</v>
      </c>
      <c r="S703" s="176">
        <v>0</v>
      </c>
      <c r="T703" s="177">
        <f>S703*H703</f>
        <v>0</v>
      </c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R703" s="178" t="s">
        <v>295</v>
      </c>
      <c r="AT703" s="178" t="s">
        <v>197</v>
      </c>
      <c r="AU703" s="178" t="s">
        <v>78</v>
      </c>
      <c r="AY703" s="20" t="s">
        <v>195</v>
      </c>
      <c r="BE703" s="179">
        <f>IF(N703="základní",J703,0)</f>
        <v>2130</v>
      </c>
      <c r="BF703" s="179">
        <f>IF(N703="snížená",J703,0)</f>
        <v>0</v>
      </c>
      <c r="BG703" s="179">
        <f>IF(N703="zákl. přenesená",J703,0)</f>
        <v>0</v>
      </c>
      <c r="BH703" s="179">
        <f>IF(N703="sníž. přenesená",J703,0)</f>
        <v>0</v>
      </c>
      <c r="BI703" s="179">
        <f>IF(N703="nulová",J703,0)</f>
        <v>0</v>
      </c>
      <c r="BJ703" s="20" t="s">
        <v>76</v>
      </c>
      <c r="BK703" s="179">
        <f>ROUND(I703*H703,2)</f>
        <v>2130</v>
      </c>
      <c r="BL703" s="20" t="s">
        <v>295</v>
      </c>
      <c r="BM703" s="178" t="s">
        <v>1235</v>
      </c>
    </row>
    <row r="704" spans="1:65" s="2" customFormat="1" ht="16.5" customHeight="1">
      <c r="A704" s="33"/>
      <c r="B704" s="167"/>
      <c r="C704" s="168" t="s">
        <v>1236</v>
      </c>
      <c r="D704" s="168" t="s">
        <v>197</v>
      </c>
      <c r="E704" s="169" t="s">
        <v>1237</v>
      </c>
      <c r="F704" s="170" t="s">
        <v>1238</v>
      </c>
      <c r="G704" s="171" t="s">
        <v>1148</v>
      </c>
      <c r="H704" s="172">
        <v>13</v>
      </c>
      <c r="I704" s="173">
        <v>104</v>
      </c>
      <c r="J704" s="173">
        <f>ROUND(I704*H704,2)</f>
        <v>1352</v>
      </c>
      <c r="K704" s="170" t="s">
        <v>3</v>
      </c>
      <c r="L704" s="34"/>
      <c r="M704" s="174" t="s">
        <v>3</v>
      </c>
      <c r="N704" s="175" t="s">
        <v>40</v>
      </c>
      <c r="O704" s="176">
        <v>0</v>
      </c>
      <c r="P704" s="176">
        <f>O704*H704</f>
        <v>0</v>
      </c>
      <c r="Q704" s="176">
        <v>0</v>
      </c>
      <c r="R704" s="176">
        <f>Q704*H704</f>
        <v>0</v>
      </c>
      <c r="S704" s="176">
        <v>0</v>
      </c>
      <c r="T704" s="177">
        <f>S704*H704</f>
        <v>0</v>
      </c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R704" s="178" t="s">
        <v>295</v>
      </c>
      <c r="AT704" s="178" t="s">
        <v>197</v>
      </c>
      <c r="AU704" s="178" t="s">
        <v>78</v>
      </c>
      <c r="AY704" s="20" t="s">
        <v>195</v>
      </c>
      <c r="BE704" s="179">
        <f>IF(N704="základní",J704,0)</f>
        <v>1352</v>
      </c>
      <c r="BF704" s="179">
        <f>IF(N704="snížená",J704,0)</f>
        <v>0</v>
      </c>
      <c r="BG704" s="179">
        <f>IF(N704="zákl. přenesená",J704,0)</f>
        <v>0</v>
      </c>
      <c r="BH704" s="179">
        <f>IF(N704="sníž. přenesená",J704,0)</f>
        <v>0</v>
      </c>
      <c r="BI704" s="179">
        <f>IF(N704="nulová",J704,0)</f>
        <v>0</v>
      </c>
      <c r="BJ704" s="20" t="s">
        <v>76</v>
      </c>
      <c r="BK704" s="179">
        <f>ROUND(I704*H704,2)</f>
        <v>1352</v>
      </c>
      <c r="BL704" s="20" t="s">
        <v>295</v>
      </c>
      <c r="BM704" s="178" t="s">
        <v>1239</v>
      </c>
    </row>
    <row r="705" spans="1:65" s="2" customFormat="1" ht="16.5" customHeight="1">
      <c r="A705" s="33"/>
      <c r="B705" s="167"/>
      <c r="C705" s="168" t="s">
        <v>1240</v>
      </c>
      <c r="D705" s="168" t="s">
        <v>197</v>
      </c>
      <c r="E705" s="169" t="s">
        <v>1241</v>
      </c>
      <c r="F705" s="170" t="s">
        <v>1242</v>
      </c>
      <c r="G705" s="171" t="s">
        <v>1148</v>
      </c>
      <c r="H705" s="172">
        <v>1</v>
      </c>
      <c r="I705" s="173">
        <v>14800</v>
      </c>
      <c r="J705" s="173">
        <f>ROUND(I705*H705,2)</f>
        <v>14800</v>
      </c>
      <c r="K705" s="170" t="s">
        <v>3</v>
      </c>
      <c r="L705" s="34"/>
      <c r="M705" s="174" t="s">
        <v>3</v>
      </c>
      <c r="N705" s="175" t="s">
        <v>40</v>
      </c>
      <c r="O705" s="176">
        <v>0</v>
      </c>
      <c r="P705" s="176">
        <f>O705*H705</f>
        <v>0</v>
      </c>
      <c r="Q705" s="176">
        <v>0</v>
      </c>
      <c r="R705" s="176">
        <f>Q705*H705</f>
        <v>0</v>
      </c>
      <c r="S705" s="176">
        <v>0</v>
      </c>
      <c r="T705" s="177">
        <f>S705*H705</f>
        <v>0</v>
      </c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R705" s="178" t="s">
        <v>295</v>
      </c>
      <c r="AT705" s="178" t="s">
        <v>197</v>
      </c>
      <c r="AU705" s="178" t="s">
        <v>78</v>
      </c>
      <c r="AY705" s="20" t="s">
        <v>195</v>
      </c>
      <c r="BE705" s="179">
        <f>IF(N705="základní",J705,0)</f>
        <v>14800</v>
      </c>
      <c r="BF705" s="179">
        <f>IF(N705="snížená",J705,0)</f>
        <v>0</v>
      </c>
      <c r="BG705" s="179">
        <f>IF(N705="zákl. přenesená",J705,0)</f>
        <v>0</v>
      </c>
      <c r="BH705" s="179">
        <f>IF(N705="sníž. přenesená",J705,0)</f>
        <v>0</v>
      </c>
      <c r="BI705" s="179">
        <f>IF(N705="nulová",J705,0)</f>
        <v>0</v>
      </c>
      <c r="BJ705" s="20" t="s">
        <v>76</v>
      </c>
      <c r="BK705" s="179">
        <f>ROUND(I705*H705,2)</f>
        <v>14800</v>
      </c>
      <c r="BL705" s="20" t="s">
        <v>295</v>
      </c>
      <c r="BM705" s="178" t="s">
        <v>1243</v>
      </c>
    </row>
    <row r="706" spans="1:65" s="2" customFormat="1" ht="16.5" customHeight="1">
      <c r="A706" s="33"/>
      <c r="B706" s="167"/>
      <c r="C706" s="168" t="s">
        <v>1244</v>
      </c>
      <c r="D706" s="168" t="s">
        <v>197</v>
      </c>
      <c r="E706" s="169" t="s">
        <v>1245</v>
      </c>
      <c r="F706" s="170" t="s">
        <v>1246</v>
      </c>
      <c r="G706" s="171" t="s">
        <v>1148</v>
      </c>
      <c r="H706" s="172">
        <v>1</v>
      </c>
      <c r="I706" s="173">
        <v>29600</v>
      </c>
      <c r="J706" s="173">
        <f>ROUND(I706*H706,2)</f>
        <v>29600</v>
      </c>
      <c r="K706" s="170" t="s">
        <v>3</v>
      </c>
      <c r="L706" s="34"/>
      <c r="M706" s="174" t="s">
        <v>3</v>
      </c>
      <c r="N706" s="175" t="s">
        <v>40</v>
      </c>
      <c r="O706" s="176">
        <v>0</v>
      </c>
      <c r="P706" s="176">
        <f>O706*H706</f>
        <v>0</v>
      </c>
      <c r="Q706" s="176">
        <v>0</v>
      </c>
      <c r="R706" s="176">
        <f>Q706*H706</f>
        <v>0</v>
      </c>
      <c r="S706" s="176">
        <v>0</v>
      </c>
      <c r="T706" s="177">
        <f>S706*H706</f>
        <v>0</v>
      </c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R706" s="178" t="s">
        <v>295</v>
      </c>
      <c r="AT706" s="178" t="s">
        <v>197</v>
      </c>
      <c r="AU706" s="178" t="s">
        <v>78</v>
      </c>
      <c r="AY706" s="20" t="s">
        <v>195</v>
      </c>
      <c r="BE706" s="179">
        <f>IF(N706="základní",J706,0)</f>
        <v>29600</v>
      </c>
      <c r="BF706" s="179">
        <f>IF(N706="snížená",J706,0)</f>
        <v>0</v>
      </c>
      <c r="BG706" s="179">
        <f>IF(N706="zákl. přenesená",J706,0)</f>
        <v>0</v>
      </c>
      <c r="BH706" s="179">
        <f>IF(N706="sníž. přenesená",J706,0)</f>
        <v>0</v>
      </c>
      <c r="BI706" s="179">
        <f>IF(N706="nulová",J706,0)</f>
        <v>0</v>
      </c>
      <c r="BJ706" s="20" t="s">
        <v>76</v>
      </c>
      <c r="BK706" s="179">
        <f>ROUND(I706*H706,2)</f>
        <v>29600</v>
      </c>
      <c r="BL706" s="20" t="s">
        <v>295</v>
      </c>
      <c r="BM706" s="178" t="s">
        <v>1247</v>
      </c>
    </row>
    <row r="707" spans="1:65" s="2" customFormat="1" ht="16.5" customHeight="1">
      <c r="A707" s="33"/>
      <c r="B707" s="167"/>
      <c r="C707" s="168" t="s">
        <v>1248</v>
      </c>
      <c r="D707" s="168" t="s">
        <v>197</v>
      </c>
      <c r="E707" s="169" t="s">
        <v>1249</v>
      </c>
      <c r="F707" s="170" t="s">
        <v>1250</v>
      </c>
      <c r="G707" s="171" t="s">
        <v>1148</v>
      </c>
      <c r="H707" s="172">
        <v>1</v>
      </c>
      <c r="I707" s="173">
        <v>13000</v>
      </c>
      <c r="J707" s="173">
        <f>ROUND(I707*H707,2)</f>
        <v>13000</v>
      </c>
      <c r="K707" s="170" t="s">
        <v>3</v>
      </c>
      <c r="L707" s="34"/>
      <c r="M707" s="174" t="s">
        <v>3</v>
      </c>
      <c r="N707" s="175" t="s">
        <v>40</v>
      </c>
      <c r="O707" s="176">
        <v>0</v>
      </c>
      <c r="P707" s="176">
        <f>O707*H707</f>
        <v>0</v>
      </c>
      <c r="Q707" s="176">
        <v>0</v>
      </c>
      <c r="R707" s="176">
        <f>Q707*H707</f>
        <v>0</v>
      </c>
      <c r="S707" s="176">
        <v>0</v>
      </c>
      <c r="T707" s="177">
        <f>S707*H707</f>
        <v>0</v>
      </c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R707" s="178" t="s">
        <v>295</v>
      </c>
      <c r="AT707" s="178" t="s">
        <v>197</v>
      </c>
      <c r="AU707" s="178" t="s">
        <v>78</v>
      </c>
      <c r="AY707" s="20" t="s">
        <v>195</v>
      </c>
      <c r="BE707" s="179">
        <f>IF(N707="základní",J707,0)</f>
        <v>13000</v>
      </c>
      <c r="BF707" s="179">
        <f>IF(N707="snížená",J707,0)</f>
        <v>0</v>
      </c>
      <c r="BG707" s="179">
        <f>IF(N707="zákl. přenesená",J707,0)</f>
        <v>0</v>
      </c>
      <c r="BH707" s="179">
        <f>IF(N707="sníž. přenesená",J707,0)</f>
        <v>0</v>
      </c>
      <c r="BI707" s="179">
        <f>IF(N707="nulová",J707,0)</f>
        <v>0</v>
      </c>
      <c r="BJ707" s="20" t="s">
        <v>76</v>
      </c>
      <c r="BK707" s="179">
        <f>ROUND(I707*H707,2)</f>
        <v>13000</v>
      </c>
      <c r="BL707" s="20" t="s">
        <v>295</v>
      </c>
      <c r="BM707" s="178" t="s">
        <v>1251</v>
      </c>
    </row>
    <row r="708" spans="1:65" s="2" customFormat="1" ht="16.5" customHeight="1">
      <c r="A708" s="33"/>
      <c r="B708" s="167"/>
      <c r="C708" s="168" t="s">
        <v>1252</v>
      </c>
      <c r="D708" s="168" t="s">
        <v>197</v>
      </c>
      <c r="E708" s="169" t="s">
        <v>1253</v>
      </c>
      <c r="F708" s="170" t="s">
        <v>1216</v>
      </c>
      <c r="G708" s="171" t="s">
        <v>1148</v>
      </c>
      <c r="H708" s="172">
        <v>1</v>
      </c>
      <c r="I708" s="173">
        <v>5000</v>
      </c>
      <c r="J708" s="173">
        <f>ROUND(I708*H708,2)</f>
        <v>5000</v>
      </c>
      <c r="K708" s="170" t="s">
        <v>3</v>
      </c>
      <c r="L708" s="34"/>
      <c r="M708" s="174" t="s">
        <v>3</v>
      </c>
      <c r="N708" s="175" t="s">
        <v>40</v>
      </c>
      <c r="O708" s="176">
        <v>0</v>
      </c>
      <c r="P708" s="176">
        <f>O708*H708</f>
        <v>0</v>
      </c>
      <c r="Q708" s="176">
        <v>0</v>
      </c>
      <c r="R708" s="176">
        <f>Q708*H708</f>
        <v>0</v>
      </c>
      <c r="S708" s="176">
        <v>0</v>
      </c>
      <c r="T708" s="177">
        <f>S708*H708</f>
        <v>0</v>
      </c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R708" s="178" t="s">
        <v>295</v>
      </c>
      <c r="AT708" s="178" t="s">
        <v>197</v>
      </c>
      <c r="AU708" s="178" t="s">
        <v>78</v>
      </c>
      <c r="AY708" s="20" t="s">
        <v>195</v>
      </c>
      <c r="BE708" s="179">
        <f>IF(N708="základní",J708,0)</f>
        <v>5000</v>
      </c>
      <c r="BF708" s="179">
        <f>IF(N708="snížená",J708,0)</f>
        <v>0</v>
      </c>
      <c r="BG708" s="179">
        <f>IF(N708="zákl. přenesená",J708,0)</f>
        <v>0</v>
      </c>
      <c r="BH708" s="179">
        <f>IF(N708="sníž. přenesená",J708,0)</f>
        <v>0</v>
      </c>
      <c r="BI708" s="179">
        <f>IF(N708="nulová",J708,0)</f>
        <v>0</v>
      </c>
      <c r="BJ708" s="20" t="s">
        <v>76</v>
      </c>
      <c r="BK708" s="179">
        <f>ROUND(I708*H708,2)</f>
        <v>5000</v>
      </c>
      <c r="BL708" s="20" t="s">
        <v>295</v>
      </c>
      <c r="BM708" s="178" t="s">
        <v>1254</v>
      </c>
    </row>
    <row r="709" spans="1:63" s="12" customFormat="1" ht="22.8" customHeight="1">
      <c r="A709" s="12"/>
      <c r="B709" s="155"/>
      <c r="C709" s="12"/>
      <c r="D709" s="156" t="s">
        <v>68</v>
      </c>
      <c r="E709" s="165" t="s">
        <v>1255</v>
      </c>
      <c r="F709" s="165" t="s">
        <v>1256</v>
      </c>
      <c r="G709" s="12"/>
      <c r="H709" s="12"/>
      <c r="I709" s="12"/>
      <c r="J709" s="166">
        <f>BK709</f>
        <v>144619.31</v>
      </c>
      <c r="K709" s="12"/>
      <c r="L709" s="155"/>
      <c r="M709" s="159"/>
      <c r="N709" s="160"/>
      <c r="O709" s="160"/>
      <c r="P709" s="161">
        <f>SUM(P710:P768)</f>
        <v>216.58616800000004</v>
      </c>
      <c r="Q709" s="160"/>
      <c r="R709" s="161">
        <f>SUM(R710:R768)</f>
        <v>3.7332869900000007</v>
      </c>
      <c r="S709" s="160"/>
      <c r="T709" s="162">
        <f>SUM(T710:T768)</f>
        <v>0.77328</v>
      </c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R709" s="156" t="s">
        <v>78</v>
      </c>
      <c r="AT709" s="163" t="s">
        <v>68</v>
      </c>
      <c r="AU709" s="163" t="s">
        <v>76</v>
      </c>
      <c r="AY709" s="156" t="s">
        <v>195</v>
      </c>
      <c r="BK709" s="164">
        <f>SUM(BK710:BK768)</f>
        <v>144619.31</v>
      </c>
    </row>
    <row r="710" spans="1:65" s="2" customFormat="1" ht="24" customHeight="1">
      <c r="A710" s="33"/>
      <c r="B710" s="167"/>
      <c r="C710" s="168" t="s">
        <v>1257</v>
      </c>
      <c r="D710" s="168" t="s">
        <v>197</v>
      </c>
      <c r="E710" s="169" t="s">
        <v>1258</v>
      </c>
      <c r="F710" s="170" t="s">
        <v>1259</v>
      </c>
      <c r="G710" s="171" t="s">
        <v>216</v>
      </c>
      <c r="H710" s="172">
        <v>2.403</v>
      </c>
      <c r="I710" s="173">
        <v>898</v>
      </c>
      <c r="J710" s="173">
        <f>ROUND(I710*H710,2)</f>
        <v>2157.89</v>
      </c>
      <c r="K710" s="170" t="s">
        <v>201</v>
      </c>
      <c r="L710" s="34"/>
      <c r="M710" s="174" t="s">
        <v>3</v>
      </c>
      <c r="N710" s="175" t="s">
        <v>40</v>
      </c>
      <c r="O710" s="176">
        <v>1.56</v>
      </c>
      <c r="P710" s="176">
        <f>O710*H710</f>
        <v>3.7486800000000002</v>
      </c>
      <c r="Q710" s="176">
        <v>0.00122</v>
      </c>
      <c r="R710" s="176">
        <f>Q710*H710</f>
        <v>0.00293166</v>
      </c>
      <c r="S710" s="176">
        <v>0</v>
      </c>
      <c r="T710" s="177">
        <f>S710*H710</f>
        <v>0</v>
      </c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R710" s="178" t="s">
        <v>295</v>
      </c>
      <c r="AT710" s="178" t="s">
        <v>197</v>
      </c>
      <c r="AU710" s="178" t="s">
        <v>78</v>
      </c>
      <c r="AY710" s="20" t="s">
        <v>195</v>
      </c>
      <c r="BE710" s="179">
        <f>IF(N710="základní",J710,0)</f>
        <v>2157.89</v>
      </c>
      <c r="BF710" s="179">
        <f>IF(N710="snížená",J710,0)</f>
        <v>0</v>
      </c>
      <c r="BG710" s="179">
        <f>IF(N710="zákl. přenesená",J710,0)</f>
        <v>0</v>
      </c>
      <c r="BH710" s="179">
        <f>IF(N710="sníž. přenesená",J710,0)</f>
        <v>0</v>
      </c>
      <c r="BI710" s="179">
        <f>IF(N710="nulová",J710,0)</f>
        <v>0</v>
      </c>
      <c r="BJ710" s="20" t="s">
        <v>76</v>
      </c>
      <c r="BK710" s="179">
        <f>ROUND(I710*H710,2)</f>
        <v>2157.89</v>
      </c>
      <c r="BL710" s="20" t="s">
        <v>295</v>
      </c>
      <c r="BM710" s="178" t="s">
        <v>1260</v>
      </c>
    </row>
    <row r="711" spans="1:51" s="14" customFormat="1" ht="12">
      <c r="A711" s="14"/>
      <c r="B711" s="187"/>
      <c r="C711" s="14"/>
      <c r="D711" s="181" t="s">
        <v>204</v>
      </c>
      <c r="E711" s="188" t="s">
        <v>3</v>
      </c>
      <c r="F711" s="189" t="s">
        <v>1261</v>
      </c>
      <c r="G711" s="14"/>
      <c r="H711" s="190">
        <v>2.403</v>
      </c>
      <c r="I711" s="14"/>
      <c r="J711" s="14"/>
      <c r="K711" s="14"/>
      <c r="L711" s="187"/>
      <c r="M711" s="191"/>
      <c r="N711" s="192"/>
      <c r="O711" s="192"/>
      <c r="P711" s="192"/>
      <c r="Q711" s="192"/>
      <c r="R711" s="192"/>
      <c r="S711" s="192"/>
      <c r="T711" s="193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188" t="s">
        <v>204</v>
      </c>
      <c r="AU711" s="188" t="s">
        <v>78</v>
      </c>
      <c r="AV711" s="14" t="s">
        <v>78</v>
      </c>
      <c r="AW711" s="14" t="s">
        <v>31</v>
      </c>
      <c r="AX711" s="14" t="s">
        <v>76</v>
      </c>
      <c r="AY711" s="188" t="s">
        <v>195</v>
      </c>
    </row>
    <row r="712" spans="1:65" s="2" customFormat="1" ht="24" customHeight="1">
      <c r="A712" s="33"/>
      <c r="B712" s="167"/>
      <c r="C712" s="168" t="s">
        <v>1262</v>
      </c>
      <c r="D712" s="168" t="s">
        <v>197</v>
      </c>
      <c r="E712" s="169" t="s">
        <v>1263</v>
      </c>
      <c r="F712" s="170" t="s">
        <v>1264</v>
      </c>
      <c r="G712" s="171" t="s">
        <v>334</v>
      </c>
      <c r="H712" s="172">
        <v>112</v>
      </c>
      <c r="I712" s="173">
        <v>144</v>
      </c>
      <c r="J712" s="173">
        <f>ROUND(I712*H712,2)</f>
        <v>16128</v>
      </c>
      <c r="K712" s="170" t="s">
        <v>201</v>
      </c>
      <c r="L712" s="34"/>
      <c r="M712" s="174" t="s">
        <v>3</v>
      </c>
      <c r="N712" s="175" t="s">
        <v>40</v>
      </c>
      <c r="O712" s="176">
        <v>0.393</v>
      </c>
      <c r="P712" s="176">
        <f>O712*H712</f>
        <v>44.016000000000005</v>
      </c>
      <c r="Q712" s="176">
        <v>0.00267</v>
      </c>
      <c r="R712" s="176">
        <f>Q712*H712</f>
        <v>0.29904000000000003</v>
      </c>
      <c r="S712" s="176">
        <v>0</v>
      </c>
      <c r="T712" s="177">
        <f>S712*H712</f>
        <v>0</v>
      </c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R712" s="178" t="s">
        <v>295</v>
      </c>
      <c r="AT712" s="178" t="s">
        <v>197</v>
      </c>
      <c r="AU712" s="178" t="s">
        <v>78</v>
      </c>
      <c r="AY712" s="20" t="s">
        <v>195</v>
      </c>
      <c r="BE712" s="179">
        <f>IF(N712="základní",J712,0)</f>
        <v>16128</v>
      </c>
      <c r="BF712" s="179">
        <f>IF(N712="snížená",J712,0)</f>
        <v>0</v>
      </c>
      <c r="BG712" s="179">
        <f>IF(N712="zákl. přenesená",J712,0)</f>
        <v>0</v>
      </c>
      <c r="BH712" s="179">
        <f>IF(N712="sníž. přenesená",J712,0)</f>
        <v>0</v>
      </c>
      <c r="BI712" s="179">
        <f>IF(N712="nulová",J712,0)</f>
        <v>0</v>
      </c>
      <c r="BJ712" s="20" t="s">
        <v>76</v>
      </c>
      <c r="BK712" s="179">
        <f>ROUND(I712*H712,2)</f>
        <v>16128</v>
      </c>
      <c r="BL712" s="20" t="s">
        <v>295</v>
      </c>
      <c r="BM712" s="178" t="s">
        <v>1265</v>
      </c>
    </row>
    <row r="713" spans="1:51" s="13" customFormat="1" ht="12">
      <c r="A713" s="13"/>
      <c r="B713" s="180"/>
      <c r="C713" s="13"/>
      <c r="D713" s="181" t="s">
        <v>204</v>
      </c>
      <c r="E713" s="182" t="s">
        <v>3</v>
      </c>
      <c r="F713" s="183" t="s">
        <v>1266</v>
      </c>
      <c r="G713" s="13"/>
      <c r="H713" s="182" t="s">
        <v>3</v>
      </c>
      <c r="I713" s="13"/>
      <c r="J713" s="13"/>
      <c r="K713" s="13"/>
      <c r="L713" s="180"/>
      <c r="M713" s="184"/>
      <c r="N713" s="185"/>
      <c r="O713" s="185"/>
      <c r="P713" s="185"/>
      <c r="Q713" s="185"/>
      <c r="R713" s="185"/>
      <c r="S713" s="185"/>
      <c r="T713" s="186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182" t="s">
        <v>204</v>
      </c>
      <c r="AU713" s="182" t="s">
        <v>78</v>
      </c>
      <c r="AV713" s="13" t="s">
        <v>76</v>
      </c>
      <c r="AW713" s="13" t="s">
        <v>31</v>
      </c>
      <c r="AX713" s="13" t="s">
        <v>69</v>
      </c>
      <c r="AY713" s="182" t="s">
        <v>195</v>
      </c>
    </row>
    <row r="714" spans="1:51" s="14" customFormat="1" ht="12">
      <c r="A714" s="14"/>
      <c r="B714" s="187"/>
      <c r="C714" s="14"/>
      <c r="D714" s="181" t="s">
        <v>204</v>
      </c>
      <c r="E714" s="188" t="s">
        <v>3</v>
      </c>
      <c r="F714" s="189" t="s">
        <v>1267</v>
      </c>
      <c r="G714" s="14"/>
      <c r="H714" s="190">
        <v>112</v>
      </c>
      <c r="I714" s="14"/>
      <c r="J714" s="14"/>
      <c r="K714" s="14"/>
      <c r="L714" s="187"/>
      <c r="M714" s="191"/>
      <c r="N714" s="192"/>
      <c r="O714" s="192"/>
      <c r="P714" s="192"/>
      <c r="Q714" s="192"/>
      <c r="R714" s="192"/>
      <c r="S714" s="192"/>
      <c r="T714" s="193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188" t="s">
        <v>204</v>
      </c>
      <c r="AU714" s="188" t="s">
        <v>78</v>
      </c>
      <c r="AV714" s="14" t="s">
        <v>78</v>
      </c>
      <c r="AW714" s="14" t="s">
        <v>31</v>
      </c>
      <c r="AX714" s="14" t="s">
        <v>76</v>
      </c>
      <c r="AY714" s="188" t="s">
        <v>195</v>
      </c>
    </row>
    <row r="715" spans="1:65" s="2" customFormat="1" ht="16.5" customHeight="1">
      <c r="A715" s="33"/>
      <c r="B715" s="167"/>
      <c r="C715" s="208" t="s">
        <v>1268</v>
      </c>
      <c r="D715" s="208" t="s">
        <v>263</v>
      </c>
      <c r="E715" s="209" t="s">
        <v>1269</v>
      </c>
      <c r="F715" s="210" t="s">
        <v>1270</v>
      </c>
      <c r="G715" s="211" t="s">
        <v>334</v>
      </c>
      <c r="H715" s="212">
        <v>112</v>
      </c>
      <c r="I715" s="213">
        <v>20</v>
      </c>
      <c r="J715" s="213">
        <f>ROUND(I715*H715,2)</f>
        <v>2240</v>
      </c>
      <c r="K715" s="210" t="s">
        <v>201</v>
      </c>
      <c r="L715" s="214"/>
      <c r="M715" s="215" t="s">
        <v>3</v>
      </c>
      <c r="N715" s="216" t="s">
        <v>40</v>
      </c>
      <c r="O715" s="176">
        <v>0</v>
      </c>
      <c r="P715" s="176">
        <f>O715*H715</f>
        <v>0</v>
      </c>
      <c r="Q715" s="176">
        <v>0.00039</v>
      </c>
      <c r="R715" s="176">
        <f>Q715*H715</f>
        <v>0.04368</v>
      </c>
      <c r="S715" s="176">
        <v>0</v>
      </c>
      <c r="T715" s="177">
        <f>S715*H715</f>
        <v>0</v>
      </c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R715" s="178" t="s">
        <v>417</v>
      </c>
      <c r="AT715" s="178" t="s">
        <v>263</v>
      </c>
      <c r="AU715" s="178" t="s">
        <v>78</v>
      </c>
      <c r="AY715" s="20" t="s">
        <v>195</v>
      </c>
      <c r="BE715" s="179">
        <f>IF(N715="základní",J715,0)</f>
        <v>2240</v>
      </c>
      <c r="BF715" s="179">
        <f>IF(N715="snížená",J715,0)</f>
        <v>0</v>
      </c>
      <c r="BG715" s="179">
        <f>IF(N715="zákl. přenesená",J715,0)</f>
        <v>0</v>
      </c>
      <c r="BH715" s="179">
        <f>IF(N715="sníž. přenesená",J715,0)</f>
        <v>0</v>
      </c>
      <c r="BI715" s="179">
        <f>IF(N715="nulová",J715,0)</f>
        <v>0</v>
      </c>
      <c r="BJ715" s="20" t="s">
        <v>76</v>
      </c>
      <c r="BK715" s="179">
        <f>ROUND(I715*H715,2)</f>
        <v>2240</v>
      </c>
      <c r="BL715" s="20" t="s">
        <v>295</v>
      </c>
      <c r="BM715" s="178" t="s">
        <v>1271</v>
      </c>
    </row>
    <row r="716" spans="1:65" s="2" customFormat="1" ht="24" customHeight="1">
      <c r="A716" s="33"/>
      <c r="B716" s="167"/>
      <c r="C716" s="168" t="s">
        <v>1272</v>
      </c>
      <c r="D716" s="168" t="s">
        <v>197</v>
      </c>
      <c r="E716" s="169" t="s">
        <v>1273</v>
      </c>
      <c r="F716" s="170" t="s">
        <v>1274</v>
      </c>
      <c r="G716" s="171" t="s">
        <v>334</v>
      </c>
      <c r="H716" s="172">
        <v>108</v>
      </c>
      <c r="I716" s="173">
        <v>30</v>
      </c>
      <c r="J716" s="173">
        <f>ROUND(I716*H716,2)</f>
        <v>3240</v>
      </c>
      <c r="K716" s="170" t="s">
        <v>201</v>
      </c>
      <c r="L716" s="34"/>
      <c r="M716" s="174" t="s">
        <v>3</v>
      </c>
      <c r="N716" s="175" t="s">
        <v>40</v>
      </c>
      <c r="O716" s="176">
        <v>0.084</v>
      </c>
      <c r="P716" s="176">
        <f>O716*H716</f>
        <v>9.072000000000001</v>
      </c>
      <c r="Q716" s="176">
        <v>0</v>
      </c>
      <c r="R716" s="176">
        <f>Q716*H716</f>
        <v>0</v>
      </c>
      <c r="S716" s="176">
        <v>0</v>
      </c>
      <c r="T716" s="177">
        <f>S716*H716</f>
        <v>0</v>
      </c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R716" s="178" t="s">
        <v>295</v>
      </c>
      <c r="AT716" s="178" t="s">
        <v>197</v>
      </c>
      <c r="AU716" s="178" t="s">
        <v>78</v>
      </c>
      <c r="AY716" s="20" t="s">
        <v>195</v>
      </c>
      <c r="BE716" s="179">
        <f>IF(N716="základní",J716,0)</f>
        <v>3240</v>
      </c>
      <c r="BF716" s="179">
        <f>IF(N716="snížená",J716,0)</f>
        <v>0</v>
      </c>
      <c r="BG716" s="179">
        <f>IF(N716="zákl. přenesená",J716,0)</f>
        <v>0</v>
      </c>
      <c r="BH716" s="179">
        <f>IF(N716="sníž. přenesená",J716,0)</f>
        <v>0</v>
      </c>
      <c r="BI716" s="179">
        <f>IF(N716="nulová",J716,0)</f>
        <v>0</v>
      </c>
      <c r="BJ716" s="20" t="s">
        <v>76</v>
      </c>
      <c r="BK716" s="179">
        <f>ROUND(I716*H716,2)</f>
        <v>3240</v>
      </c>
      <c r="BL716" s="20" t="s">
        <v>295</v>
      </c>
      <c r="BM716" s="178" t="s">
        <v>1275</v>
      </c>
    </row>
    <row r="717" spans="1:51" s="13" customFormat="1" ht="12">
      <c r="A717" s="13"/>
      <c r="B717" s="180"/>
      <c r="C717" s="13"/>
      <c r="D717" s="181" t="s">
        <v>204</v>
      </c>
      <c r="E717" s="182" t="s">
        <v>3</v>
      </c>
      <c r="F717" s="183" t="s">
        <v>1276</v>
      </c>
      <c r="G717" s="13"/>
      <c r="H717" s="182" t="s">
        <v>3</v>
      </c>
      <c r="I717" s="13"/>
      <c r="J717" s="13"/>
      <c r="K717" s="13"/>
      <c r="L717" s="180"/>
      <c r="M717" s="184"/>
      <c r="N717" s="185"/>
      <c r="O717" s="185"/>
      <c r="P717" s="185"/>
      <c r="Q717" s="185"/>
      <c r="R717" s="185"/>
      <c r="S717" s="185"/>
      <c r="T717" s="186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182" t="s">
        <v>204</v>
      </c>
      <c r="AU717" s="182" t="s">
        <v>78</v>
      </c>
      <c r="AV717" s="13" t="s">
        <v>76</v>
      </c>
      <c r="AW717" s="13" t="s">
        <v>31</v>
      </c>
      <c r="AX717" s="13" t="s">
        <v>69</v>
      </c>
      <c r="AY717" s="182" t="s">
        <v>195</v>
      </c>
    </row>
    <row r="718" spans="1:51" s="14" customFormat="1" ht="12">
      <c r="A718" s="14"/>
      <c r="B718" s="187"/>
      <c r="C718" s="14"/>
      <c r="D718" s="181" t="s">
        <v>204</v>
      </c>
      <c r="E718" s="188" t="s">
        <v>3</v>
      </c>
      <c r="F718" s="189" t="s">
        <v>1277</v>
      </c>
      <c r="G718" s="14"/>
      <c r="H718" s="190">
        <v>108</v>
      </c>
      <c r="I718" s="14"/>
      <c r="J718" s="14"/>
      <c r="K718" s="14"/>
      <c r="L718" s="187"/>
      <c r="M718" s="191"/>
      <c r="N718" s="192"/>
      <c r="O718" s="192"/>
      <c r="P718" s="192"/>
      <c r="Q718" s="192"/>
      <c r="R718" s="192"/>
      <c r="S718" s="192"/>
      <c r="T718" s="193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188" t="s">
        <v>204</v>
      </c>
      <c r="AU718" s="188" t="s">
        <v>78</v>
      </c>
      <c r="AV718" s="14" t="s">
        <v>78</v>
      </c>
      <c r="AW718" s="14" t="s">
        <v>31</v>
      </c>
      <c r="AX718" s="14" t="s">
        <v>76</v>
      </c>
      <c r="AY718" s="188" t="s">
        <v>195</v>
      </c>
    </row>
    <row r="719" spans="1:65" s="2" customFormat="1" ht="16.5" customHeight="1">
      <c r="A719" s="33"/>
      <c r="B719" s="167"/>
      <c r="C719" s="208" t="s">
        <v>1278</v>
      </c>
      <c r="D719" s="208" t="s">
        <v>263</v>
      </c>
      <c r="E719" s="209" t="s">
        <v>1279</v>
      </c>
      <c r="F719" s="210" t="s">
        <v>1280</v>
      </c>
      <c r="G719" s="211" t="s">
        <v>334</v>
      </c>
      <c r="H719" s="212">
        <v>108</v>
      </c>
      <c r="I719" s="213">
        <v>40</v>
      </c>
      <c r="J719" s="213">
        <f>ROUND(I719*H719,2)</f>
        <v>4320</v>
      </c>
      <c r="K719" s="210" t="s">
        <v>3</v>
      </c>
      <c r="L719" s="214"/>
      <c r="M719" s="215" t="s">
        <v>3</v>
      </c>
      <c r="N719" s="216" t="s">
        <v>40</v>
      </c>
      <c r="O719" s="176">
        <v>0</v>
      </c>
      <c r="P719" s="176">
        <f>O719*H719</f>
        <v>0</v>
      </c>
      <c r="Q719" s="176">
        <v>0.00078</v>
      </c>
      <c r="R719" s="176">
        <f>Q719*H719</f>
        <v>0.08424</v>
      </c>
      <c r="S719" s="176">
        <v>0</v>
      </c>
      <c r="T719" s="177">
        <f>S719*H719</f>
        <v>0</v>
      </c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R719" s="178" t="s">
        <v>417</v>
      </c>
      <c r="AT719" s="178" t="s">
        <v>263</v>
      </c>
      <c r="AU719" s="178" t="s">
        <v>78</v>
      </c>
      <c r="AY719" s="20" t="s">
        <v>195</v>
      </c>
      <c r="BE719" s="179">
        <f>IF(N719="základní",J719,0)</f>
        <v>4320</v>
      </c>
      <c r="BF719" s="179">
        <f>IF(N719="snížená",J719,0)</f>
        <v>0</v>
      </c>
      <c r="BG719" s="179">
        <f>IF(N719="zákl. přenesená",J719,0)</f>
        <v>0</v>
      </c>
      <c r="BH719" s="179">
        <f>IF(N719="sníž. přenesená",J719,0)</f>
        <v>0</v>
      </c>
      <c r="BI719" s="179">
        <f>IF(N719="nulová",J719,0)</f>
        <v>0</v>
      </c>
      <c r="BJ719" s="20" t="s">
        <v>76</v>
      </c>
      <c r="BK719" s="179">
        <f>ROUND(I719*H719,2)</f>
        <v>4320</v>
      </c>
      <c r="BL719" s="20" t="s">
        <v>295</v>
      </c>
      <c r="BM719" s="178" t="s">
        <v>1281</v>
      </c>
    </row>
    <row r="720" spans="1:65" s="2" customFormat="1" ht="24" customHeight="1">
      <c r="A720" s="33"/>
      <c r="B720" s="167"/>
      <c r="C720" s="168" t="s">
        <v>1282</v>
      </c>
      <c r="D720" s="168" t="s">
        <v>197</v>
      </c>
      <c r="E720" s="169" t="s">
        <v>1283</v>
      </c>
      <c r="F720" s="170" t="s">
        <v>1284</v>
      </c>
      <c r="G720" s="171" t="s">
        <v>212</v>
      </c>
      <c r="H720" s="172">
        <v>57</v>
      </c>
      <c r="I720" s="173">
        <v>186</v>
      </c>
      <c r="J720" s="173">
        <f>ROUND(I720*H720,2)</f>
        <v>10602</v>
      </c>
      <c r="K720" s="170" t="s">
        <v>201</v>
      </c>
      <c r="L720" s="34"/>
      <c r="M720" s="174" t="s">
        <v>3</v>
      </c>
      <c r="N720" s="175" t="s">
        <v>40</v>
      </c>
      <c r="O720" s="176">
        <v>0.474</v>
      </c>
      <c r="P720" s="176">
        <f>O720*H720</f>
        <v>27.017999999999997</v>
      </c>
      <c r="Q720" s="176">
        <v>6E-05</v>
      </c>
      <c r="R720" s="176">
        <f>Q720*H720</f>
        <v>0.0034200000000000003</v>
      </c>
      <c r="S720" s="176">
        <v>0</v>
      </c>
      <c r="T720" s="177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78" t="s">
        <v>295</v>
      </c>
      <c r="AT720" s="178" t="s">
        <v>197</v>
      </c>
      <c r="AU720" s="178" t="s">
        <v>78</v>
      </c>
      <c r="AY720" s="20" t="s">
        <v>195</v>
      </c>
      <c r="BE720" s="179">
        <f>IF(N720="základní",J720,0)</f>
        <v>10602</v>
      </c>
      <c r="BF720" s="179">
        <f>IF(N720="snížená",J720,0)</f>
        <v>0</v>
      </c>
      <c r="BG720" s="179">
        <f>IF(N720="zákl. přenesená",J720,0)</f>
        <v>0</v>
      </c>
      <c r="BH720" s="179">
        <f>IF(N720="sníž. přenesená",J720,0)</f>
        <v>0</v>
      </c>
      <c r="BI720" s="179">
        <f>IF(N720="nulová",J720,0)</f>
        <v>0</v>
      </c>
      <c r="BJ720" s="20" t="s">
        <v>76</v>
      </c>
      <c r="BK720" s="179">
        <f>ROUND(I720*H720,2)</f>
        <v>10602</v>
      </c>
      <c r="BL720" s="20" t="s">
        <v>295</v>
      </c>
      <c r="BM720" s="178" t="s">
        <v>1285</v>
      </c>
    </row>
    <row r="721" spans="1:51" s="13" customFormat="1" ht="12">
      <c r="A721" s="13"/>
      <c r="B721" s="180"/>
      <c r="C721" s="13"/>
      <c r="D721" s="181" t="s">
        <v>204</v>
      </c>
      <c r="E721" s="182" t="s">
        <v>3</v>
      </c>
      <c r="F721" s="183" t="s">
        <v>1286</v>
      </c>
      <c r="G721" s="13"/>
      <c r="H721" s="182" t="s">
        <v>3</v>
      </c>
      <c r="I721" s="13"/>
      <c r="J721" s="13"/>
      <c r="K721" s="13"/>
      <c r="L721" s="180"/>
      <c r="M721" s="184"/>
      <c r="N721" s="185"/>
      <c r="O721" s="185"/>
      <c r="P721" s="185"/>
      <c r="Q721" s="185"/>
      <c r="R721" s="185"/>
      <c r="S721" s="185"/>
      <c r="T721" s="186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182" t="s">
        <v>204</v>
      </c>
      <c r="AU721" s="182" t="s">
        <v>78</v>
      </c>
      <c r="AV721" s="13" t="s">
        <v>76</v>
      </c>
      <c r="AW721" s="13" t="s">
        <v>31</v>
      </c>
      <c r="AX721" s="13" t="s">
        <v>69</v>
      </c>
      <c r="AY721" s="182" t="s">
        <v>195</v>
      </c>
    </row>
    <row r="722" spans="1:51" s="14" customFormat="1" ht="12">
      <c r="A722" s="14"/>
      <c r="B722" s="187"/>
      <c r="C722" s="14"/>
      <c r="D722" s="181" t="s">
        <v>204</v>
      </c>
      <c r="E722" s="188" t="s">
        <v>3</v>
      </c>
      <c r="F722" s="189" t="s">
        <v>1287</v>
      </c>
      <c r="G722" s="14"/>
      <c r="H722" s="190">
        <v>57</v>
      </c>
      <c r="I722" s="14"/>
      <c r="J722" s="14"/>
      <c r="K722" s="14"/>
      <c r="L722" s="187"/>
      <c r="M722" s="191"/>
      <c r="N722" s="192"/>
      <c r="O722" s="192"/>
      <c r="P722" s="192"/>
      <c r="Q722" s="192"/>
      <c r="R722" s="192"/>
      <c r="S722" s="192"/>
      <c r="T722" s="193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188" t="s">
        <v>204</v>
      </c>
      <c r="AU722" s="188" t="s">
        <v>78</v>
      </c>
      <c r="AV722" s="14" t="s">
        <v>78</v>
      </c>
      <c r="AW722" s="14" t="s">
        <v>31</v>
      </c>
      <c r="AX722" s="14" t="s">
        <v>76</v>
      </c>
      <c r="AY722" s="188" t="s">
        <v>195</v>
      </c>
    </row>
    <row r="723" spans="1:65" s="2" customFormat="1" ht="16.5" customHeight="1">
      <c r="A723" s="33"/>
      <c r="B723" s="167"/>
      <c r="C723" s="208" t="s">
        <v>1288</v>
      </c>
      <c r="D723" s="208" t="s">
        <v>263</v>
      </c>
      <c r="E723" s="209" t="s">
        <v>1289</v>
      </c>
      <c r="F723" s="210" t="s">
        <v>1290</v>
      </c>
      <c r="G723" s="211" t="s">
        <v>216</v>
      </c>
      <c r="H723" s="212">
        <v>0.281</v>
      </c>
      <c r="I723" s="213">
        <v>6420</v>
      </c>
      <c r="J723" s="213">
        <f>ROUND(I723*H723,2)</f>
        <v>1804.02</v>
      </c>
      <c r="K723" s="210" t="s">
        <v>201</v>
      </c>
      <c r="L723" s="214"/>
      <c r="M723" s="215" t="s">
        <v>3</v>
      </c>
      <c r="N723" s="216" t="s">
        <v>40</v>
      </c>
      <c r="O723" s="176">
        <v>0</v>
      </c>
      <c r="P723" s="176">
        <f>O723*H723</f>
        <v>0</v>
      </c>
      <c r="Q723" s="176">
        <v>0.55</v>
      </c>
      <c r="R723" s="176">
        <f>Q723*H723</f>
        <v>0.15455000000000002</v>
      </c>
      <c r="S723" s="176">
        <v>0</v>
      </c>
      <c r="T723" s="177">
        <f>S723*H723</f>
        <v>0</v>
      </c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R723" s="178" t="s">
        <v>417</v>
      </c>
      <c r="AT723" s="178" t="s">
        <v>263</v>
      </c>
      <c r="AU723" s="178" t="s">
        <v>78</v>
      </c>
      <c r="AY723" s="20" t="s">
        <v>195</v>
      </c>
      <c r="BE723" s="179">
        <f>IF(N723="základní",J723,0)</f>
        <v>1804.02</v>
      </c>
      <c r="BF723" s="179">
        <f>IF(N723="snížená",J723,0)</f>
        <v>0</v>
      </c>
      <c r="BG723" s="179">
        <f>IF(N723="zákl. přenesená",J723,0)</f>
        <v>0</v>
      </c>
      <c r="BH723" s="179">
        <f>IF(N723="sníž. přenesená",J723,0)</f>
        <v>0</v>
      </c>
      <c r="BI723" s="179">
        <f>IF(N723="nulová",J723,0)</f>
        <v>0</v>
      </c>
      <c r="BJ723" s="20" t="s">
        <v>76</v>
      </c>
      <c r="BK723" s="179">
        <f>ROUND(I723*H723,2)</f>
        <v>1804.02</v>
      </c>
      <c r="BL723" s="20" t="s">
        <v>295</v>
      </c>
      <c r="BM723" s="178" t="s">
        <v>1291</v>
      </c>
    </row>
    <row r="724" spans="1:51" s="14" customFormat="1" ht="12">
      <c r="A724" s="14"/>
      <c r="B724" s="187"/>
      <c r="C724" s="14"/>
      <c r="D724" s="181" t="s">
        <v>204</v>
      </c>
      <c r="E724" s="188" t="s">
        <v>3</v>
      </c>
      <c r="F724" s="189" t="s">
        <v>1292</v>
      </c>
      <c r="G724" s="14"/>
      <c r="H724" s="190">
        <v>0.281</v>
      </c>
      <c r="I724" s="14"/>
      <c r="J724" s="14"/>
      <c r="K724" s="14"/>
      <c r="L724" s="187"/>
      <c r="M724" s="191"/>
      <c r="N724" s="192"/>
      <c r="O724" s="192"/>
      <c r="P724" s="192"/>
      <c r="Q724" s="192"/>
      <c r="R724" s="192"/>
      <c r="S724" s="192"/>
      <c r="T724" s="193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188" t="s">
        <v>204</v>
      </c>
      <c r="AU724" s="188" t="s">
        <v>78</v>
      </c>
      <c r="AV724" s="14" t="s">
        <v>78</v>
      </c>
      <c r="AW724" s="14" t="s">
        <v>31</v>
      </c>
      <c r="AX724" s="14" t="s">
        <v>76</v>
      </c>
      <c r="AY724" s="188" t="s">
        <v>195</v>
      </c>
    </row>
    <row r="725" spans="1:65" s="2" customFormat="1" ht="24" customHeight="1">
      <c r="A725" s="33"/>
      <c r="B725" s="167"/>
      <c r="C725" s="168" t="s">
        <v>1293</v>
      </c>
      <c r="D725" s="168" t="s">
        <v>197</v>
      </c>
      <c r="E725" s="169" t="s">
        <v>1294</v>
      </c>
      <c r="F725" s="170" t="s">
        <v>1295</v>
      </c>
      <c r="G725" s="171" t="s">
        <v>212</v>
      </c>
      <c r="H725" s="172">
        <v>88</v>
      </c>
      <c r="I725" s="173">
        <v>234</v>
      </c>
      <c r="J725" s="173">
        <f>ROUND(I725*H725,2)</f>
        <v>20592</v>
      </c>
      <c r="K725" s="170" t="s">
        <v>201</v>
      </c>
      <c r="L725" s="34"/>
      <c r="M725" s="174" t="s">
        <v>3</v>
      </c>
      <c r="N725" s="175" t="s">
        <v>40</v>
      </c>
      <c r="O725" s="176">
        <v>0.598</v>
      </c>
      <c r="P725" s="176">
        <f>O725*H725</f>
        <v>52.623999999999995</v>
      </c>
      <c r="Q725" s="176">
        <v>8E-05</v>
      </c>
      <c r="R725" s="176">
        <f>Q725*H725</f>
        <v>0.00704</v>
      </c>
      <c r="S725" s="176">
        <v>0</v>
      </c>
      <c r="T725" s="177">
        <f>S725*H725</f>
        <v>0</v>
      </c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R725" s="178" t="s">
        <v>295</v>
      </c>
      <c r="AT725" s="178" t="s">
        <v>197</v>
      </c>
      <c r="AU725" s="178" t="s">
        <v>78</v>
      </c>
      <c r="AY725" s="20" t="s">
        <v>195</v>
      </c>
      <c r="BE725" s="179">
        <f>IF(N725="základní",J725,0)</f>
        <v>20592</v>
      </c>
      <c r="BF725" s="179">
        <f>IF(N725="snížená",J725,0)</f>
        <v>0</v>
      </c>
      <c r="BG725" s="179">
        <f>IF(N725="zákl. přenesená",J725,0)</f>
        <v>0</v>
      </c>
      <c r="BH725" s="179">
        <f>IF(N725="sníž. přenesená",J725,0)</f>
        <v>0</v>
      </c>
      <c r="BI725" s="179">
        <f>IF(N725="nulová",J725,0)</f>
        <v>0</v>
      </c>
      <c r="BJ725" s="20" t="s">
        <v>76</v>
      </c>
      <c r="BK725" s="179">
        <f>ROUND(I725*H725,2)</f>
        <v>20592</v>
      </c>
      <c r="BL725" s="20" t="s">
        <v>295</v>
      </c>
      <c r="BM725" s="178" t="s">
        <v>1296</v>
      </c>
    </row>
    <row r="726" spans="1:51" s="13" customFormat="1" ht="12">
      <c r="A726" s="13"/>
      <c r="B726" s="180"/>
      <c r="C726" s="13"/>
      <c r="D726" s="181" t="s">
        <v>204</v>
      </c>
      <c r="E726" s="182" t="s">
        <v>3</v>
      </c>
      <c r="F726" s="183" t="s">
        <v>1297</v>
      </c>
      <c r="G726" s="13"/>
      <c r="H726" s="182" t="s">
        <v>3</v>
      </c>
      <c r="I726" s="13"/>
      <c r="J726" s="13"/>
      <c r="K726" s="13"/>
      <c r="L726" s="180"/>
      <c r="M726" s="184"/>
      <c r="N726" s="185"/>
      <c r="O726" s="185"/>
      <c r="P726" s="185"/>
      <c r="Q726" s="185"/>
      <c r="R726" s="185"/>
      <c r="S726" s="185"/>
      <c r="T726" s="186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182" t="s">
        <v>204</v>
      </c>
      <c r="AU726" s="182" t="s">
        <v>78</v>
      </c>
      <c r="AV726" s="13" t="s">
        <v>76</v>
      </c>
      <c r="AW726" s="13" t="s">
        <v>31</v>
      </c>
      <c r="AX726" s="13" t="s">
        <v>69</v>
      </c>
      <c r="AY726" s="182" t="s">
        <v>195</v>
      </c>
    </row>
    <row r="727" spans="1:51" s="14" customFormat="1" ht="12">
      <c r="A727" s="14"/>
      <c r="B727" s="187"/>
      <c r="C727" s="14"/>
      <c r="D727" s="181" t="s">
        <v>204</v>
      </c>
      <c r="E727" s="188" t="s">
        <v>3</v>
      </c>
      <c r="F727" s="189" t="s">
        <v>1298</v>
      </c>
      <c r="G727" s="14"/>
      <c r="H727" s="190">
        <v>36</v>
      </c>
      <c r="I727" s="14"/>
      <c r="J727" s="14"/>
      <c r="K727" s="14"/>
      <c r="L727" s="187"/>
      <c r="M727" s="191"/>
      <c r="N727" s="192"/>
      <c r="O727" s="192"/>
      <c r="P727" s="192"/>
      <c r="Q727" s="192"/>
      <c r="R727" s="192"/>
      <c r="S727" s="192"/>
      <c r="T727" s="193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188" t="s">
        <v>204</v>
      </c>
      <c r="AU727" s="188" t="s">
        <v>78</v>
      </c>
      <c r="AV727" s="14" t="s">
        <v>78</v>
      </c>
      <c r="AW727" s="14" t="s">
        <v>31</v>
      </c>
      <c r="AX727" s="14" t="s">
        <v>69</v>
      </c>
      <c r="AY727" s="188" t="s">
        <v>195</v>
      </c>
    </row>
    <row r="728" spans="1:51" s="13" customFormat="1" ht="12">
      <c r="A728" s="13"/>
      <c r="B728" s="180"/>
      <c r="C728" s="13"/>
      <c r="D728" s="181" t="s">
        <v>204</v>
      </c>
      <c r="E728" s="182" t="s">
        <v>3</v>
      </c>
      <c r="F728" s="183" t="s">
        <v>1299</v>
      </c>
      <c r="G728" s="13"/>
      <c r="H728" s="182" t="s">
        <v>3</v>
      </c>
      <c r="I728" s="13"/>
      <c r="J728" s="13"/>
      <c r="K728" s="13"/>
      <c r="L728" s="180"/>
      <c r="M728" s="184"/>
      <c r="N728" s="185"/>
      <c r="O728" s="185"/>
      <c r="P728" s="185"/>
      <c r="Q728" s="185"/>
      <c r="R728" s="185"/>
      <c r="S728" s="185"/>
      <c r="T728" s="186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182" t="s">
        <v>204</v>
      </c>
      <c r="AU728" s="182" t="s">
        <v>78</v>
      </c>
      <c r="AV728" s="13" t="s">
        <v>76</v>
      </c>
      <c r="AW728" s="13" t="s">
        <v>31</v>
      </c>
      <c r="AX728" s="13" t="s">
        <v>69</v>
      </c>
      <c r="AY728" s="182" t="s">
        <v>195</v>
      </c>
    </row>
    <row r="729" spans="1:51" s="14" customFormat="1" ht="12">
      <c r="A729" s="14"/>
      <c r="B729" s="187"/>
      <c r="C729" s="14"/>
      <c r="D729" s="181" t="s">
        <v>204</v>
      </c>
      <c r="E729" s="188" t="s">
        <v>3</v>
      </c>
      <c r="F729" s="189" t="s">
        <v>1300</v>
      </c>
      <c r="G729" s="14"/>
      <c r="H729" s="190">
        <v>52</v>
      </c>
      <c r="I729" s="14"/>
      <c r="J729" s="14"/>
      <c r="K729" s="14"/>
      <c r="L729" s="187"/>
      <c r="M729" s="191"/>
      <c r="N729" s="192"/>
      <c r="O729" s="192"/>
      <c r="P729" s="192"/>
      <c r="Q729" s="192"/>
      <c r="R729" s="192"/>
      <c r="S729" s="192"/>
      <c r="T729" s="193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188" t="s">
        <v>204</v>
      </c>
      <c r="AU729" s="188" t="s">
        <v>78</v>
      </c>
      <c r="AV729" s="14" t="s">
        <v>78</v>
      </c>
      <c r="AW729" s="14" t="s">
        <v>31</v>
      </c>
      <c r="AX729" s="14" t="s">
        <v>69</v>
      </c>
      <c r="AY729" s="188" t="s">
        <v>195</v>
      </c>
    </row>
    <row r="730" spans="1:51" s="15" customFormat="1" ht="12">
      <c r="A730" s="15"/>
      <c r="B730" s="194"/>
      <c r="C730" s="15"/>
      <c r="D730" s="181" t="s">
        <v>204</v>
      </c>
      <c r="E730" s="195" t="s">
        <v>3</v>
      </c>
      <c r="F730" s="196" t="s">
        <v>209</v>
      </c>
      <c r="G730" s="15"/>
      <c r="H730" s="197">
        <v>88</v>
      </c>
      <c r="I730" s="15"/>
      <c r="J730" s="15"/>
      <c r="K730" s="15"/>
      <c r="L730" s="194"/>
      <c r="M730" s="198"/>
      <c r="N730" s="199"/>
      <c r="O730" s="199"/>
      <c r="P730" s="199"/>
      <c r="Q730" s="199"/>
      <c r="R730" s="199"/>
      <c r="S730" s="199"/>
      <c r="T730" s="200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T730" s="195" t="s">
        <v>204</v>
      </c>
      <c r="AU730" s="195" t="s">
        <v>78</v>
      </c>
      <c r="AV730" s="15" t="s">
        <v>202</v>
      </c>
      <c r="AW730" s="15" t="s">
        <v>31</v>
      </c>
      <c r="AX730" s="15" t="s">
        <v>76</v>
      </c>
      <c r="AY730" s="195" t="s">
        <v>195</v>
      </c>
    </row>
    <row r="731" spans="1:65" s="2" customFormat="1" ht="16.5" customHeight="1">
      <c r="A731" s="33"/>
      <c r="B731" s="167"/>
      <c r="C731" s="208" t="s">
        <v>1301</v>
      </c>
      <c r="D731" s="208" t="s">
        <v>263</v>
      </c>
      <c r="E731" s="209" t="s">
        <v>1302</v>
      </c>
      <c r="F731" s="210" t="s">
        <v>1303</v>
      </c>
      <c r="G731" s="211" t="s">
        <v>216</v>
      </c>
      <c r="H731" s="212">
        <v>1.239</v>
      </c>
      <c r="I731" s="213">
        <v>6680</v>
      </c>
      <c r="J731" s="213">
        <f>ROUND(I731*H731,2)</f>
        <v>8276.52</v>
      </c>
      <c r="K731" s="210" t="s">
        <v>201</v>
      </c>
      <c r="L731" s="214"/>
      <c r="M731" s="215" t="s">
        <v>3</v>
      </c>
      <c r="N731" s="216" t="s">
        <v>40</v>
      </c>
      <c r="O731" s="176">
        <v>0</v>
      </c>
      <c r="P731" s="176">
        <f>O731*H731</f>
        <v>0</v>
      </c>
      <c r="Q731" s="176">
        <v>0.55</v>
      </c>
      <c r="R731" s="176">
        <f>Q731*H731</f>
        <v>0.6814500000000001</v>
      </c>
      <c r="S731" s="176">
        <v>0</v>
      </c>
      <c r="T731" s="177">
        <f>S731*H731</f>
        <v>0</v>
      </c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R731" s="178" t="s">
        <v>417</v>
      </c>
      <c r="AT731" s="178" t="s">
        <v>263</v>
      </c>
      <c r="AU731" s="178" t="s">
        <v>78</v>
      </c>
      <c r="AY731" s="20" t="s">
        <v>195</v>
      </c>
      <c r="BE731" s="179">
        <f>IF(N731="základní",J731,0)</f>
        <v>8276.52</v>
      </c>
      <c r="BF731" s="179">
        <f>IF(N731="snížená",J731,0)</f>
        <v>0</v>
      </c>
      <c r="BG731" s="179">
        <f>IF(N731="zákl. přenesená",J731,0)</f>
        <v>0</v>
      </c>
      <c r="BH731" s="179">
        <f>IF(N731="sníž. přenesená",J731,0)</f>
        <v>0</v>
      </c>
      <c r="BI731" s="179">
        <f>IF(N731="nulová",J731,0)</f>
        <v>0</v>
      </c>
      <c r="BJ731" s="20" t="s">
        <v>76</v>
      </c>
      <c r="BK731" s="179">
        <f>ROUND(I731*H731,2)</f>
        <v>8276.52</v>
      </c>
      <c r="BL731" s="20" t="s">
        <v>295</v>
      </c>
      <c r="BM731" s="178" t="s">
        <v>1304</v>
      </c>
    </row>
    <row r="732" spans="1:51" s="13" customFormat="1" ht="12">
      <c r="A732" s="13"/>
      <c r="B732" s="180"/>
      <c r="C732" s="13"/>
      <c r="D732" s="181" t="s">
        <v>204</v>
      </c>
      <c r="E732" s="182" t="s">
        <v>3</v>
      </c>
      <c r="F732" s="183" t="s">
        <v>1297</v>
      </c>
      <c r="G732" s="13"/>
      <c r="H732" s="182" t="s">
        <v>3</v>
      </c>
      <c r="I732" s="13"/>
      <c r="J732" s="13"/>
      <c r="K732" s="13"/>
      <c r="L732" s="180"/>
      <c r="M732" s="184"/>
      <c r="N732" s="185"/>
      <c r="O732" s="185"/>
      <c r="P732" s="185"/>
      <c r="Q732" s="185"/>
      <c r="R732" s="185"/>
      <c r="S732" s="185"/>
      <c r="T732" s="186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182" t="s">
        <v>204</v>
      </c>
      <c r="AU732" s="182" t="s">
        <v>78</v>
      </c>
      <c r="AV732" s="13" t="s">
        <v>76</v>
      </c>
      <c r="AW732" s="13" t="s">
        <v>31</v>
      </c>
      <c r="AX732" s="13" t="s">
        <v>69</v>
      </c>
      <c r="AY732" s="182" t="s">
        <v>195</v>
      </c>
    </row>
    <row r="733" spans="1:51" s="14" customFormat="1" ht="12">
      <c r="A733" s="14"/>
      <c r="B733" s="187"/>
      <c r="C733" s="14"/>
      <c r="D733" s="181" t="s">
        <v>204</v>
      </c>
      <c r="E733" s="188" t="s">
        <v>3</v>
      </c>
      <c r="F733" s="189" t="s">
        <v>1305</v>
      </c>
      <c r="G733" s="14"/>
      <c r="H733" s="190">
        <v>0.507</v>
      </c>
      <c r="I733" s="14"/>
      <c r="J733" s="14"/>
      <c r="K733" s="14"/>
      <c r="L733" s="187"/>
      <c r="M733" s="191"/>
      <c r="N733" s="192"/>
      <c r="O733" s="192"/>
      <c r="P733" s="192"/>
      <c r="Q733" s="192"/>
      <c r="R733" s="192"/>
      <c r="S733" s="192"/>
      <c r="T733" s="193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188" t="s">
        <v>204</v>
      </c>
      <c r="AU733" s="188" t="s">
        <v>78</v>
      </c>
      <c r="AV733" s="14" t="s">
        <v>78</v>
      </c>
      <c r="AW733" s="14" t="s">
        <v>31</v>
      </c>
      <c r="AX733" s="14" t="s">
        <v>69</v>
      </c>
      <c r="AY733" s="188" t="s">
        <v>195</v>
      </c>
    </row>
    <row r="734" spans="1:51" s="13" customFormat="1" ht="12">
      <c r="A734" s="13"/>
      <c r="B734" s="180"/>
      <c r="C734" s="13"/>
      <c r="D734" s="181" t="s">
        <v>204</v>
      </c>
      <c r="E734" s="182" t="s">
        <v>3</v>
      </c>
      <c r="F734" s="183" t="s">
        <v>1299</v>
      </c>
      <c r="G734" s="13"/>
      <c r="H734" s="182" t="s">
        <v>3</v>
      </c>
      <c r="I734" s="13"/>
      <c r="J734" s="13"/>
      <c r="K734" s="13"/>
      <c r="L734" s="180"/>
      <c r="M734" s="184"/>
      <c r="N734" s="185"/>
      <c r="O734" s="185"/>
      <c r="P734" s="185"/>
      <c r="Q734" s="185"/>
      <c r="R734" s="185"/>
      <c r="S734" s="185"/>
      <c r="T734" s="186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182" t="s">
        <v>204</v>
      </c>
      <c r="AU734" s="182" t="s">
        <v>78</v>
      </c>
      <c r="AV734" s="13" t="s">
        <v>76</v>
      </c>
      <c r="AW734" s="13" t="s">
        <v>31</v>
      </c>
      <c r="AX734" s="13" t="s">
        <v>69</v>
      </c>
      <c r="AY734" s="182" t="s">
        <v>195</v>
      </c>
    </row>
    <row r="735" spans="1:51" s="14" customFormat="1" ht="12">
      <c r="A735" s="14"/>
      <c r="B735" s="187"/>
      <c r="C735" s="14"/>
      <c r="D735" s="181" t="s">
        <v>204</v>
      </c>
      <c r="E735" s="188" t="s">
        <v>3</v>
      </c>
      <c r="F735" s="189" t="s">
        <v>1306</v>
      </c>
      <c r="G735" s="14"/>
      <c r="H735" s="190">
        <v>0.732</v>
      </c>
      <c r="I735" s="14"/>
      <c r="J735" s="14"/>
      <c r="K735" s="14"/>
      <c r="L735" s="187"/>
      <c r="M735" s="191"/>
      <c r="N735" s="192"/>
      <c r="O735" s="192"/>
      <c r="P735" s="192"/>
      <c r="Q735" s="192"/>
      <c r="R735" s="192"/>
      <c r="S735" s="192"/>
      <c r="T735" s="193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188" t="s">
        <v>204</v>
      </c>
      <c r="AU735" s="188" t="s">
        <v>78</v>
      </c>
      <c r="AV735" s="14" t="s">
        <v>78</v>
      </c>
      <c r="AW735" s="14" t="s">
        <v>31</v>
      </c>
      <c r="AX735" s="14" t="s">
        <v>69</v>
      </c>
      <c r="AY735" s="188" t="s">
        <v>195</v>
      </c>
    </row>
    <row r="736" spans="1:51" s="15" customFormat="1" ht="12">
      <c r="A736" s="15"/>
      <c r="B736" s="194"/>
      <c r="C736" s="15"/>
      <c r="D736" s="181" t="s">
        <v>204</v>
      </c>
      <c r="E736" s="195" t="s">
        <v>3</v>
      </c>
      <c r="F736" s="196" t="s">
        <v>209</v>
      </c>
      <c r="G736" s="15"/>
      <c r="H736" s="197">
        <v>1.239</v>
      </c>
      <c r="I736" s="15"/>
      <c r="J736" s="15"/>
      <c r="K736" s="15"/>
      <c r="L736" s="194"/>
      <c r="M736" s="198"/>
      <c r="N736" s="199"/>
      <c r="O736" s="199"/>
      <c r="P736" s="199"/>
      <c r="Q736" s="199"/>
      <c r="R736" s="199"/>
      <c r="S736" s="199"/>
      <c r="T736" s="200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195" t="s">
        <v>204</v>
      </c>
      <c r="AU736" s="195" t="s">
        <v>78</v>
      </c>
      <c r="AV736" s="15" t="s">
        <v>202</v>
      </c>
      <c r="AW736" s="15" t="s">
        <v>31</v>
      </c>
      <c r="AX736" s="15" t="s">
        <v>76</v>
      </c>
      <c r="AY736" s="195" t="s">
        <v>195</v>
      </c>
    </row>
    <row r="737" spans="1:65" s="2" customFormat="1" ht="24" customHeight="1">
      <c r="A737" s="33"/>
      <c r="B737" s="167"/>
      <c r="C737" s="168" t="s">
        <v>1307</v>
      </c>
      <c r="D737" s="168" t="s">
        <v>197</v>
      </c>
      <c r="E737" s="169" t="s">
        <v>1308</v>
      </c>
      <c r="F737" s="170" t="s">
        <v>1309</v>
      </c>
      <c r="G737" s="171" t="s">
        <v>200</v>
      </c>
      <c r="H737" s="172">
        <v>34.2</v>
      </c>
      <c r="I737" s="173">
        <v>365</v>
      </c>
      <c r="J737" s="173">
        <f>ROUND(I737*H737,2)</f>
        <v>12483</v>
      </c>
      <c r="K737" s="170" t="s">
        <v>201</v>
      </c>
      <c r="L737" s="34"/>
      <c r="M737" s="174" t="s">
        <v>3</v>
      </c>
      <c r="N737" s="175" t="s">
        <v>40</v>
      </c>
      <c r="O737" s="176">
        <v>1.02</v>
      </c>
      <c r="P737" s="176">
        <f>O737*H737</f>
        <v>34.884</v>
      </c>
      <c r="Q737" s="176">
        <v>0</v>
      </c>
      <c r="R737" s="176">
        <f>Q737*H737</f>
        <v>0</v>
      </c>
      <c r="S737" s="176">
        <v>0</v>
      </c>
      <c r="T737" s="177">
        <f>S737*H737</f>
        <v>0</v>
      </c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R737" s="178" t="s">
        <v>295</v>
      </c>
      <c r="AT737" s="178" t="s">
        <v>197</v>
      </c>
      <c r="AU737" s="178" t="s">
        <v>78</v>
      </c>
      <c r="AY737" s="20" t="s">
        <v>195</v>
      </c>
      <c r="BE737" s="179">
        <f>IF(N737="základní",J737,0)</f>
        <v>12483</v>
      </c>
      <c r="BF737" s="179">
        <f>IF(N737="snížená",J737,0)</f>
        <v>0</v>
      </c>
      <c r="BG737" s="179">
        <f>IF(N737="zákl. přenesená",J737,0)</f>
        <v>0</v>
      </c>
      <c r="BH737" s="179">
        <f>IF(N737="sníž. přenesená",J737,0)</f>
        <v>0</v>
      </c>
      <c r="BI737" s="179">
        <f>IF(N737="nulová",J737,0)</f>
        <v>0</v>
      </c>
      <c r="BJ737" s="20" t="s">
        <v>76</v>
      </c>
      <c r="BK737" s="179">
        <f>ROUND(I737*H737,2)</f>
        <v>12483</v>
      </c>
      <c r="BL737" s="20" t="s">
        <v>295</v>
      </c>
      <c r="BM737" s="178" t="s">
        <v>1310</v>
      </c>
    </row>
    <row r="738" spans="1:51" s="13" customFormat="1" ht="12">
      <c r="A738" s="13"/>
      <c r="B738" s="180"/>
      <c r="C738" s="13"/>
      <c r="D738" s="181" t="s">
        <v>204</v>
      </c>
      <c r="E738" s="182" t="s">
        <v>3</v>
      </c>
      <c r="F738" s="183" t="s">
        <v>1311</v>
      </c>
      <c r="G738" s="13"/>
      <c r="H738" s="182" t="s">
        <v>3</v>
      </c>
      <c r="I738" s="13"/>
      <c r="J738" s="13"/>
      <c r="K738" s="13"/>
      <c r="L738" s="180"/>
      <c r="M738" s="184"/>
      <c r="N738" s="185"/>
      <c r="O738" s="185"/>
      <c r="P738" s="185"/>
      <c r="Q738" s="185"/>
      <c r="R738" s="185"/>
      <c r="S738" s="185"/>
      <c r="T738" s="186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182" t="s">
        <v>204</v>
      </c>
      <c r="AU738" s="182" t="s">
        <v>78</v>
      </c>
      <c r="AV738" s="13" t="s">
        <v>76</v>
      </c>
      <c r="AW738" s="13" t="s">
        <v>31</v>
      </c>
      <c r="AX738" s="13" t="s">
        <v>69</v>
      </c>
      <c r="AY738" s="182" t="s">
        <v>195</v>
      </c>
    </row>
    <row r="739" spans="1:51" s="14" customFormat="1" ht="12">
      <c r="A739" s="14"/>
      <c r="B739" s="187"/>
      <c r="C739" s="14"/>
      <c r="D739" s="181" t="s">
        <v>204</v>
      </c>
      <c r="E739" s="188" t="s">
        <v>3</v>
      </c>
      <c r="F739" s="189" t="s">
        <v>1312</v>
      </c>
      <c r="G739" s="14"/>
      <c r="H739" s="190">
        <v>34.2</v>
      </c>
      <c r="I739" s="14"/>
      <c r="J739" s="14"/>
      <c r="K739" s="14"/>
      <c r="L739" s="187"/>
      <c r="M739" s="191"/>
      <c r="N739" s="192"/>
      <c r="O739" s="192"/>
      <c r="P739" s="192"/>
      <c r="Q739" s="192"/>
      <c r="R739" s="192"/>
      <c r="S739" s="192"/>
      <c r="T739" s="193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188" t="s">
        <v>204</v>
      </c>
      <c r="AU739" s="188" t="s">
        <v>78</v>
      </c>
      <c r="AV739" s="14" t="s">
        <v>78</v>
      </c>
      <c r="AW739" s="14" t="s">
        <v>31</v>
      </c>
      <c r="AX739" s="14" t="s">
        <v>76</v>
      </c>
      <c r="AY739" s="188" t="s">
        <v>195</v>
      </c>
    </row>
    <row r="740" spans="1:65" s="2" customFormat="1" ht="16.5" customHeight="1">
      <c r="A740" s="33"/>
      <c r="B740" s="167"/>
      <c r="C740" s="208" t="s">
        <v>1313</v>
      </c>
      <c r="D740" s="208" t="s">
        <v>263</v>
      </c>
      <c r="E740" s="209" t="s">
        <v>1314</v>
      </c>
      <c r="F740" s="210" t="s">
        <v>1315</v>
      </c>
      <c r="G740" s="211" t="s">
        <v>200</v>
      </c>
      <c r="H740" s="212">
        <v>41.04</v>
      </c>
      <c r="I740" s="213">
        <v>162</v>
      </c>
      <c r="J740" s="213">
        <f>ROUND(I740*H740,2)</f>
        <v>6648.48</v>
      </c>
      <c r="K740" s="210" t="s">
        <v>201</v>
      </c>
      <c r="L740" s="214"/>
      <c r="M740" s="215" t="s">
        <v>3</v>
      </c>
      <c r="N740" s="216" t="s">
        <v>40</v>
      </c>
      <c r="O740" s="176">
        <v>0</v>
      </c>
      <c r="P740" s="176">
        <f>O740*H740</f>
        <v>0</v>
      </c>
      <c r="Q740" s="176">
        <v>0.00735</v>
      </c>
      <c r="R740" s="176">
        <f>Q740*H740</f>
        <v>0.30164399999999997</v>
      </c>
      <c r="S740" s="176">
        <v>0</v>
      </c>
      <c r="T740" s="177">
        <f>S740*H740</f>
        <v>0</v>
      </c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R740" s="178" t="s">
        <v>417</v>
      </c>
      <c r="AT740" s="178" t="s">
        <v>263</v>
      </c>
      <c r="AU740" s="178" t="s">
        <v>78</v>
      </c>
      <c r="AY740" s="20" t="s">
        <v>195</v>
      </c>
      <c r="BE740" s="179">
        <f>IF(N740="základní",J740,0)</f>
        <v>6648.48</v>
      </c>
      <c r="BF740" s="179">
        <f>IF(N740="snížená",J740,0)</f>
        <v>0</v>
      </c>
      <c r="BG740" s="179">
        <f>IF(N740="zákl. přenesená",J740,0)</f>
        <v>0</v>
      </c>
      <c r="BH740" s="179">
        <f>IF(N740="sníž. přenesená",J740,0)</f>
        <v>0</v>
      </c>
      <c r="BI740" s="179">
        <f>IF(N740="nulová",J740,0)</f>
        <v>0</v>
      </c>
      <c r="BJ740" s="20" t="s">
        <v>76</v>
      </c>
      <c r="BK740" s="179">
        <f>ROUND(I740*H740,2)</f>
        <v>6648.48</v>
      </c>
      <c r="BL740" s="20" t="s">
        <v>295</v>
      </c>
      <c r="BM740" s="178" t="s">
        <v>1316</v>
      </c>
    </row>
    <row r="741" spans="1:51" s="14" customFormat="1" ht="12">
      <c r="A741" s="14"/>
      <c r="B741" s="187"/>
      <c r="C741" s="14"/>
      <c r="D741" s="181" t="s">
        <v>204</v>
      </c>
      <c r="E741" s="14"/>
      <c r="F741" s="189" t="s">
        <v>1317</v>
      </c>
      <c r="G741" s="14"/>
      <c r="H741" s="190">
        <v>41.04</v>
      </c>
      <c r="I741" s="14"/>
      <c r="J741" s="14"/>
      <c r="K741" s="14"/>
      <c r="L741" s="187"/>
      <c r="M741" s="191"/>
      <c r="N741" s="192"/>
      <c r="O741" s="192"/>
      <c r="P741" s="192"/>
      <c r="Q741" s="192"/>
      <c r="R741" s="192"/>
      <c r="S741" s="192"/>
      <c r="T741" s="193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188" t="s">
        <v>204</v>
      </c>
      <c r="AU741" s="188" t="s">
        <v>78</v>
      </c>
      <c r="AV741" s="14" t="s">
        <v>78</v>
      </c>
      <c r="AW741" s="14" t="s">
        <v>4</v>
      </c>
      <c r="AX741" s="14" t="s">
        <v>76</v>
      </c>
      <c r="AY741" s="188" t="s">
        <v>195</v>
      </c>
    </row>
    <row r="742" spans="1:65" s="2" customFormat="1" ht="24" customHeight="1">
      <c r="A742" s="33"/>
      <c r="B742" s="167"/>
      <c r="C742" s="168" t="s">
        <v>1318</v>
      </c>
      <c r="D742" s="168" t="s">
        <v>197</v>
      </c>
      <c r="E742" s="169" t="s">
        <v>1319</v>
      </c>
      <c r="F742" s="170" t="s">
        <v>1320</v>
      </c>
      <c r="G742" s="171" t="s">
        <v>216</v>
      </c>
      <c r="H742" s="172">
        <v>1.52</v>
      </c>
      <c r="I742" s="173">
        <v>1050</v>
      </c>
      <c r="J742" s="173">
        <f>ROUND(I742*H742,2)</f>
        <v>1596</v>
      </c>
      <c r="K742" s="170" t="s">
        <v>201</v>
      </c>
      <c r="L742" s="34"/>
      <c r="M742" s="174" t="s">
        <v>3</v>
      </c>
      <c r="N742" s="175" t="s">
        <v>40</v>
      </c>
      <c r="O742" s="176">
        <v>0</v>
      </c>
      <c r="P742" s="176">
        <f>O742*H742</f>
        <v>0</v>
      </c>
      <c r="Q742" s="176">
        <v>0.02337</v>
      </c>
      <c r="R742" s="176">
        <f>Q742*H742</f>
        <v>0.035522399999999996</v>
      </c>
      <c r="S742" s="176">
        <v>0</v>
      </c>
      <c r="T742" s="177">
        <f>S742*H742</f>
        <v>0</v>
      </c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R742" s="178" t="s">
        <v>295</v>
      </c>
      <c r="AT742" s="178" t="s">
        <v>197</v>
      </c>
      <c r="AU742" s="178" t="s">
        <v>78</v>
      </c>
      <c r="AY742" s="20" t="s">
        <v>195</v>
      </c>
      <c r="BE742" s="179">
        <f>IF(N742="základní",J742,0)</f>
        <v>1596</v>
      </c>
      <c r="BF742" s="179">
        <f>IF(N742="snížená",J742,0)</f>
        <v>0</v>
      </c>
      <c r="BG742" s="179">
        <f>IF(N742="zákl. přenesená",J742,0)</f>
        <v>0</v>
      </c>
      <c r="BH742" s="179">
        <f>IF(N742="sníž. přenesená",J742,0)</f>
        <v>0</v>
      </c>
      <c r="BI742" s="179">
        <f>IF(N742="nulová",J742,0)</f>
        <v>0</v>
      </c>
      <c r="BJ742" s="20" t="s">
        <v>76</v>
      </c>
      <c r="BK742" s="179">
        <f>ROUND(I742*H742,2)</f>
        <v>1596</v>
      </c>
      <c r="BL742" s="20" t="s">
        <v>295</v>
      </c>
      <c r="BM742" s="178" t="s">
        <v>1321</v>
      </c>
    </row>
    <row r="743" spans="1:51" s="14" customFormat="1" ht="12">
      <c r="A743" s="14"/>
      <c r="B743" s="187"/>
      <c r="C743" s="14"/>
      <c r="D743" s="181" t="s">
        <v>204</v>
      </c>
      <c r="E743" s="188" t="s">
        <v>3</v>
      </c>
      <c r="F743" s="189" t="s">
        <v>1322</v>
      </c>
      <c r="G743" s="14"/>
      <c r="H743" s="190">
        <v>1.52</v>
      </c>
      <c r="I743" s="14"/>
      <c r="J743" s="14"/>
      <c r="K743" s="14"/>
      <c r="L743" s="187"/>
      <c r="M743" s="191"/>
      <c r="N743" s="192"/>
      <c r="O743" s="192"/>
      <c r="P743" s="192"/>
      <c r="Q743" s="192"/>
      <c r="R743" s="192"/>
      <c r="S743" s="192"/>
      <c r="T743" s="193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188" t="s">
        <v>204</v>
      </c>
      <c r="AU743" s="188" t="s">
        <v>78</v>
      </c>
      <c r="AV743" s="14" t="s">
        <v>78</v>
      </c>
      <c r="AW743" s="14" t="s">
        <v>31</v>
      </c>
      <c r="AX743" s="14" t="s">
        <v>76</v>
      </c>
      <c r="AY743" s="188" t="s">
        <v>195</v>
      </c>
    </row>
    <row r="744" spans="1:65" s="2" customFormat="1" ht="16.5" customHeight="1">
      <c r="A744" s="33"/>
      <c r="B744" s="167"/>
      <c r="C744" s="168" t="s">
        <v>1323</v>
      </c>
      <c r="D744" s="168" t="s">
        <v>197</v>
      </c>
      <c r="E744" s="169" t="s">
        <v>1324</v>
      </c>
      <c r="F744" s="170" t="s">
        <v>1325</v>
      </c>
      <c r="G744" s="171" t="s">
        <v>200</v>
      </c>
      <c r="H744" s="172">
        <v>46.193</v>
      </c>
      <c r="I744" s="173">
        <v>342</v>
      </c>
      <c r="J744" s="173">
        <f>ROUND(I744*H744,2)</f>
        <v>15798.01</v>
      </c>
      <c r="K744" s="170" t="s">
        <v>3</v>
      </c>
      <c r="L744" s="34"/>
      <c r="M744" s="174" t="s">
        <v>3</v>
      </c>
      <c r="N744" s="175" t="s">
        <v>40</v>
      </c>
      <c r="O744" s="176">
        <v>0.23</v>
      </c>
      <c r="P744" s="176">
        <f>O744*H744</f>
        <v>10.62439</v>
      </c>
      <c r="Q744" s="176">
        <v>0.01131</v>
      </c>
      <c r="R744" s="176">
        <f>Q744*H744</f>
        <v>0.52244283</v>
      </c>
      <c r="S744" s="176">
        <v>0</v>
      </c>
      <c r="T744" s="177">
        <f>S744*H744</f>
        <v>0</v>
      </c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R744" s="178" t="s">
        <v>295</v>
      </c>
      <c r="AT744" s="178" t="s">
        <v>197</v>
      </c>
      <c r="AU744" s="178" t="s">
        <v>78</v>
      </c>
      <c r="AY744" s="20" t="s">
        <v>195</v>
      </c>
      <c r="BE744" s="179">
        <f>IF(N744="základní",J744,0)</f>
        <v>15798.01</v>
      </c>
      <c r="BF744" s="179">
        <f>IF(N744="snížená",J744,0)</f>
        <v>0</v>
      </c>
      <c r="BG744" s="179">
        <f>IF(N744="zákl. přenesená",J744,0)</f>
        <v>0</v>
      </c>
      <c r="BH744" s="179">
        <f>IF(N744="sníž. přenesená",J744,0)</f>
        <v>0</v>
      </c>
      <c r="BI744" s="179">
        <f>IF(N744="nulová",J744,0)</f>
        <v>0</v>
      </c>
      <c r="BJ744" s="20" t="s">
        <v>76</v>
      </c>
      <c r="BK744" s="179">
        <f>ROUND(I744*H744,2)</f>
        <v>15798.01</v>
      </c>
      <c r="BL744" s="20" t="s">
        <v>295</v>
      </c>
      <c r="BM744" s="178" t="s">
        <v>1326</v>
      </c>
    </row>
    <row r="745" spans="1:51" s="13" customFormat="1" ht="12">
      <c r="A745" s="13"/>
      <c r="B745" s="180"/>
      <c r="C745" s="13"/>
      <c r="D745" s="181" t="s">
        <v>204</v>
      </c>
      <c r="E745" s="182" t="s">
        <v>3</v>
      </c>
      <c r="F745" s="183" t="s">
        <v>1327</v>
      </c>
      <c r="G745" s="13"/>
      <c r="H745" s="182" t="s">
        <v>3</v>
      </c>
      <c r="I745" s="13"/>
      <c r="J745" s="13"/>
      <c r="K745" s="13"/>
      <c r="L745" s="180"/>
      <c r="M745" s="184"/>
      <c r="N745" s="185"/>
      <c r="O745" s="185"/>
      <c r="P745" s="185"/>
      <c r="Q745" s="185"/>
      <c r="R745" s="185"/>
      <c r="S745" s="185"/>
      <c r="T745" s="186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182" t="s">
        <v>204</v>
      </c>
      <c r="AU745" s="182" t="s">
        <v>78</v>
      </c>
      <c r="AV745" s="13" t="s">
        <v>76</v>
      </c>
      <c r="AW745" s="13" t="s">
        <v>31</v>
      </c>
      <c r="AX745" s="13" t="s">
        <v>69</v>
      </c>
      <c r="AY745" s="182" t="s">
        <v>195</v>
      </c>
    </row>
    <row r="746" spans="1:51" s="14" customFormat="1" ht="12">
      <c r="A746" s="14"/>
      <c r="B746" s="187"/>
      <c r="C746" s="14"/>
      <c r="D746" s="181" t="s">
        <v>204</v>
      </c>
      <c r="E746" s="188" t="s">
        <v>3</v>
      </c>
      <c r="F746" s="189" t="s">
        <v>1328</v>
      </c>
      <c r="G746" s="14"/>
      <c r="H746" s="190">
        <v>26.04</v>
      </c>
      <c r="I746" s="14"/>
      <c r="J746" s="14"/>
      <c r="K746" s="14"/>
      <c r="L746" s="187"/>
      <c r="M746" s="191"/>
      <c r="N746" s="192"/>
      <c r="O746" s="192"/>
      <c r="P746" s="192"/>
      <c r="Q746" s="192"/>
      <c r="R746" s="192"/>
      <c r="S746" s="192"/>
      <c r="T746" s="193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188" t="s">
        <v>204</v>
      </c>
      <c r="AU746" s="188" t="s">
        <v>78</v>
      </c>
      <c r="AV746" s="14" t="s">
        <v>78</v>
      </c>
      <c r="AW746" s="14" t="s">
        <v>31</v>
      </c>
      <c r="AX746" s="14" t="s">
        <v>69</v>
      </c>
      <c r="AY746" s="188" t="s">
        <v>195</v>
      </c>
    </row>
    <row r="747" spans="1:51" s="13" customFormat="1" ht="12">
      <c r="A747" s="13"/>
      <c r="B747" s="180"/>
      <c r="C747" s="13"/>
      <c r="D747" s="181" t="s">
        <v>204</v>
      </c>
      <c r="E747" s="182" t="s">
        <v>3</v>
      </c>
      <c r="F747" s="183" t="s">
        <v>1329</v>
      </c>
      <c r="G747" s="13"/>
      <c r="H747" s="182" t="s">
        <v>3</v>
      </c>
      <c r="I747" s="13"/>
      <c r="J747" s="13"/>
      <c r="K747" s="13"/>
      <c r="L747" s="180"/>
      <c r="M747" s="184"/>
      <c r="N747" s="185"/>
      <c r="O747" s="185"/>
      <c r="P747" s="185"/>
      <c r="Q747" s="185"/>
      <c r="R747" s="185"/>
      <c r="S747" s="185"/>
      <c r="T747" s="186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182" t="s">
        <v>204</v>
      </c>
      <c r="AU747" s="182" t="s">
        <v>78</v>
      </c>
      <c r="AV747" s="13" t="s">
        <v>76</v>
      </c>
      <c r="AW747" s="13" t="s">
        <v>31</v>
      </c>
      <c r="AX747" s="13" t="s">
        <v>69</v>
      </c>
      <c r="AY747" s="182" t="s">
        <v>195</v>
      </c>
    </row>
    <row r="748" spans="1:51" s="14" customFormat="1" ht="12">
      <c r="A748" s="14"/>
      <c r="B748" s="187"/>
      <c r="C748" s="14"/>
      <c r="D748" s="181" t="s">
        <v>204</v>
      </c>
      <c r="E748" s="188" t="s">
        <v>3</v>
      </c>
      <c r="F748" s="189" t="s">
        <v>1330</v>
      </c>
      <c r="G748" s="14"/>
      <c r="H748" s="190">
        <v>6.27</v>
      </c>
      <c r="I748" s="14"/>
      <c r="J748" s="14"/>
      <c r="K748" s="14"/>
      <c r="L748" s="187"/>
      <c r="M748" s="191"/>
      <c r="N748" s="192"/>
      <c r="O748" s="192"/>
      <c r="P748" s="192"/>
      <c r="Q748" s="192"/>
      <c r="R748" s="192"/>
      <c r="S748" s="192"/>
      <c r="T748" s="193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188" t="s">
        <v>204</v>
      </c>
      <c r="AU748" s="188" t="s">
        <v>78</v>
      </c>
      <c r="AV748" s="14" t="s">
        <v>78</v>
      </c>
      <c r="AW748" s="14" t="s">
        <v>31</v>
      </c>
      <c r="AX748" s="14" t="s">
        <v>69</v>
      </c>
      <c r="AY748" s="188" t="s">
        <v>195</v>
      </c>
    </row>
    <row r="749" spans="1:51" s="13" customFormat="1" ht="12">
      <c r="A749" s="13"/>
      <c r="B749" s="180"/>
      <c r="C749" s="13"/>
      <c r="D749" s="181" t="s">
        <v>204</v>
      </c>
      <c r="E749" s="182" t="s">
        <v>3</v>
      </c>
      <c r="F749" s="183" t="s">
        <v>1331</v>
      </c>
      <c r="G749" s="13"/>
      <c r="H749" s="182" t="s">
        <v>3</v>
      </c>
      <c r="I749" s="13"/>
      <c r="J749" s="13"/>
      <c r="K749" s="13"/>
      <c r="L749" s="180"/>
      <c r="M749" s="184"/>
      <c r="N749" s="185"/>
      <c r="O749" s="185"/>
      <c r="P749" s="185"/>
      <c r="Q749" s="185"/>
      <c r="R749" s="185"/>
      <c r="S749" s="185"/>
      <c r="T749" s="186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182" t="s">
        <v>204</v>
      </c>
      <c r="AU749" s="182" t="s">
        <v>78</v>
      </c>
      <c r="AV749" s="13" t="s">
        <v>76</v>
      </c>
      <c r="AW749" s="13" t="s">
        <v>31</v>
      </c>
      <c r="AX749" s="13" t="s">
        <v>69</v>
      </c>
      <c r="AY749" s="182" t="s">
        <v>195</v>
      </c>
    </row>
    <row r="750" spans="1:51" s="14" customFormat="1" ht="12">
      <c r="A750" s="14"/>
      <c r="B750" s="187"/>
      <c r="C750" s="14"/>
      <c r="D750" s="181" t="s">
        <v>204</v>
      </c>
      <c r="E750" s="188" t="s">
        <v>3</v>
      </c>
      <c r="F750" s="189" t="s">
        <v>1332</v>
      </c>
      <c r="G750" s="14"/>
      <c r="H750" s="190">
        <v>13.883</v>
      </c>
      <c r="I750" s="14"/>
      <c r="J750" s="14"/>
      <c r="K750" s="14"/>
      <c r="L750" s="187"/>
      <c r="M750" s="191"/>
      <c r="N750" s="192"/>
      <c r="O750" s="192"/>
      <c r="P750" s="192"/>
      <c r="Q750" s="192"/>
      <c r="R750" s="192"/>
      <c r="S750" s="192"/>
      <c r="T750" s="193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188" t="s">
        <v>204</v>
      </c>
      <c r="AU750" s="188" t="s">
        <v>78</v>
      </c>
      <c r="AV750" s="14" t="s">
        <v>78</v>
      </c>
      <c r="AW750" s="14" t="s">
        <v>31</v>
      </c>
      <c r="AX750" s="14" t="s">
        <v>69</v>
      </c>
      <c r="AY750" s="188" t="s">
        <v>195</v>
      </c>
    </row>
    <row r="751" spans="1:51" s="15" customFormat="1" ht="12">
      <c r="A751" s="15"/>
      <c r="B751" s="194"/>
      <c r="C751" s="15"/>
      <c r="D751" s="181" t="s">
        <v>204</v>
      </c>
      <c r="E751" s="195" t="s">
        <v>3</v>
      </c>
      <c r="F751" s="196" t="s">
        <v>209</v>
      </c>
      <c r="G751" s="15"/>
      <c r="H751" s="197">
        <v>46.193</v>
      </c>
      <c r="I751" s="15"/>
      <c r="J751" s="15"/>
      <c r="K751" s="15"/>
      <c r="L751" s="194"/>
      <c r="M751" s="198"/>
      <c r="N751" s="199"/>
      <c r="O751" s="199"/>
      <c r="P751" s="199"/>
      <c r="Q751" s="199"/>
      <c r="R751" s="199"/>
      <c r="S751" s="199"/>
      <c r="T751" s="200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T751" s="195" t="s">
        <v>204</v>
      </c>
      <c r="AU751" s="195" t="s">
        <v>78</v>
      </c>
      <c r="AV751" s="15" t="s">
        <v>202</v>
      </c>
      <c r="AW751" s="15" t="s">
        <v>31</v>
      </c>
      <c r="AX751" s="15" t="s">
        <v>76</v>
      </c>
      <c r="AY751" s="195" t="s">
        <v>195</v>
      </c>
    </row>
    <row r="752" spans="1:65" s="2" customFormat="1" ht="24" customHeight="1">
      <c r="A752" s="33"/>
      <c r="B752" s="167"/>
      <c r="C752" s="168" t="s">
        <v>1333</v>
      </c>
      <c r="D752" s="168" t="s">
        <v>197</v>
      </c>
      <c r="E752" s="169" t="s">
        <v>1334</v>
      </c>
      <c r="F752" s="170" t="s">
        <v>1335</v>
      </c>
      <c r="G752" s="171" t="s">
        <v>200</v>
      </c>
      <c r="H752" s="172">
        <v>22.875</v>
      </c>
      <c r="I752" s="173">
        <v>414</v>
      </c>
      <c r="J752" s="173">
        <f>ROUND(I752*H752,2)</f>
        <v>9470.25</v>
      </c>
      <c r="K752" s="170" t="s">
        <v>201</v>
      </c>
      <c r="L752" s="34"/>
      <c r="M752" s="174" t="s">
        <v>3</v>
      </c>
      <c r="N752" s="175" t="s">
        <v>40</v>
      </c>
      <c r="O752" s="176">
        <v>0.27</v>
      </c>
      <c r="P752" s="176">
        <f>O752*H752</f>
        <v>6.1762500000000005</v>
      </c>
      <c r="Q752" s="176">
        <v>0.0139</v>
      </c>
      <c r="R752" s="176">
        <f>Q752*H752</f>
        <v>0.3179625</v>
      </c>
      <c r="S752" s="176">
        <v>0</v>
      </c>
      <c r="T752" s="177">
        <f>S752*H752</f>
        <v>0</v>
      </c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R752" s="178" t="s">
        <v>295</v>
      </c>
      <c r="AT752" s="178" t="s">
        <v>197</v>
      </c>
      <c r="AU752" s="178" t="s">
        <v>78</v>
      </c>
      <c r="AY752" s="20" t="s">
        <v>195</v>
      </c>
      <c r="BE752" s="179">
        <f>IF(N752="základní",J752,0)</f>
        <v>9470.25</v>
      </c>
      <c r="BF752" s="179">
        <f>IF(N752="snížená",J752,0)</f>
        <v>0</v>
      </c>
      <c r="BG752" s="179">
        <f>IF(N752="zákl. přenesená",J752,0)</f>
        <v>0</v>
      </c>
      <c r="BH752" s="179">
        <f>IF(N752="sníž. přenesená",J752,0)</f>
        <v>0</v>
      </c>
      <c r="BI752" s="179">
        <f>IF(N752="nulová",J752,0)</f>
        <v>0</v>
      </c>
      <c r="BJ752" s="20" t="s">
        <v>76</v>
      </c>
      <c r="BK752" s="179">
        <f>ROUND(I752*H752,2)</f>
        <v>9470.25</v>
      </c>
      <c r="BL752" s="20" t="s">
        <v>295</v>
      </c>
      <c r="BM752" s="178" t="s">
        <v>1336</v>
      </c>
    </row>
    <row r="753" spans="1:51" s="13" customFormat="1" ht="12">
      <c r="A753" s="13"/>
      <c r="B753" s="180"/>
      <c r="C753" s="13"/>
      <c r="D753" s="181" t="s">
        <v>204</v>
      </c>
      <c r="E753" s="182" t="s">
        <v>3</v>
      </c>
      <c r="F753" s="183" t="s">
        <v>1337</v>
      </c>
      <c r="G753" s="13"/>
      <c r="H753" s="182" t="s">
        <v>3</v>
      </c>
      <c r="I753" s="13"/>
      <c r="J753" s="13"/>
      <c r="K753" s="13"/>
      <c r="L753" s="180"/>
      <c r="M753" s="184"/>
      <c r="N753" s="185"/>
      <c r="O753" s="185"/>
      <c r="P753" s="185"/>
      <c r="Q753" s="185"/>
      <c r="R753" s="185"/>
      <c r="S753" s="185"/>
      <c r="T753" s="186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182" t="s">
        <v>204</v>
      </c>
      <c r="AU753" s="182" t="s">
        <v>78</v>
      </c>
      <c r="AV753" s="13" t="s">
        <v>76</v>
      </c>
      <c r="AW753" s="13" t="s">
        <v>31</v>
      </c>
      <c r="AX753" s="13" t="s">
        <v>69</v>
      </c>
      <c r="AY753" s="182" t="s">
        <v>195</v>
      </c>
    </row>
    <row r="754" spans="1:51" s="14" customFormat="1" ht="12">
      <c r="A754" s="14"/>
      <c r="B754" s="187"/>
      <c r="C754" s="14"/>
      <c r="D754" s="181" t="s">
        <v>204</v>
      </c>
      <c r="E754" s="188" t="s">
        <v>3</v>
      </c>
      <c r="F754" s="189" t="s">
        <v>1338</v>
      </c>
      <c r="G754" s="14"/>
      <c r="H754" s="190">
        <v>22.875</v>
      </c>
      <c r="I754" s="14"/>
      <c r="J754" s="14"/>
      <c r="K754" s="14"/>
      <c r="L754" s="187"/>
      <c r="M754" s="191"/>
      <c r="N754" s="192"/>
      <c r="O754" s="192"/>
      <c r="P754" s="192"/>
      <c r="Q754" s="192"/>
      <c r="R754" s="192"/>
      <c r="S754" s="192"/>
      <c r="T754" s="193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188" t="s">
        <v>204</v>
      </c>
      <c r="AU754" s="188" t="s">
        <v>78</v>
      </c>
      <c r="AV754" s="14" t="s">
        <v>78</v>
      </c>
      <c r="AW754" s="14" t="s">
        <v>31</v>
      </c>
      <c r="AX754" s="14" t="s">
        <v>76</v>
      </c>
      <c r="AY754" s="188" t="s">
        <v>195</v>
      </c>
    </row>
    <row r="755" spans="1:65" s="2" customFormat="1" ht="16.5" customHeight="1">
      <c r="A755" s="33"/>
      <c r="B755" s="167"/>
      <c r="C755" s="168" t="s">
        <v>1339</v>
      </c>
      <c r="D755" s="168" t="s">
        <v>197</v>
      </c>
      <c r="E755" s="169" t="s">
        <v>1340</v>
      </c>
      <c r="F755" s="170" t="s">
        <v>1341</v>
      </c>
      <c r="G755" s="171" t="s">
        <v>200</v>
      </c>
      <c r="H755" s="172">
        <v>32.22</v>
      </c>
      <c r="I755" s="173">
        <v>93</v>
      </c>
      <c r="J755" s="173">
        <f>ROUND(I755*H755,2)</f>
        <v>2996.46</v>
      </c>
      <c r="K755" s="170" t="s">
        <v>201</v>
      </c>
      <c r="L755" s="34"/>
      <c r="M755" s="174" t="s">
        <v>3</v>
      </c>
      <c r="N755" s="175" t="s">
        <v>40</v>
      </c>
      <c r="O755" s="176">
        <v>0.287</v>
      </c>
      <c r="P755" s="176">
        <f>O755*H755</f>
        <v>9.247139999999998</v>
      </c>
      <c r="Q755" s="176">
        <v>0</v>
      </c>
      <c r="R755" s="176">
        <f>Q755*H755</f>
        <v>0</v>
      </c>
      <c r="S755" s="176">
        <v>0</v>
      </c>
      <c r="T755" s="177">
        <f>S755*H755</f>
        <v>0</v>
      </c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R755" s="178" t="s">
        <v>295</v>
      </c>
      <c r="AT755" s="178" t="s">
        <v>197</v>
      </c>
      <c r="AU755" s="178" t="s">
        <v>78</v>
      </c>
      <c r="AY755" s="20" t="s">
        <v>195</v>
      </c>
      <c r="BE755" s="179">
        <f>IF(N755="základní",J755,0)</f>
        <v>2996.46</v>
      </c>
      <c r="BF755" s="179">
        <f>IF(N755="snížená",J755,0)</f>
        <v>0</v>
      </c>
      <c r="BG755" s="179">
        <f>IF(N755="zákl. přenesená",J755,0)</f>
        <v>0</v>
      </c>
      <c r="BH755" s="179">
        <f>IF(N755="sníž. přenesená",J755,0)</f>
        <v>0</v>
      </c>
      <c r="BI755" s="179">
        <f>IF(N755="nulová",J755,0)</f>
        <v>0</v>
      </c>
      <c r="BJ755" s="20" t="s">
        <v>76</v>
      </c>
      <c r="BK755" s="179">
        <f>ROUND(I755*H755,2)</f>
        <v>2996.46</v>
      </c>
      <c r="BL755" s="20" t="s">
        <v>295</v>
      </c>
      <c r="BM755" s="178" t="s">
        <v>1342</v>
      </c>
    </row>
    <row r="756" spans="1:51" s="13" customFormat="1" ht="12">
      <c r="A756" s="13"/>
      <c r="B756" s="180"/>
      <c r="C756" s="13"/>
      <c r="D756" s="181" t="s">
        <v>204</v>
      </c>
      <c r="E756" s="182" t="s">
        <v>3</v>
      </c>
      <c r="F756" s="183" t="s">
        <v>1343</v>
      </c>
      <c r="G756" s="13"/>
      <c r="H756" s="182" t="s">
        <v>3</v>
      </c>
      <c r="I756" s="13"/>
      <c r="J756" s="13"/>
      <c r="K756" s="13"/>
      <c r="L756" s="180"/>
      <c r="M756" s="184"/>
      <c r="N756" s="185"/>
      <c r="O756" s="185"/>
      <c r="P756" s="185"/>
      <c r="Q756" s="185"/>
      <c r="R756" s="185"/>
      <c r="S756" s="185"/>
      <c r="T756" s="186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182" t="s">
        <v>204</v>
      </c>
      <c r="AU756" s="182" t="s">
        <v>78</v>
      </c>
      <c r="AV756" s="13" t="s">
        <v>76</v>
      </c>
      <c r="AW756" s="13" t="s">
        <v>31</v>
      </c>
      <c r="AX756" s="13" t="s">
        <v>69</v>
      </c>
      <c r="AY756" s="182" t="s">
        <v>195</v>
      </c>
    </row>
    <row r="757" spans="1:51" s="14" customFormat="1" ht="12">
      <c r="A757" s="14"/>
      <c r="B757" s="187"/>
      <c r="C757" s="14"/>
      <c r="D757" s="181" t="s">
        <v>204</v>
      </c>
      <c r="E757" s="188" t="s">
        <v>3</v>
      </c>
      <c r="F757" s="189" t="s">
        <v>1344</v>
      </c>
      <c r="G757" s="14"/>
      <c r="H757" s="190">
        <v>32.22</v>
      </c>
      <c r="I757" s="14"/>
      <c r="J757" s="14"/>
      <c r="K757" s="14"/>
      <c r="L757" s="187"/>
      <c r="M757" s="191"/>
      <c r="N757" s="192"/>
      <c r="O757" s="192"/>
      <c r="P757" s="192"/>
      <c r="Q757" s="192"/>
      <c r="R757" s="192"/>
      <c r="S757" s="192"/>
      <c r="T757" s="193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188" t="s">
        <v>204</v>
      </c>
      <c r="AU757" s="188" t="s">
        <v>78</v>
      </c>
      <c r="AV757" s="14" t="s">
        <v>78</v>
      </c>
      <c r="AW757" s="14" t="s">
        <v>31</v>
      </c>
      <c r="AX757" s="14" t="s">
        <v>76</v>
      </c>
      <c r="AY757" s="188" t="s">
        <v>195</v>
      </c>
    </row>
    <row r="758" spans="1:65" s="2" customFormat="1" ht="16.5" customHeight="1">
      <c r="A758" s="33"/>
      <c r="B758" s="167"/>
      <c r="C758" s="208" t="s">
        <v>1345</v>
      </c>
      <c r="D758" s="208" t="s">
        <v>263</v>
      </c>
      <c r="E758" s="209" t="s">
        <v>1346</v>
      </c>
      <c r="F758" s="210" t="s">
        <v>1347</v>
      </c>
      <c r="G758" s="211" t="s">
        <v>216</v>
      </c>
      <c r="H758" s="212">
        <v>1.418</v>
      </c>
      <c r="I758" s="213">
        <v>6380</v>
      </c>
      <c r="J758" s="213">
        <f>ROUND(I758*H758,2)</f>
        <v>9046.84</v>
      </c>
      <c r="K758" s="210" t="s">
        <v>201</v>
      </c>
      <c r="L758" s="214"/>
      <c r="M758" s="215" t="s">
        <v>3</v>
      </c>
      <c r="N758" s="216" t="s">
        <v>40</v>
      </c>
      <c r="O758" s="176">
        <v>0</v>
      </c>
      <c r="P758" s="176">
        <f>O758*H758</f>
        <v>0</v>
      </c>
      <c r="Q758" s="176">
        <v>0.55</v>
      </c>
      <c r="R758" s="176">
        <f>Q758*H758</f>
        <v>0.7799</v>
      </c>
      <c r="S758" s="176">
        <v>0</v>
      </c>
      <c r="T758" s="177">
        <f>S758*H758</f>
        <v>0</v>
      </c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R758" s="178" t="s">
        <v>417</v>
      </c>
      <c r="AT758" s="178" t="s">
        <v>263</v>
      </c>
      <c r="AU758" s="178" t="s">
        <v>78</v>
      </c>
      <c r="AY758" s="20" t="s">
        <v>195</v>
      </c>
      <c r="BE758" s="179">
        <f>IF(N758="základní",J758,0)</f>
        <v>9046.84</v>
      </c>
      <c r="BF758" s="179">
        <f>IF(N758="snížená",J758,0)</f>
        <v>0</v>
      </c>
      <c r="BG758" s="179">
        <f>IF(N758="zákl. přenesená",J758,0)</f>
        <v>0</v>
      </c>
      <c r="BH758" s="179">
        <f>IF(N758="sníž. přenesená",J758,0)</f>
        <v>0</v>
      </c>
      <c r="BI758" s="179">
        <f>IF(N758="nulová",J758,0)</f>
        <v>0</v>
      </c>
      <c r="BJ758" s="20" t="s">
        <v>76</v>
      </c>
      <c r="BK758" s="179">
        <f>ROUND(I758*H758,2)</f>
        <v>9046.84</v>
      </c>
      <c r="BL758" s="20" t="s">
        <v>295</v>
      </c>
      <c r="BM758" s="178" t="s">
        <v>1348</v>
      </c>
    </row>
    <row r="759" spans="1:51" s="14" customFormat="1" ht="12">
      <c r="A759" s="14"/>
      <c r="B759" s="187"/>
      <c r="C759" s="14"/>
      <c r="D759" s="181" t="s">
        <v>204</v>
      </c>
      <c r="E759" s="188" t="s">
        <v>3</v>
      </c>
      <c r="F759" s="189" t="s">
        <v>1349</v>
      </c>
      <c r="G759" s="14"/>
      <c r="H759" s="190">
        <v>1.418</v>
      </c>
      <c r="I759" s="14"/>
      <c r="J759" s="14"/>
      <c r="K759" s="14"/>
      <c r="L759" s="187"/>
      <c r="M759" s="191"/>
      <c r="N759" s="192"/>
      <c r="O759" s="192"/>
      <c r="P759" s="192"/>
      <c r="Q759" s="192"/>
      <c r="R759" s="192"/>
      <c r="S759" s="192"/>
      <c r="T759" s="193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188" t="s">
        <v>204</v>
      </c>
      <c r="AU759" s="188" t="s">
        <v>78</v>
      </c>
      <c r="AV759" s="14" t="s">
        <v>78</v>
      </c>
      <c r="AW759" s="14" t="s">
        <v>31</v>
      </c>
      <c r="AX759" s="14" t="s">
        <v>76</v>
      </c>
      <c r="AY759" s="188" t="s">
        <v>195</v>
      </c>
    </row>
    <row r="760" spans="1:65" s="2" customFormat="1" ht="16.5" customHeight="1">
      <c r="A760" s="33"/>
      <c r="B760" s="167"/>
      <c r="C760" s="168" t="s">
        <v>1350</v>
      </c>
      <c r="D760" s="168" t="s">
        <v>197</v>
      </c>
      <c r="E760" s="169" t="s">
        <v>1351</v>
      </c>
      <c r="F760" s="170" t="s">
        <v>1352</v>
      </c>
      <c r="G760" s="171" t="s">
        <v>200</v>
      </c>
      <c r="H760" s="172">
        <v>32.22</v>
      </c>
      <c r="I760" s="173">
        <v>58.3</v>
      </c>
      <c r="J760" s="173">
        <f>ROUND(I760*H760,2)</f>
        <v>1878.43</v>
      </c>
      <c r="K760" s="170" t="s">
        <v>201</v>
      </c>
      <c r="L760" s="34"/>
      <c r="M760" s="174" t="s">
        <v>3</v>
      </c>
      <c r="N760" s="175" t="s">
        <v>40</v>
      </c>
      <c r="O760" s="176">
        <v>0.18</v>
      </c>
      <c r="P760" s="176">
        <f>O760*H760</f>
        <v>5.7996</v>
      </c>
      <c r="Q760" s="176">
        <v>0</v>
      </c>
      <c r="R760" s="176">
        <f>Q760*H760</f>
        <v>0</v>
      </c>
      <c r="S760" s="176">
        <v>0.024</v>
      </c>
      <c r="T760" s="177">
        <f>S760*H760</f>
        <v>0.77328</v>
      </c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R760" s="178" t="s">
        <v>295</v>
      </c>
      <c r="AT760" s="178" t="s">
        <v>197</v>
      </c>
      <c r="AU760" s="178" t="s">
        <v>78</v>
      </c>
      <c r="AY760" s="20" t="s">
        <v>195</v>
      </c>
      <c r="BE760" s="179">
        <f>IF(N760="základní",J760,0)</f>
        <v>1878.43</v>
      </c>
      <c r="BF760" s="179">
        <f>IF(N760="snížená",J760,0)</f>
        <v>0</v>
      </c>
      <c r="BG760" s="179">
        <f>IF(N760="zákl. přenesená",J760,0)</f>
        <v>0</v>
      </c>
      <c r="BH760" s="179">
        <f>IF(N760="sníž. přenesená",J760,0)</f>
        <v>0</v>
      </c>
      <c r="BI760" s="179">
        <f>IF(N760="nulová",J760,0)</f>
        <v>0</v>
      </c>
      <c r="BJ760" s="20" t="s">
        <v>76</v>
      </c>
      <c r="BK760" s="179">
        <f>ROUND(I760*H760,2)</f>
        <v>1878.43</v>
      </c>
      <c r="BL760" s="20" t="s">
        <v>295</v>
      </c>
      <c r="BM760" s="178" t="s">
        <v>1353</v>
      </c>
    </row>
    <row r="761" spans="1:65" s="2" customFormat="1" ht="16.5" customHeight="1">
      <c r="A761" s="33"/>
      <c r="B761" s="167"/>
      <c r="C761" s="168" t="s">
        <v>1354</v>
      </c>
      <c r="D761" s="168" t="s">
        <v>197</v>
      </c>
      <c r="E761" s="169" t="s">
        <v>1355</v>
      </c>
      <c r="F761" s="170" t="s">
        <v>1356</v>
      </c>
      <c r="G761" s="171" t="s">
        <v>200</v>
      </c>
      <c r="H761" s="172">
        <v>22.875</v>
      </c>
      <c r="I761" s="173">
        <v>96.9</v>
      </c>
      <c r="J761" s="173">
        <f>ROUND(I761*H761,2)</f>
        <v>2216.59</v>
      </c>
      <c r="K761" s="170" t="s">
        <v>201</v>
      </c>
      <c r="L761" s="34"/>
      <c r="M761" s="174" t="s">
        <v>3</v>
      </c>
      <c r="N761" s="175" t="s">
        <v>40</v>
      </c>
      <c r="O761" s="176">
        <v>0.299</v>
      </c>
      <c r="P761" s="176">
        <f>O761*H761</f>
        <v>6.839625</v>
      </c>
      <c r="Q761" s="176">
        <v>0</v>
      </c>
      <c r="R761" s="176">
        <f>Q761*H761</f>
        <v>0</v>
      </c>
      <c r="S761" s="176">
        <v>0</v>
      </c>
      <c r="T761" s="177">
        <f>S761*H761</f>
        <v>0</v>
      </c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R761" s="178" t="s">
        <v>295</v>
      </c>
      <c r="AT761" s="178" t="s">
        <v>197</v>
      </c>
      <c r="AU761" s="178" t="s">
        <v>78</v>
      </c>
      <c r="AY761" s="20" t="s">
        <v>195</v>
      </c>
      <c r="BE761" s="179">
        <f>IF(N761="základní",J761,0)</f>
        <v>2216.59</v>
      </c>
      <c r="BF761" s="179">
        <f>IF(N761="snížená",J761,0)</f>
        <v>0</v>
      </c>
      <c r="BG761" s="179">
        <f>IF(N761="zákl. přenesená",J761,0)</f>
        <v>0</v>
      </c>
      <c r="BH761" s="179">
        <f>IF(N761="sníž. přenesená",J761,0)</f>
        <v>0</v>
      </c>
      <c r="BI761" s="179">
        <f>IF(N761="nulová",J761,0)</f>
        <v>0</v>
      </c>
      <c r="BJ761" s="20" t="s">
        <v>76</v>
      </c>
      <c r="BK761" s="179">
        <f>ROUND(I761*H761,2)</f>
        <v>2216.59</v>
      </c>
      <c r="BL761" s="20" t="s">
        <v>295</v>
      </c>
      <c r="BM761" s="178" t="s">
        <v>1357</v>
      </c>
    </row>
    <row r="762" spans="1:51" s="13" customFormat="1" ht="12">
      <c r="A762" s="13"/>
      <c r="B762" s="180"/>
      <c r="C762" s="13"/>
      <c r="D762" s="181" t="s">
        <v>204</v>
      </c>
      <c r="E762" s="182" t="s">
        <v>3</v>
      </c>
      <c r="F762" s="183" t="s">
        <v>1358</v>
      </c>
      <c r="G762" s="13"/>
      <c r="H762" s="182" t="s">
        <v>3</v>
      </c>
      <c r="I762" s="13"/>
      <c r="J762" s="13"/>
      <c r="K762" s="13"/>
      <c r="L762" s="180"/>
      <c r="M762" s="184"/>
      <c r="N762" s="185"/>
      <c r="O762" s="185"/>
      <c r="P762" s="185"/>
      <c r="Q762" s="185"/>
      <c r="R762" s="185"/>
      <c r="S762" s="185"/>
      <c r="T762" s="186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182" t="s">
        <v>204</v>
      </c>
      <c r="AU762" s="182" t="s">
        <v>78</v>
      </c>
      <c r="AV762" s="13" t="s">
        <v>76</v>
      </c>
      <c r="AW762" s="13" t="s">
        <v>31</v>
      </c>
      <c r="AX762" s="13" t="s">
        <v>69</v>
      </c>
      <c r="AY762" s="182" t="s">
        <v>195</v>
      </c>
    </row>
    <row r="763" spans="1:51" s="14" customFormat="1" ht="12">
      <c r="A763" s="14"/>
      <c r="B763" s="187"/>
      <c r="C763" s="14"/>
      <c r="D763" s="181" t="s">
        <v>204</v>
      </c>
      <c r="E763" s="188" t="s">
        <v>3</v>
      </c>
      <c r="F763" s="189" t="s">
        <v>1338</v>
      </c>
      <c r="G763" s="14"/>
      <c r="H763" s="190">
        <v>22.875</v>
      </c>
      <c r="I763" s="14"/>
      <c r="J763" s="14"/>
      <c r="K763" s="14"/>
      <c r="L763" s="187"/>
      <c r="M763" s="191"/>
      <c r="N763" s="192"/>
      <c r="O763" s="192"/>
      <c r="P763" s="192"/>
      <c r="Q763" s="192"/>
      <c r="R763" s="192"/>
      <c r="S763" s="192"/>
      <c r="T763" s="193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188" t="s">
        <v>204</v>
      </c>
      <c r="AU763" s="188" t="s">
        <v>78</v>
      </c>
      <c r="AV763" s="14" t="s">
        <v>78</v>
      </c>
      <c r="AW763" s="14" t="s">
        <v>31</v>
      </c>
      <c r="AX763" s="14" t="s">
        <v>76</v>
      </c>
      <c r="AY763" s="188" t="s">
        <v>195</v>
      </c>
    </row>
    <row r="764" spans="1:65" s="2" customFormat="1" ht="16.5" customHeight="1">
      <c r="A764" s="33"/>
      <c r="B764" s="167"/>
      <c r="C764" s="208" t="s">
        <v>1359</v>
      </c>
      <c r="D764" s="208" t="s">
        <v>263</v>
      </c>
      <c r="E764" s="209" t="s">
        <v>1360</v>
      </c>
      <c r="F764" s="210" t="s">
        <v>1361</v>
      </c>
      <c r="G764" s="211" t="s">
        <v>216</v>
      </c>
      <c r="H764" s="212">
        <v>0.883</v>
      </c>
      <c r="I764" s="213">
        <v>6580</v>
      </c>
      <c r="J764" s="213">
        <f>ROUND(I764*H764,2)</f>
        <v>5810.14</v>
      </c>
      <c r="K764" s="210" t="s">
        <v>201</v>
      </c>
      <c r="L764" s="214"/>
      <c r="M764" s="215" t="s">
        <v>3</v>
      </c>
      <c r="N764" s="216" t="s">
        <v>40</v>
      </c>
      <c r="O764" s="176">
        <v>0</v>
      </c>
      <c r="P764" s="176">
        <f>O764*H764</f>
        <v>0</v>
      </c>
      <c r="Q764" s="176">
        <v>0.55</v>
      </c>
      <c r="R764" s="176">
        <f>Q764*H764</f>
        <v>0.48565</v>
      </c>
      <c r="S764" s="176">
        <v>0</v>
      </c>
      <c r="T764" s="177">
        <f>S764*H764</f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78" t="s">
        <v>417</v>
      </c>
      <c r="AT764" s="178" t="s">
        <v>263</v>
      </c>
      <c r="AU764" s="178" t="s">
        <v>78</v>
      </c>
      <c r="AY764" s="20" t="s">
        <v>195</v>
      </c>
      <c r="BE764" s="179">
        <f>IF(N764="základní",J764,0)</f>
        <v>5810.14</v>
      </c>
      <c r="BF764" s="179">
        <f>IF(N764="snížená",J764,0)</f>
        <v>0</v>
      </c>
      <c r="BG764" s="179">
        <f>IF(N764="zákl. přenesená",J764,0)</f>
        <v>0</v>
      </c>
      <c r="BH764" s="179">
        <f>IF(N764="sníž. přenesená",J764,0)</f>
        <v>0</v>
      </c>
      <c r="BI764" s="179">
        <f>IF(N764="nulová",J764,0)</f>
        <v>0</v>
      </c>
      <c r="BJ764" s="20" t="s">
        <v>76</v>
      </c>
      <c r="BK764" s="179">
        <f>ROUND(I764*H764,2)</f>
        <v>5810.14</v>
      </c>
      <c r="BL764" s="20" t="s">
        <v>295</v>
      </c>
      <c r="BM764" s="178" t="s">
        <v>1362</v>
      </c>
    </row>
    <row r="765" spans="1:51" s="14" customFormat="1" ht="12">
      <c r="A765" s="14"/>
      <c r="B765" s="187"/>
      <c r="C765" s="14"/>
      <c r="D765" s="181" t="s">
        <v>204</v>
      </c>
      <c r="E765" s="188" t="s">
        <v>3</v>
      </c>
      <c r="F765" s="189" t="s">
        <v>1363</v>
      </c>
      <c r="G765" s="14"/>
      <c r="H765" s="190">
        <v>0.883</v>
      </c>
      <c r="I765" s="14"/>
      <c r="J765" s="14"/>
      <c r="K765" s="14"/>
      <c r="L765" s="187"/>
      <c r="M765" s="191"/>
      <c r="N765" s="192"/>
      <c r="O765" s="192"/>
      <c r="P765" s="192"/>
      <c r="Q765" s="192"/>
      <c r="R765" s="192"/>
      <c r="S765" s="192"/>
      <c r="T765" s="193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188" t="s">
        <v>204</v>
      </c>
      <c r="AU765" s="188" t="s">
        <v>78</v>
      </c>
      <c r="AV765" s="14" t="s">
        <v>78</v>
      </c>
      <c r="AW765" s="14" t="s">
        <v>31</v>
      </c>
      <c r="AX765" s="14" t="s">
        <v>76</v>
      </c>
      <c r="AY765" s="188" t="s">
        <v>195</v>
      </c>
    </row>
    <row r="766" spans="1:65" s="2" customFormat="1" ht="16.5" customHeight="1">
      <c r="A766" s="33"/>
      <c r="B766" s="167"/>
      <c r="C766" s="168" t="s">
        <v>1364</v>
      </c>
      <c r="D766" s="168" t="s">
        <v>197</v>
      </c>
      <c r="E766" s="169" t="s">
        <v>1365</v>
      </c>
      <c r="F766" s="170" t="s">
        <v>1366</v>
      </c>
      <c r="G766" s="171" t="s">
        <v>200</v>
      </c>
      <c r="H766" s="172">
        <v>69.068</v>
      </c>
      <c r="I766" s="173">
        <v>32.4</v>
      </c>
      <c r="J766" s="173">
        <f>ROUND(I766*H766,2)</f>
        <v>2237.8</v>
      </c>
      <c r="K766" s="170" t="s">
        <v>201</v>
      </c>
      <c r="L766" s="34"/>
      <c r="M766" s="174" t="s">
        <v>3</v>
      </c>
      <c r="N766" s="175" t="s">
        <v>40</v>
      </c>
      <c r="O766" s="176">
        <v>0</v>
      </c>
      <c r="P766" s="176">
        <f>O766*H766</f>
        <v>0</v>
      </c>
      <c r="Q766" s="176">
        <v>0.0002</v>
      </c>
      <c r="R766" s="176">
        <f>Q766*H766</f>
        <v>0.0138136</v>
      </c>
      <c r="S766" s="176">
        <v>0</v>
      </c>
      <c r="T766" s="177">
        <f>S766*H766</f>
        <v>0</v>
      </c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R766" s="178" t="s">
        <v>295</v>
      </c>
      <c r="AT766" s="178" t="s">
        <v>197</v>
      </c>
      <c r="AU766" s="178" t="s">
        <v>78</v>
      </c>
      <c r="AY766" s="20" t="s">
        <v>195</v>
      </c>
      <c r="BE766" s="179">
        <f>IF(N766="základní",J766,0)</f>
        <v>2237.8</v>
      </c>
      <c r="BF766" s="179">
        <f>IF(N766="snížená",J766,0)</f>
        <v>0</v>
      </c>
      <c r="BG766" s="179">
        <f>IF(N766="zákl. přenesená",J766,0)</f>
        <v>0</v>
      </c>
      <c r="BH766" s="179">
        <f>IF(N766="sníž. přenesená",J766,0)</f>
        <v>0</v>
      </c>
      <c r="BI766" s="179">
        <f>IF(N766="nulová",J766,0)</f>
        <v>0</v>
      </c>
      <c r="BJ766" s="20" t="s">
        <v>76</v>
      </c>
      <c r="BK766" s="179">
        <f>ROUND(I766*H766,2)</f>
        <v>2237.8</v>
      </c>
      <c r="BL766" s="20" t="s">
        <v>295</v>
      </c>
      <c r="BM766" s="178" t="s">
        <v>1367</v>
      </c>
    </row>
    <row r="767" spans="1:51" s="14" customFormat="1" ht="12">
      <c r="A767" s="14"/>
      <c r="B767" s="187"/>
      <c r="C767" s="14"/>
      <c r="D767" s="181" t="s">
        <v>204</v>
      </c>
      <c r="E767" s="188" t="s">
        <v>3</v>
      </c>
      <c r="F767" s="189" t="s">
        <v>1368</v>
      </c>
      <c r="G767" s="14"/>
      <c r="H767" s="190">
        <v>69.068</v>
      </c>
      <c r="I767" s="14"/>
      <c r="J767" s="14"/>
      <c r="K767" s="14"/>
      <c r="L767" s="187"/>
      <c r="M767" s="191"/>
      <c r="N767" s="192"/>
      <c r="O767" s="192"/>
      <c r="P767" s="192"/>
      <c r="Q767" s="192"/>
      <c r="R767" s="192"/>
      <c r="S767" s="192"/>
      <c r="T767" s="193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188" t="s">
        <v>204</v>
      </c>
      <c r="AU767" s="188" t="s">
        <v>78</v>
      </c>
      <c r="AV767" s="14" t="s">
        <v>78</v>
      </c>
      <c r="AW767" s="14" t="s">
        <v>31</v>
      </c>
      <c r="AX767" s="14" t="s">
        <v>76</v>
      </c>
      <c r="AY767" s="188" t="s">
        <v>195</v>
      </c>
    </row>
    <row r="768" spans="1:65" s="2" customFormat="1" ht="24" customHeight="1">
      <c r="A768" s="33"/>
      <c r="B768" s="167"/>
      <c r="C768" s="168" t="s">
        <v>1369</v>
      </c>
      <c r="D768" s="168" t="s">
        <v>197</v>
      </c>
      <c r="E768" s="169" t="s">
        <v>1370</v>
      </c>
      <c r="F768" s="170" t="s">
        <v>1371</v>
      </c>
      <c r="G768" s="171" t="s">
        <v>826</v>
      </c>
      <c r="H768" s="172">
        <v>3.733</v>
      </c>
      <c r="I768" s="173">
        <v>1360</v>
      </c>
      <c r="J768" s="173">
        <f>ROUND(I768*H768,2)</f>
        <v>5076.88</v>
      </c>
      <c r="K768" s="170" t="s">
        <v>201</v>
      </c>
      <c r="L768" s="34"/>
      <c r="M768" s="174" t="s">
        <v>3</v>
      </c>
      <c r="N768" s="175" t="s">
        <v>40</v>
      </c>
      <c r="O768" s="176">
        <v>1.751</v>
      </c>
      <c r="P768" s="176">
        <f>O768*H768</f>
        <v>6.536483</v>
      </c>
      <c r="Q768" s="176">
        <v>0</v>
      </c>
      <c r="R768" s="176">
        <f>Q768*H768</f>
        <v>0</v>
      </c>
      <c r="S768" s="176">
        <v>0</v>
      </c>
      <c r="T768" s="177">
        <f>S768*H768</f>
        <v>0</v>
      </c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R768" s="178" t="s">
        <v>295</v>
      </c>
      <c r="AT768" s="178" t="s">
        <v>197</v>
      </c>
      <c r="AU768" s="178" t="s">
        <v>78</v>
      </c>
      <c r="AY768" s="20" t="s">
        <v>195</v>
      </c>
      <c r="BE768" s="179">
        <f>IF(N768="základní",J768,0)</f>
        <v>5076.88</v>
      </c>
      <c r="BF768" s="179">
        <f>IF(N768="snížená",J768,0)</f>
        <v>0</v>
      </c>
      <c r="BG768" s="179">
        <f>IF(N768="zákl. přenesená",J768,0)</f>
        <v>0</v>
      </c>
      <c r="BH768" s="179">
        <f>IF(N768="sníž. přenesená",J768,0)</f>
        <v>0</v>
      </c>
      <c r="BI768" s="179">
        <f>IF(N768="nulová",J768,0)</f>
        <v>0</v>
      </c>
      <c r="BJ768" s="20" t="s">
        <v>76</v>
      </c>
      <c r="BK768" s="179">
        <f>ROUND(I768*H768,2)</f>
        <v>5076.88</v>
      </c>
      <c r="BL768" s="20" t="s">
        <v>295</v>
      </c>
      <c r="BM768" s="178" t="s">
        <v>1372</v>
      </c>
    </row>
    <row r="769" spans="1:63" s="12" customFormat="1" ht="22.8" customHeight="1">
      <c r="A769" s="12"/>
      <c r="B769" s="155"/>
      <c r="C769" s="12"/>
      <c r="D769" s="156" t="s">
        <v>68</v>
      </c>
      <c r="E769" s="165" t="s">
        <v>1373</v>
      </c>
      <c r="F769" s="165" t="s">
        <v>1374</v>
      </c>
      <c r="G769" s="12"/>
      <c r="H769" s="12"/>
      <c r="I769" s="12"/>
      <c r="J769" s="166">
        <f>BK769</f>
        <v>346547.84</v>
      </c>
      <c r="K769" s="12"/>
      <c r="L769" s="155"/>
      <c r="M769" s="159"/>
      <c r="N769" s="160"/>
      <c r="O769" s="160"/>
      <c r="P769" s="161">
        <f>SUM(P770:P796)</f>
        <v>270.59011499999997</v>
      </c>
      <c r="Q769" s="160"/>
      <c r="R769" s="161">
        <f>SUM(R770:R796)</f>
        <v>1.4923989999999998</v>
      </c>
      <c r="S769" s="160"/>
      <c r="T769" s="162">
        <f>SUM(T770:T796)</f>
        <v>1.360188</v>
      </c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R769" s="156" t="s">
        <v>78</v>
      </c>
      <c r="AT769" s="163" t="s">
        <v>68</v>
      </c>
      <c r="AU769" s="163" t="s">
        <v>76</v>
      </c>
      <c r="AY769" s="156" t="s">
        <v>195</v>
      </c>
      <c r="BK769" s="164">
        <f>SUM(BK770:BK796)</f>
        <v>346547.84</v>
      </c>
    </row>
    <row r="770" spans="1:65" s="2" customFormat="1" ht="16.5" customHeight="1">
      <c r="A770" s="33"/>
      <c r="B770" s="167"/>
      <c r="C770" s="168" t="s">
        <v>1375</v>
      </c>
      <c r="D770" s="168" t="s">
        <v>197</v>
      </c>
      <c r="E770" s="169" t="s">
        <v>1376</v>
      </c>
      <c r="F770" s="170" t="s">
        <v>1377</v>
      </c>
      <c r="G770" s="171" t="s">
        <v>334</v>
      </c>
      <c r="H770" s="172">
        <v>6</v>
      </c>
      <c r="I770" s="173">
        <v>176</v>
      </c>
      <c r="J770" s="173">
        <f>ROUND(I770*H770,2)</f>
        <v>1056</v>
      </c>
      <c r="K770" s="170" t="s">
        <v>201</v>
      </c>
      <c r="L770" s="34"/>
      <c r="M770" s="174" t="s">
        <v>3</v>
      </c>
      <c r="N770" s="175" t="s">
        <v>40</v>
      </c>
      <c r="O770" s="176">
        <v>0.338</v>
      </c>
      <c r="P770" s="176">
        <f>O770*H770</f>
        <v>2.028</v>
      </c>
      <c r="Q770" s="176">
        <v>0</v>
      </c>
      <c r="R770" s="176">
        <f>Q770*H770</f>
        <v>0</v>
      </c>
      <c r="S770" s="176">
        <v>0</v>
      </c>
      <c r="T770" s="177">
        <f>S770*H770</f>
        <v>0</v>
      </c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R770" s="178" t="s">
        <v>295</v>
      </c>
      <c r="AT770" s="178" t="s">
        <v>197</v>
      </c>
      <c r="AU770" s="178" t="s">
        <v>78</v>
      </c>
      <c r="AY770" s="20" t="s">
        <v>195</v>
      </c>
      <c r="BE770" s="179">
        <f>IF(N770="základní",J770,0)</f>
        <v>1056</v>
      </c>
      <c r="BF770" s="179">
        <f>IF(N770="snížená",J770,0)</f>
        <v>0</v>
      </c>
      <c r="BG770" s="179">
        <f>IF(N770="zákl. přenesená",J770,0)</f>
        <v>0</v>
      </c>
      <c r="BH770" s="179">
        <f>IF(N770="sníž. přenesená",J770,0)</f>
        <v>0</v>
      </c>
      <c r="BI770" s="179">
        <f>IF(N770="nulová",J770,0)</f>
        <v>0</v>
      </c>
      <c r="BJ770" s="20" t="s">
        <v>76</v>
      </c>
      <c r="BK770" s="179">
        <f>ROUND(I770*H770,2)</f>
        <v>1056</v>
      </c>
      <c r="BL770" s="20" t="s">
        <v>295</v>
      </c>
      <c r="BM770" s="178" t="s">
        <v>1378</v>
      </c>
    </row>
    <row r="771" spans="1:51" s="13" customFormat="1" ht="12">
      <c r="A771" s="13"/>
      <c r="B771" s="180"/>
      <c r="C771" s="13"/>
      <c r="D771" s="181" t="s">
        <v>204</v>
      </c>
      <c r="E771" s="182" t="s">
        <v>3</v>
      </c>
      <c r="F771" s="183" t="s">
        <v>1379</v>
      </c>
      <c r="G771" s="13"/>
      <c r="H771" s="182" t="s">
        <v>3</v>
      </c>
      <c r="I771" s="13"/>
      <c r="J771" s="13"/>
      <c r="K771" s="13"/>
      <c r="L771" s="180"/>
      <c r="M771" s="184"/>
      <c r="N771" s="185"/>
      <c r="O771" s="185"/>
      <c r="P771" s="185"/>
      <c r="Q771" s="185"/>
      <c r="R771" s="185"/>
      <c r="S771" s="185"/>
      <c r="T771" s="186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182" t="s">
        <v>204</v>
      </c>
      <c r="AU771" s="182" t="s">
        <v>78</v>
      </c>
      <c r="AV771" s="13" t="s">
        <v>76</v>
      </c>
      <c r="AW771" s="13" t="s">
        <v>31</v>
      </c>
      <c r="AX771" s="13" t="s">
        <v>69</v>
      </c>
      <c r="AY771" s="182" t="s">
        <v>195</v>
      </c>
    </row>
    <row r="772" spans="1:51" s="14" customFormat="1" ht="12">
      <c r="A772" s="14"/>
      <c r="B772" s="187"/>
      <c r="C772" s="14"/>
      <c r="D772" s="181" t="s">
        <v>204</v>
      </c>
      <c r="E772" s="188" t="s">
        <v>3</v>
      </c>
      <c r="F772" s="189" t="s">
        <v>235</v>
      </c>
      <c r="G772" s="14"/>
      <c r="H772" s="190">
        <v>6</v>
      </c>
      <c r="I772" s="14"/>
      <c r="J772" s="14"/>
      <c r="K772" s="14"/>
      <c r="L772" s="187"/>
      <c r="M772" s="191"/>
      <c r="N772" s="192"/>
      <c r="O772" s="192"/>
      <c r="P772" s="192"/>
      <c r="Q772" s="192"/>
      <c r="R772" s="192"/>
      <c r="S772" s="192"/>
      <c r="T772" s="193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188" t="s">
        <v>204</v>
      </c>
      <c r="AU772" s="188" t="s">
        <v>78</v>
      </c>
      <c r="AV772" s="14" t="s">
        <v>78</v>
      </c>
      <c r="AW772" s="14" t="s">
        <v>31</v>
      </c>
      <c r="AX772" s="14" t="s">
        <v>76</v>
      </c>
      <c r="AY772" s="188" t="s">
        <v>195</v>
      </c>
    </row>
    <row r="773" spans="1:65" s="2" customFormat="1" ht="16.5" customHeight="1">
      <c r="A773" s="33"/>
      <c r="B773" s="167"/>
      <c r="C773" s="208" t="s">
        <v>1380</v>
      </c>
      <c r="D773" s="208" t="s">
        <v>263</v>
      </c>
      <c r="E773" s="209" t="s">
        <v>1381</v>
      </c>
      <c r="F773" s="210" t="s">
        <v>1382</v>
      </c>
      <c r="G773" s="211" t="s">
        <v>334</v>
      </c>
      <c r="H773" s="212">
        <v>6</v>
      </c>
      <c r="I773" s="213">
        <v>1483.35</v>
      </c>
      <c r="J773" s="213">
        <f>ROUND(I773*H773,2)</f>
        <v>8900.1</v>
      </c>
      <c r="K773" s="210" t="s">
        <v>3</v>
      </c>
      <c r="L773" s="214"/>
      <c r="M773" s="215" t="s">
        <v>3</v>
      </c>
      <c r="N773" s="216" t="s">
        <v>40</v>
      </c>
      <c r="O773" s="176">
        <v>0</v>
      </c>
      <c r="P773" s="176">
        <f>O773*H773</f>
        <v>0</v>
      </c>
      <c r="Q773" s="176">
        <v>0.00329</v>
      </c>
      <c r="R773" s="176">
        <f>Q773*H773</f>
        <v>0.01974</v>
      </c>
      <c r="S773" s="176">
        <v>0</v>
      </c>
      <c r="T773" s="177">
        <f>S773*H773</f>
        <v>0</v>
      </c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R773" s="178" t="s">
        <v>417</v>
      </c>
      <c r="AT773" s="178" t="s">
        <v>263</v>
      </c>
      <c r="AU773" s="178" t="s">
        <v>78</v>
      </c>
      <c r="AY773" s="20" t="s">
        <v>195</v>
      </c>
      <c r="BE773" s="179">
        <f>IF(N773="základní",J773,0)</f>
        <v>8900.1</v>
      </c>
      <c r="BF773" s="179">
        <f>IF(N773="snížená",J773,0)</f>
        <v>0</v>
      </c>
      <c r="BG773" s="179">
        <f>IF(N773="zákl. přenesená",J773,0)</f>
        <v>0</v>
      </c>
      <c r="BH773" s="179">
        <f>IF(N773="sníž. přenesená",J773,0)</f>
        <v>0</v>
      </c>
      <c r="BI773" s="179">
        <f>IF(N773="nulová",J773,0)</f>
        <v>0</v>
      </c>
      <c r="BJ773" s="20" t="s">
        <v>76</v>
      </c>
      <c r="BK773" s="179">
        <f>ROUND(I773*H773,2)</f>
        <v>8900.1</v>
      </c>
      <c r="BL773" s="20" t="s">
        <v>295</v>
      </c>
      <c r="BM773" s="178" t="s">
        <v>1383</v>
      </c>
    </row>
    <row r="774" spans="1:65" s="2" customFormat="1" ht="16.5" customHeight="1">
      <c r="A774" s="33"/>
      <c r="B774" s="167"/>
      <c r="C774" s="168" t="s">
        <v>1384</v>
      </c>
      <c r="D774" s="168" t="s">
        <v>197</v>
      </c>
      <c r="E774" s="169" t="s">
        <v>1385</v>
      </c>
      <c r="F774" s="170" t="s">
        <v>1386</v>
      </c>
      <c r="G774" s="171" t="s">
        <v>212</v>
      </c>
      <c r="H774" s="172">
        <v>43</v>
      </c>
      <c r="I774" s="173">
        <v>34.7</v>
      </c>
      <c r="J774" s="173">
        <f>ROUND(I774*H774,2)</f>
        <v>1492.1</v>
      </c>
      <c r="K774" s="170" t="s">
        <v>201</v>
      </c>
      <c r="L774" s="34"/>
      <c r="M774" s="174" t="s">
        <v>3</v>
      </c>
      <c r="N774" s="175" t="s">
        <v>40</v>
      </c>
      <c r="O774" s="176">
        <v>0.104</v>
      </c>
      <c r="P774" s="176">
        <f>O774*H774</f>
        <v>4.4719999999999995</v>
      </c>
      <c r="Q774" s="176">
        <v>0</v>
      </c>
      <c r="R774" s="176">
        <f>Q774*H774</f>
        <v>0</v>
      </c>
      <c r="S774" s="176">
        <v>0.0017</v>
      </c>
      <c r="T774" s="177">
        <f>S774*H774</f>
        <v>0.0731</v>
      </c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R774" s="178" t="s">
        <v>295</v>
      </c>
      <c r="AT774" s="178" t="s">
        <v>197</v>
      </c>
      <c r="AU774" s="178" t="s">
        <v>78</v>
      </c>
      <c r="AY774" s="20" t="s">
        <v>195</v>
      </c>
      <c r="BE774" s="179">
        <f>IF(N774="základní",J774,0)</f>
        <v>1492.1</v>
      </c>
      <c r="BF774" s="179">
        <f>IF(N774="snížená",J774,0)</f>
        <v>0</v>
      </c>
      <c r="BG774" s="179">
        <f>IF(N774="zákl. přenesená",J774,0)</f>
        <v>0</v>
      </c>
      <c r="BH774" s="179">
        <f>IF(N774="sníž. přenesená",J774,0)</f>
        <v>0</v>
      </c>
      <c r="BI774" s="179">
        <f>IF(N774="nulová",J774,0)</f>
        <v>0</v>
      </c>
      <c r="BJ774" s="20" t="s">
        <v>76</v>
      </c>
      <c r="BK774" s="179">
        <f>ROUND(I774*H774,2)</f>
        <v>1492.1</v>
      </c>
      <c r="BL774" s="20" t="s">
        <v>295</v>
      </c>
      <c r="BM774" s="178" t="s">
        <v>1387</v>
      </c>
    </row>
    <row r="775" spans="1:65" s="2" customFormat="1" ht="16.5" customHeight="1">
      <c r="A775" s="33"/>
      <c r="B775" s="167"/>
      <c r="C775" s="168" t="s">
        <v>1388</v>
      </c>
      <c r="D775" s="168" t="s">
        <v>197</v>
      </c>
      <c r="E775" s="169" t="s">
        <v>1389</v>
      </c>
      <c r="F775" s="170" t="s">
        <v>1390</v>
      </c>
      <c r="G775" s="171" t="s">
        <v>212</v>
      </c>
      <c r="H775" s="172">
        <v>97</v>
      </c>
      <c r="I775" s="173">
        <v>26.1</v>
      </c>
      <c r="J775" s="173">
        <f>ROUND(I775*H775,2)</f>
        <v>2531.7</v>
      </c>
      <c r="K775" s="170" t="s">
        <v>201</v>
      </c>
      <c r="L775" s="34"/>
      <c r="M775" s="174" t="s">
        <v>3</v>
      </c>
      <c r="N775" s="175" t="s">
        <v>40</v>
      </c>
      <c r="O775" s="176">
        <v>0.078</v>
      </c>
      <c r="P775" s="176">
        <f>O775*H775</f>
        <v>7.566</v>
      </c>
      <c r="Q775" s="176">
        <v>0</v>
      </c>
      <c r="R775" s="176">
        <f>Q775*H775</f>
        <v>0</v>
      </c>
      <c r="S775" s="176">
        <v>0.00177</v>
      </c>
      <c r="T775" s="177">
        <f>S775*H775</f>
        <v>0.17169</v>
      </c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R775" s="178" t="s">
        <v>295</v>
      </c>
      <c r="AT775" s="178" t="s">
        <v>197</v>
      </c>
      <c r="AU775" s="178" t="s">
        <v>78</v>
      </c>
      <c r="AY775" s="20" t="s">
        <v>195</v>
      </c>
      <c r="BE775" s="179">
        <f>IF(N775="základní",J775,0)</f>
        <v>2531.7</v>
      </c>
      <c r="BF775" s="179">
        <f>IF(N775="snížená",J775,0)</f>
        <v>0</v>
      </c>
      <c r="BG775" s="179">
        <f>IF(N775="zákl. přenesená",J775,0)</f>
        <v>0</v>
      </c>
      <c r="BH775" s="179">
        <f>IF(N775="sníž. přenesená",J775,0)</f>
        <v>0</v>
      </c>
      <c r="BI775" s="179">
        <f>IF(N775="nulová",J775,0)</f>
        <v>0</v>
      </c>
      <c r="BJ775" s="20" t="s">
        <v>76</v>
      </c>
      <c r="BK775" s="179">
        <f>ROUND(I775*H775,2)</f>
        <v>2531.7</v>
      </c>
      <c r="BL775" s="20" t="s">
        <v>295</v>
      </c>
      <c r="BM775" s="178" t="s">
        <v>1391</v>
      </c>
    </row>
    <row r="776" spans="1:65" s="2" customFormat="1" ht="16.5" customHeight="1">
      <c r="A776" s="33"/>
      <c r="B776" s="167"/>
      <c r="C776" s="168" t="s">
        <v>1392</v>
      </c>
      <c r="D776" s="168" t="s">
        <v>197</v>
      </c>
      <c r="E776" s="169" t="s">
        <v>1393</v>
      </c>
      <c r="F776" s="170" t="s">
        <v>1394</v>
      </c>
      <c r="G776" s="171" t="s">
        <v>212</v>
      </c>
      <c r="H776" s="172">
        <v>38</v>
      </c>
      <c r="I776" s="173">
        <v>144</v>
      </c>
      <c r="J776" s="173">
        <f>ROUND(I776*H776,2)</f>
        <v>5472</v>
      </c>
      <c r="K776" s="170" t="s">
        <v>201</v>
      </c>
      <c r="L776" s="34"/>
      <c r="M776" s="174" t="s">
        <v>3</v>
      </c>
      <c r="N776" s="175" t="s">
        <v>40</v>
      </c>
      <c r="O776" s="176">
        <v>0.43</v>
      </c>
      <c r="P776" s="176">
        <f>O776*H776</f>
        <v>16.34</v>
      </c>
      <c r="Q776" s="176">
        <v>0</v>
      </c>
      <c r="R776" s="176">
        <f>Q776*H776</f>
        <v>0</v>
      </c>
      <c r="S776" s="176">
        <v>0.00191</v>
      </c>
      <c r="T776" s="177">
        <f>S776*H776</f>
        <v>0.07258</v>
      </c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R776" s="178" t="s">
        <v>295</v>
      </c>
      <c r="AT776" s="178" t="s">
        <v>197</v>
      </c>
      <c r="AU776" s="178" t="s">
        <v>78</v>
      </c>
      <c r="AY776" s="20" t="s">
        <v>195</v>
      </c>
      <c r="BE776" s="179">
        <f>IF(N776="základní",J776,0)</f>
        <v>5472</v>
      </c>
      <c r="BF776" s="179">
        <f>IF(N776="snížená",J776,0)</f>
        <v>0</v>
      </c>
      <c r="BG776" s="179">
        <f>IF(N776="zákl. přenesená",J776,0)</f>
        <v>0</v>
      </c>
      <c r="BH776" s="179">
        <f>IF(N776="sníž. přenesená",J776,0)</f>
        <v>0</v>
      </c>
      <c r="BI776" s="179">
        <f>IF(N776="nulová",J776,0)</f>
        <v>0</v>
      </c>
      <c r="BJ776" s="20" t="s">
        <v>76</v>
      </c>
      <c r="BK776" s="179">
        <f>ROUND(I776*H776,2)</f>
        <v>5472</v>
      </c>
      <c r="BL776" s="20" t="s">
        <v>295</v>
      </c>
      <c r="BM776" s="178" t="s">
        <v>1395</v>
      </c>
    </row>
    <row r="777" spans="1:65" s="2" customFormat="1" ht="16.5" customHeight="1">
      <c r="A777" s="33"/>
      <c r="B777" s="167"/>
      <c r="C777" s="168" t="s">
        <v>1396</v>
      </c>
      <c r="D777" s="168" t="s">
        <v>197</v>
      </c>
      <c r="E777" s="169" t="s">
        <v>1397</v>
      </c>
      <c r="F777" s="170" t="s">
        <v>1398</v>
      </c>
      <c r="G777" s="171" t="s">
        <v>212</v>
      </c>
      <c r="H777" s="172">
        <v>159.9</v>
      </c>
      <c r="I777" s="173">
        <v>65.1</v>
      </c>
      <c r="J777" s="173">
        <f>ROUND(I777*H777,2)</f>
        <v>10409.49</v>
      </c>
      <c r="K777" s="170" t="s">
        <v>201</v>
      </c>
      <c r="L777" s="34"/>
      <c r="M777" s="174" t="s">
        <v>3</v>
      </c>
      <c r="N777" s="175" t="s">
        <v>40</v>
      </c>
      <c r="O777" s="176">
        <v>0.195</v>
      </c>
      <c r="P777" s="176">
        <f>O777*H777</f>
        <v>31.180500000000002</v>
      </c>
      <c r="Q777" s="176">
        <v>0</v>
      </c>
      <c r="R777" s="176">
        <f>Q777*H777</f>
        <v>0</v>
      </c>
      <c r="S777" s="176">
        <v>0.00167</v>
      </c>
      <c r="T777" s="177">
        <f>S777*H777</f>
        <v>0.267033</v>
      </c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R777" s="178" t="s">
        <v>295</v>
      </c>
      <c r="AT777" s="178" t="s">
        <v>197</v>
      </c>
      <c r="AU777" s="178" t="s">
        <v>78</v>
      </c>
      <c r="AY777" s="20" t="s">
        <v>195</v>
      </c>
      <c r="BE777" s="179">
        <f>IF(N777="základní",J777,0)</f>
        <v>10409.49</v>
      </c>
      <c r="BF777" s="179">
        <f>IF(N777="snížená",J777,0)</f>
        <v>0</v>
      </c>
      <c r="BG777" s="179">
        <f>IF(N777="zákl. přenesená",J777,0)</f>
        <v>0</v>
      </c>
      <c r="BH777" s="179">
        <f>IF(N777="sníž. přenesená",J777,0)</f>
        <v>0</v>
      </c>
      <c r="BI777" s="179">
        <f>IF(N777="nulová",J777,0)</f>
        <v>0</v>
      </c>
      <c r="BJ777" s="20" t="s">
        <v>76</v>
      </c>
      <c r="BK777" s="179">
        <f>ROUND(I777*H777,2)</f>
        <v>10409.49</v>
      </c>
      <c r="BL777" s="20" t="s">
        <v>295</v>
      </c>
      <c r="BM777" s="178" t="s">
        <v>1399</v>
      </c>
    </row>
    <row r="778" spans="1:51" s="14" customFormat="1" ht="12">
      <c r="A778" s="14"/>
      <c r="B778" s="187"/>
      <c r="C778" s="14"/>
      <c r="D778" s="181" t="s">
        <v>204</v>
      </c>
      <c r="E778" s="188" t="s">
        <v>3</v>
      </c>
      <c r="F778" s="189" t="s">
        <v>1400</v>
      </c>
      <c r="G778" s="14"/>
      <c r="H778" s="190">
        <v>159.9</v>
      </c>
      <c r="I778" s="14"/>
      <c r="J778" s="14"/>
      <c r="K778" s="14"/>
      <c r="L778" s="187"/>
      <c r="M778" s="191"/>
      <c r="N778" s="192"/>
      <c r="O778" s="192"/>
      <c r="P778" s="192"/>
      <c r="Q778" s="192"/>
      <c r="R778" s="192"/>
      <c r="S778" s="192"/>
      <c r="T778" s="193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188" t="s">
        <v>204</v>
      </c>
      <c r="AU778" s="188" t="s">
        <v>78</v>
      </c>
      <c r="AV778" s="14" t="s">
        <v>78</v>
      </c>
      <c r="AW778" s="14" t="s">
        <v>31</v>
      </c>
      <c r="AX778" s="14" t="s">
        <v>76</v>
      </c>
      <c r="AY778" s="188" t="s">
        <v>195</v>
      </c>
    </row>
    <row r="779" spans="1:65" s="2" customFormat="1" ht="16.5" customHeight="1">
      <c r="A779" s="33"/>
      <c r="B779" s="167"/>
      <c r="C779" s="168" t="s">
        <v>1401</v>
      </c>
      <c r="D779" s="168" t="s">
        <v>197</v>
      </c>
      <c r="E779" s="169" t="s">
        <v>1402</v>
      </c>
      <c r="F779" s="170" t="s">
        <v>1403</v>
      </c>
      <c r="G779" s="171" t="s">
        <v>212</v>
      </c>
      <c r="H779" s="172">
        <v>30</v>
      </c>
      <c r="I779" s="173">
        <v>59.8</v>
      </c>
      <c r="J779" s="173">
        <f>ROUND(I779*H779,2)</f>
        <v>1794</v>
      </c>
      <c r="K779" s="170" t="s">
        <v>201</v>
      </c>
      <c r="L779" s="34"/>
      <c r="M779" s="174" t="s">
        <v>3</v>
      </c>
      <c r="N779" s="175" t="s">
        <v>40</v>
      </c>
      <c r="O779" s="176">
        <v>0.179</v>
      </c>
      <c r="P779" s="176">
        <f>O779*H779</f>
        <v>5.37</v>
      </c>
      <c r="Q779" s="176">
        <v>0</v>
      </c>
      <c r="R779" s="176">
        <f>Q779*H779</f>
        <v>0</v>
      </c>
      <c r="S779" s="176">
        <v>0.00175</v>
      </c>
      <c r="T779" s="177">
        <f>S779*H779</f>
        <v>0.0525</v>
      </c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R779" s="178" t="s">
        <v>295</v>
      </c>
      <c r="AT779" s="178" t="s">
        <v>197</v>
      </c>
      <c r="AU779" s="178" t="s">
        <v>78</v>
      </c>
      <c r="AY779" s="20" t="s">
        <v>195</v>
      </c>
      <c r="BE779" s="179">
        <f>IF(N779="základní",J779,0)</f>
        <v>1794</v>
      </c>
      <c r="BF779" s="179">
        <f>IF(N779="snížená",J779,0)</f>
        <v>0</v>
      </c>
      <c r="BG779" s="179">
        <f>IF(N779="zákl. přenesená",J779,0)</f>
        <v>0</v>
      </c>
      <c r="BH779" s="179">
        <f>IF(N779="sníž. přenesená",J779,0)</f>
        <v>0</v>
      </c>
      <c r="BI779" s="179">
        <f>IF(N779="nulová",J779,0)</f>
        <v>0</v>
      </c>
      <c r="BJ779" s="20" t="s">
        <v>76</v>
      </c>
      <c r="BK779" s="179">
        <f>ROUND(I779*H779,2)</f>
        <v>1794</v>
      </c>
      <c r="BL779" s="20" t="s">
        <v>295</v>
      </c>
      <c r="BM779" s="178" t="s">
        <v>1404</v>
      </c>
    </row>
    <row r="780" spans="1:65" s="2" customFormat="1" ht="24" customHeight="1">
      <c r="A780" s="33"/>
      <c r="B780" s="167"/>
      <c r="C780" s="168" t="s">
        <v>1405</v>
      </c>
      <c r="D780" s="168" t="s">
        <v>197</v>
      </c>
      <c r="E780" s="169" t="s">
        <v>1406</v>
      </c>
      <c r="F780" s="170" t="s">
        <v>1407</v>
      </c>
      <c r="G780" s="171" t="s">
        <v>334</v>
      </c>
      <c r="H780" s="172">
        <v>33</v>
      </c>
      <c r="I780" s="173">
        <v>143</v>
      </c>
      <c r="J780" s="173">
        <f>ROUND(I780*H780,2)</f>
        <v>4719</v>
      </c>
      <c r="K780" s="170" t="s">
        <v>201</v>
      </c>
      <c r="L780" s="34"/>
      <c r="M780" s="174" t="s">
        <v>3</v>
      </c>
      <c r="N780" s="175" t="s">
        <v>40</v>
      </c>
      <c r="O780" s="176">
        <v>0.428</v>
      </c>
      <c r="P780" s="176">
        <f>O780*H780</f>
        <v>14.124</v>
      </c>
      <c r="Q780" s="176">
        <v>0</v>
      </c>
      <c r="R780" s="176">
        <f>Q780*H780</f>
        <v>0</v>
      </c>
      <c r="S780" s="176">
        <v>0.00188</v>
      </c>
      <c r="T780" s="177">
        <f>S780*H780</f>
        <v>0.06204</v>
      </c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R780" s="178" t="s">
        <v>295</v>
      </c>
      <c r="AT780" s="178" t="s">
        <v>197</v>
      </c>
      <c r="AU780" s="178" t="s">
        <v>78</v>
      </c>
      <c r="AY780" s="20" t="s">
        <v>195</v>
      </c>
      <c r="BE780" s="179">
        <f>IF(N780="základní",J780,0)</f>
        <v>4719</v>
      </c>
      <c r="BF780" s="179">
        <f>IF(N780="snížená",J780,0)</f>
        <v>0</v>
      </c>
      <c r="BG780" s="179">
        <f>IF(N780="zákl. přenesená",J780,0)</f>
        <v>0</v>
      </c>
      <c r="BH780" s="179">
        <f>IF(N780="sníž. přenesená",J780,0)</f>
        <v>0</v>
      </c>
      <c r="BI780" s="179">
        <f>IF(N780="nulová",J780,0)</f>
        <v>0</v>
      </c>
      <c r="BJ780" s="20" t="s">
        <v>76</v>
      </c>
      <c r="BK780" s="179">
        <f>ROUND(I780*H780,2)</f>
        <v>4719</v>
      </c>
      <c r="BL780" s="20" t="s">
        <v>295</v>
      </c>
      <c r="BM780" s="178" t="s">
        <v>1408</v>
      </c>
    </row>
    <row r="781" spans="1:51" s="13" customFormat="1" ht="12">
      <c r="A781" s="13"/>
      <c r="B781" s="180"/>
      <c r="C781" s="13"/>
      <c r="D781" s="181" t="s">
        <v>204</v>
      </c>
      <c r="E781" s="182" t="s">
        <v>3</v>
      </c>
      <c r="F781" s="183" t="s">
        <v>1409</v>
      </c>
      <c r="G781" s="13"/>
      <c r="H781" s="182" t="s">
        <v>3</v>
      </c>
      <c r="I781" s="13"/>
      <c r="J781" s="13"/>
      <c r="K781" s="13"/>
      <c r="L781" s="180"/>
      <c r="M781" s="184"/>
      <c r="N781" s="185"/>
      <c r="O781" s="185"/>
      <c r="P781" s="185"/>
      <c r="Q781" s="185"/>
      <c r="R781" s="185"/>
      <c r="S781" s="185"/>
      <c r="T781" s="186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182" t="s">
        <v>204</v>
      </c>
      <c r="AU781" s="182" t="s">
        <v>78</v>
      </c>
      <c r="AV781" s="13" t="s">
        <v>76</v>
      </c>
      <c r="AW781" s="13" t="s">
        <v>31</v>
      </c>
      <c r="AX781" s="13" t="s">
        <v>69</v>
      </c>
      <c r="AY781" s="182" t="s">
        <v>195</v>
      </c>
    </row>
    <row r="782" spans="1:51" s="14" customFormat="1" ht="12">
      <c r="A782" s="14"/>
      <c r="B782" s="187"/>
      <c r="C782" s="14"/>
      <c r="D782" s="181" t="s">
        <v>204</v>
      </c>
      <c r="E782" s="188" t="s">
        <v>3</v>
      </c>
      <c r="F782" s="189" t="s">
        <v>422</v>
      </c>
      <c r="G782" s="14"/>
      <c r="H782" s="190">
        <v>33</v>
      </c>
      <c r="I782" s="14"/>
      <c r="J782" s="14"/>
      <c r="K782" s="14"/>
      <c r="L782" s="187"/>
      <c r="M782" s="191"/>
      <c r="N782" s="192"/>
      <c r="O782" s="192"/>
      <c r="P782" s="192"/>
      <c r="Q782" s="192"/>
      <c r="R782" s="192"/>
      <c r="S782" s="192"/>
      <c r="T782" s="193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188" t="s">
        <v>204</v>
      </c>
      <c r="AU782" s="188" t="s">
        <v>78</v>
      </c>
      <c r="AV782" s="14" t="s">
        <v>78</v>
      </c>
      <c r="AW782" s="14" t="s">
        <v>31</v>
      </c>
      <c r="AX782" s="14" t="s">
        <v>76</v>
      </c>
      <c r="AY782" s="188" t="s">
        <v>195</v>
      </c>
    </row>
    <row r="783" spans="1:65" s="2" customFormat="1" ht="16.5" customHeight="1">
      <c r="A783" s="33"/>
      <c r="B783" s="167"/>
      <c r="C783" s="168" t="s">
        <v>1410</v>
      </c>
      <c r="D783" s="168" t="s">
        <v>197</v>
      </c>
      <c r="E783" s="169" t="s">
        <v>1411</v>
      </c>
      <c r="F783" s="170" t="s">
        <v>1412</v>
      </c>
      <c r="G783" s="171" t="s">
        <v>212</v>
      </c>
      <c r="H783" s="172">
        <v>96.725</v>
      </c>
      <c r="I783" s="173">
        <v>63.1</v>
      </c>
      <c r="J783" s="173">
        <f>ROUND(I783*H783,2)</f>
        <v>6103.35</v>
      </c>
      <c r="K783" s="170" t="s">
        <v>201</v>
      </c>
      <c r="L783" s="34"/>
      <c r="M783" s="174" t="s">
        <v>3</v>
      </c>
      <c r="N783" s="175" t="s">
        <v>40</v>
      </c>
      <c r="O783" s="176">
        <v>0.189</v>
      </c>
      <c r="P783" s="176">
        <f>O783*H783</f>
        <v>18.281025</v>
      </c>
      <c r="Q783" s="176">
        <v>0</v>
      </c>
      <c r="R783" s="176">
        <f>Q783*H783</f>
        <v>0</v>
      </c>
      <c r="S783" s="176">
        <v>0.0026</v>
      </c>
      <c r="T783" s="177">
        <f>S783*H783</f>
        <v>0.25148499999999996</v>
      </c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R783" s="178" t="s">
        <v>295</v>
      </c>
      <c r="AT783" s="178" t="s">
        <v>197</v>
      </c>
      <c r="AU783" s="178" t="s">
        <v>78</v>
      </c>
      <c r="AY783" s="20" t="s">
        <v>195</v>
      </c>
      <c r="BE783" s="179">
        <f>IF(N783="základní",J783,0)</f>
        <v>6103.35</v>
      </c>
      <c r="BF783" s="179">
        <f>IF(N783="snížená",J783,0)</f>
        <v>0</v>
      </c>
      <c r="BG783" s="179">
        <f>IF(N783="zákl. přenesená",J783,0)</f>
        <v>0</v>
      </c>
      <c r="BH783" s="179">
        <f>IF(N783="sníž. přenesená",J783,0)</f>
        <v>0</v>
      </c>
      <c r="BI783" s="179">
        <f>IF(N783="nulová",J783,0)</f>
        <v>0</v>
      </c>
      <c r="BJ783" s="20" t="s">
        <v>76</v>
      </c>
      <c r="BK783" s="179">
        <f>ROUND(I783*H783,2)</f>
        <v>6103.35</v>
      </c>
      <c r="BL783" s="20" t="s">
        <v>295</v>
      </c>
      <c r="BM783" s="178" t="s">
        <v>1413</v>
      </c>
    </row>
    <row r="784" spans="1:51" s="14" customFormat="1" ht="12">
      <c r="A784" s="14"/>
      <c r="B784" s="187"/>
      <c r="C784" s="14"/>
      <c r="D784" s="181" t="s">
        <v>204</v>
      </c>
      <c r="E784" s="188" t="s">
        <v>3</v>
      </c>
      <c r="F784" s="189" t="s">
        <v>1414</v>
      </c>
      <c r="G784" s="14"/>
      <c r="H784" s="190">
        <v>96.725</v>
      </c>
      <c r="I784" s="14"/>
      <c r="J784" s="14"/>
      <c r="K784" s="14"/>
      <c r="L784" s="187"/>
      <c r="M784" s="191"/>
      <c r="N784" s="192"/>
      <c r="O784" s="192"/>
      <c r="P784" s="192"/>
      <c r="Q784" s="192"/>
      <c r="R784" s="192"/>
      <c r="S784" s="192"/>
      <c r="T784" s="193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188" t="s">
        <v>204</v>
      </c>
      <c r="AU784" s="188" t="s">
        <v>78</v>
      </c>
      <c r="AV784" s="14" t="s">
        <v>78</v>
      </c>
      <c r="AW784" s="14" t="s">
        <v>31</v>
      </c>
      <c r="AX784" s="14" t="s">
        <v>76</v>
      </c>
      <c r="AY784" s="188" t="s">
        <v>195</v>
      </c>
    </row>
    <row r="785" spans="1:65" s="2" customFormat="1" ht="16.5" customHeight="1">
      <c r="A785" s="33"/>
      <c r="B785" s="167"/>
      <c r="C785" s="168" t="s">
        <v>1415</v>
      </c>
      <c r="D785" s="168" t="s">
        <v>197</v>
      </c>
      <c r="E785" s="169" t="s">
        <v>1416</v>
      </c>
      <c r="F785" s="170" t="s">
        <v>1417</v>
      </c>
      <c r="G785" s="171" t="s">
        <v>212</v>
      </c>
      <c r="H785" s="172">
        <v>104</v>
      </c>
      <c r="I785" s="173">
        <v>49.1</v>
      </c>
      <c r="J785" s="173">
        <f>ROUND(I785*H785,2)</f>
        <v>5106.4</v>
      </c>
      <c r="K785" s="170" t="s">
        <v>201</v>
      </c>
      <c r="L785" s="34"/>
      <c r="M785" s="174" t="s">
        <v>3</v>
      </c>
      <c r="N785" s="175" t="s">
        <v>40</v>
      </c>
      <c r="O785" s="176">
        <v>0.147</v>
      </c>
      <c r="P785" s="176">
        <f>O785*H785</f>
        <v>15.287999999999998</v>
      </c>
      <c r="Q785" s="176">
        <v>0</v>
      </c>
      <c r="R785" s="176">
        <f>Q785*H785</f>
        <v>0</v>
      </c>
      <c r="S785" s="176">
        <v>0.00394</v>
      </c>
      <c r="T785" s="177">
        <f>S785*H785</f>
        <v>0.40976</v>
      </c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R785" s="178" t="s">
        <v>295</v>
      </c>
      <c r="AT785" s="178" t="s">
        <v>197</v>
      </c>
      <c r="AU785" s="178" t="s">
        <v>78</v>
      </c>
      <c r="AY785" s="20" t="s">
        <v>195</v>
      </c>
      <c r="BE785" s="179">
        <f>IF(N785="základní",J785,0)</f>
        <v>5106.4</v>
      </c>
      <c r="BF785" s="179">
        <f>IF(N785="snížená",J785,0)</f>
        <v>0</v>
      </c>
      <c r="BG785" s="179">
        <f>IF(N785="zákl. přenesená",J785,0)</f>
        <v>0</v>
      </c>
      <c r="BH785" s="179">
        <f>IF(N785="sníž. přenesená",J785,0)</f>
        <v>0</v>
      </c>
      <c r="BI785" s="179">
        <f>IF(N785="nulová",J785,0)</f>
        <v>0</v>
      </c>
      <c r="BJ785" s="20" t="s">
        <v>76</v>
      </c>
      <c r="BK785" s="179">
        <f>ROUND(I785*H785,2)</f>
        <v>5106.4</v>
      </c>
      <c r="BL785" s="20" t="s">
        <v>295</v>
      </c>
      <c r="BM785" s="178" t="s">
        <v>1418</v>
      </c>
    </row>
    <row r="786" spans="1:65" s="2" customFormat="1" ht="24" customHeight="1">
      <c r="A786" s="33"/>
      <c r="B786" s="167"/>
      <c r="C786" s="168" t="s">
        <v>1419</v>
      </c>
      <c r="D786" s="168" t="s">
        <v>197</v>
      </c>
      <c r="E786" s="169" t="s">
        <v>1420</v>
      </c>
      <c r="F786" s="170" t="s">
        <v>1421</v>
      </c>
      <c r="G786" s="171" t="s">
        <v>212</v>
      </c>
      <c r="H786" s="172">
        <v>16</v>
      </c>
      <c r="I786" s="173">
        <v>1050</v>
      </c>
      <c r="J786" s="173">
        <f>ROUND(I786*H786,2)</f>
        <v>16800</v>
      </c>
      <c r="K786" s="170" t="s">
        <v>201</v>
      </c>
      <c r="L786" s="34"/>
      <c r="M786" s="174" t="s">
        <v>3</v>
      </c>
      <c r="N786" s="175" t="s">
        <v>40</v>
      </c>
      <c r="O786" s="176">
        <v>0.845</v>
      </c>
      <c r="P786" s="176">
        <f>O786*H786</f>
        <v>13.52</v>
      </c>
      <c r="Q786" s="176">
        <v>0.00712</v>
      </c>
      <c r="R786" s="176">
        <f>Q786*H786</f>
        <v>0.11392</v>
      </c>
      <c r="S786" s="176">
        <v>0</v>
      </c>
      <c r="T786" s="177">
        <f>S786*H786</f>
        <v>0</v>
      </c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R786" s="178" t="s">
        <v>295</v>
      </c>
      <c r="AT786" s="178" t="s">
        <v>197</v>
      </c>
      <c r="AU786" s="178" t="s">
        <v>78</v>
      </c>
      <c r="AY786" s="20" t="s">
        <v>195</v>
      </c>
      <c r="BE786" s="179">
        <f>IF(N786="základní",J786,0)</f>
        <v>16800</v>
      </c>
      <c r="BF786" s="179">
        <f>IF(N786="snížená",J786,0)</f>
        <v>0</v>
      </c>
      <c r="BG786" s="179">
        <f>IF(N786="zákl. přenesená",J786,0)</f>
        <v>0</v>
      </c>
      <c r="BH786" s="179">
        <f>IF(N786="sníž. přenesená",J786,0)</f>
        <v>0</v>
      </c>
      <c r="BI786" s="179">
        <f>IF(N786="nulová",J786,0)</f>
        <v>0</v>
      </c>
      <c r="BJ786" s="20" t="s">
        <v>76</v>
      </c>
      <c r="BK786" s="179">
        <f>ROUND(I786*H786,2)</f>
        <v>16800</v>
      </c>
      <c r="BL786" s="20" t="s">
        <v>295</v>
      </c>
      <c r="BM786" s="178" t="s">
        <v>1422</v>
      </c>
    </row>
    <row r="787" spans="1:65" s="2" customFormat="1" ht="24" customHeight="1">
      <c r="A787" s="33"/>
      <c r="B787" s="167"/>
      <c r="C787" s="168" t="s">
        <v>1423</v>
      </c>
      <c r="D787" s="168" t="s">
        <v>197</v>
      </c>
      <c r="E787" s="169" t="s">
        <v>1424</v>
      </c>
      <c r="F787" s="170" t="s">
        <v>1425</v>
      </c>
      <c r="G787" s="171" t="s">
        <v>334</v>
      </c>
      <c r="H787" s="172">
        <v>1</v>
      </c>
      <c r="I787" s="173">
        <v>224</v>
      </c>
      <c r="J787" s="173">
        <f>ROUND(I787*H787,2)</f>
        <v>224</v>
      </c>
      <c r="K787" s="170" t="s">
        <v>201</v>
      </c>
      <c r="L787" s="34"/>
      <c r="M787" s="174" t="s">
        <v>3</v>
      </c>
      <c r="N787" s="175" t="s">
        <v>40</v>
      </c>
      <c r="O787" s="176">
        <v>0.43</v>
      </c>
      <c r="P787" s="176">
        <f>O787*H787</f>
        <v>0.43</v>
      </c>
      <c r="Q787" s="176">
        <v>0</v>
      </c>
      <c r="R787" s="176">
        <f>Q787*H787</f>
        <v>0</v>
      </c>
      <c r="S787" s="176">
        <v>0</v>
      </c>
      <c r="T787" s="177">
        <f>S787*H787</f>
        <v>0</v>
      </c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R787" s="178" t="s">
        <v>295</v>
      </c>
      <c r="AT787" s="178" t="s">
        <v>197</v>
      </c>
      <c r="AU787" s="178" t="s">
        <v>78</v>
      </c>
      <c r="AY787" s="20" t="s">
        <v>195</v>
      </c>
      <c r="BE787" s="179">
        <f>IF(N787="základní",J787,0)</f>
        <v>224</v>
      </c>
      <c r="BF787" s="179">
        <f>IF(N787="snížená",J787,0)</f>
        <v>0</v>
      </c>
      <c r="BG787" s="179">
        <f>IF(N787="zákl. přenesená",J787,0)</f>
        <v>0</v>
      </c>
      <c r="BH787" s="179">
        <f>IF(N787="sníž. přenesená",J787,0)</f>
        <v>0</v>
      </c>
      <c r="BI787" s="179">
        <f>IF(N787="nulová",J787,0)</f>
        <v>0</v>
      </c>
      <c r="BJ787" s="20" t="s">
        <v>76</v>
      </c>
      <c r="BK787" s="179">
        <f>ROUND(I787*H787,2)</f>
        <v>224</v>
      </c>
      <c r="BL787" s="20" t="s">
        <v>295</v>
      </c>
      <c r="BM787" s="178" t="s">
        <v>1426</v>
      </c>
    </row>
    <row r="788" spans="1:65" s="2" customFormat="1" ht="24" customHeight="1">
      <c r="A788" s="33"/>
      <c r="B788" s="167"/>
      <c r="C788" s="168" t="s">
        <v>1427</v>
      </c>
      <c r="D788" s="168" t="s">
        <v>197</v>
      </c>
      <c r="E788" s="169" t="s">
        <v>1428</v>
      </c>
      <c r="F788" s="170" t="s">
        <v>1429</v>
      </c>
      <c r="G788" s="171" t="s">
        <v>212</v>
      </c>
      <c r="H788" s="172">
        <v>207.75</v>
      </c>
      <c r="I788" s="173">
        <v>566</v>
      </c>
      <c r="J788" s="173">
        <f>ROUND(I788*H788,2)</f>
        <v>117586.5</v>
      </c>
      <c r="K788" s="170" t="s">
        <v>201</v>
      </c>
      <c r="L788" s="34"/>
      <c r="M788" s="174" t="s">
        <v>3</v>
      </c>
      <c r="N788" s="175" t="s">
        <v>40</v>
      </c>
      <c r="O788" s="176">
        <v>0.363</v>
      </c>
      <c r="P788" s="176">
        <f>O788*H788</f>
        <v>75.41324999999999</v>
      </c>
      <c r="Q788" s="176">
        <v>0.00429</v>
      </c>
      <c r="R788" s="176">
        <f>Q788*H788</f>
        <v>0.8912475000000001</v>
      </c>
      <c r="S788" s="176">
        <v>0</v>
      </c>
      <c r="T788" s="177">
        <f>S788*H788</f>
        <v>0</v>
      </c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R788" s="178" t="s">
        <v>295</v>
      </c>
      <c r="AT788" s="178" t="s">
        <v>197</v>
      </c>
      <c r="AU788" s="178" t="s">
        <v>78</v>
      </c>
      <c r="AY788" s="20" t="s">
        <v>195</v>
      </c>
      <c r="BE788" s="179">
        <f>IF(N788="základní",J788,0)</f>
        <v>117586.5</v>
      </c>
      <c r="BF788" s="179">
        <f>IF(N788="snížená",J788,0)</f>
        <v>0</v>
      </c>
      <c r="BG788" s="179">
        <f>IF(N788="zákl. přenesená",J788,0)</f>
        <v>0</v>
      </c>
      <c r="BH788" s="179">
        <f>IF(N788="sníž. přenesená",J788,0)</f>
        <v>0</v>
      </c>
      <c r="BI788" s="179">
        <f>IF(N788="nulová",J788,0)</f>
        <v>0</v>
      </c>
      <c r="BJ788" s="20" t="s">
        <v>76</v>
      </c>
      <c r="BK788" s="179">
        <f>ROUND(I788*H788,2)</f>
        <v>117586.5</v>
      </c>
      <c r="BL788" s="20" t="s">
        <v>295</v>
      </c>
      <c r="BM788" s="178" t="s">
        <v>1430</v>
      </c>
    </row>
    <row r="789" spans="1:51" s="14" customFormat="1" ht="12">
      <c r="A789" s="14"/>
      <c r="B789" s="187"/>
      <c r="C789" s="14"/>
      <c r="D789" s="181" t="s">
        <v>204</v>
      </c>
      <c r="E789" s="188" t="s">
        <v>3</v>
      </c>
      <c r="F789" s="189" t="s">
        <v>1400</v>
      </c>
      <c r="G789" s="14"/>
      <c r="H789" s="190">
        <v>159.9</v>
      </c>
      <c r="I789" s="14"/>
      <c r="J789" s="14"/>
      <c r="K789" s="14"/>
      <c r="L789" s="187"/>
      <c r="M789" s="191"/>
      <c r="N789" s="192"/>
      <c r="O789" s="192"/>
      <c r="P789" s="192"/>
      <c r="Q789" s="192"/>
      <c r="R789" s="192"/>
      <c r="S789" s="192"/>
      <c r="T789" s="193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188" t="s">
        <v>204</v>
      </c>
      <c r="AU789" s="188" t="s">
        <v>78</v>
      </c>
      <c r="AV789" s="14" t="s">
        <v>78</v>
      </c>
      <c r="AW789" s="14" t="s">
        <v>31</v>
      </c>
      <c r="AX789" s="14" t="s">
        <v>69</v>
      </c>
      <c r="AY789" s="188" t="s">
        <v>195</v>
      </c>
    </row>
    <row r="790" spans="1:51" s="14" customFormat="1" ht="12">
      <c r="A790" s="14"/>
      <c r="B790" s="187"/>
      <c r="C790" s="14"/>
      <c r="D790" s="181" t="s">
        <v>204</v>
      </c>
      <c r="E790" s="188" t="s">
        <v>3</v>
      </c>
      <c r="F790" s="189" t="s">
        <v>1431</v>
      </c>
      <c r="G790" s="14"/>
      <c r="H790" s="190">
        <v>47.85</v>
      </c>
      <c r="I790" s="14"/>
      <c r="J790" s="14"/>
      <c r="K790" s="14"/>
      <c r="L790" s="187"/>
      <c r="M790" s="191"/>
      <c r="N790" s="192"/>
      <c r="O790" s="192"/>
      <c r="P790" s="192"/>
      <c r="Q790" s="192"/>
      <c r="R790" s="192"/>
      <c r="S790" s="192"/>
      <c r="T790" s="193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188" t="s">
        <v>204</v>
      </c>
      <c r="AU790" s="188" t="s">
        <v>78</v>
      </c>
      <c r="AV790" s="14" t="s">
        <v>78</v>
      </c>
      <c r="AW790" s="14" t="s">
        <v>31</v>
      </c>
      <c r="AX790" s="14" t="s">
        <v>69</v>
      </c>
      <c r="AY790" s="188" t="s">
        <v>195</v>
      </c>
    </row>
    <row r="791" spans="1:51" s="15" customFormat="1" ht="12">
      <c r="A791" s="15"/>
      <c r="B791" s="194"/>
      <c r="C791" s="15"/>
      <c r="D791" s="181" t="s">
        <v>204</v>
      </c>
      <c r="E791" s="195" t="s">
        <v>3</v>
      </c>
      <c r="F791" s="196" t="s">
        <v>209</v>
      </c>
      <c r="G791" s="15"/>
      <c r="H791" s="197">
        <v>207.75</v>
      </c>
      <c r="I791" s="15"/>
      <c r="J791" s="15"/>
      <c r="K791" s="15"/>
      <c r="L791" s="194"/>
      <c r="M791" s="198"/>
      <c r="N791" s="199"/>
      <c r="O791" s="199"/>
      <c r="P791" s="199"/>
      <c r="Q791" s="199"/>
      <c r="R791" s="199"/>
      <c r="S791" s="199"/>
      <c r="T791" s="200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T791" s="195" t="s">
        <v>204</v>
      </c>
      <c r="AU791" s="195" t="s">
        <v>78</v>
      </c>
      <c r="AV791" s="15" t="s">
        <v>202</v>
      </c>
      <c r="AW791" s="15" t="s">
        <v>31</v>
      </c>
      <c r="AX791" s="15" t="s">
        <v>76</v>
      </c>
      <c r="AY791" s="195" t="s">
        <v>195</v>
      </c>
    </row>
    <row r="792" spans="1:65" s="2" customFormat="1" ht="16.5" customHeight="1">
      <c r="A792" s="33"/>
      <c r="B792" s="167"/>
      <c r="C792" s="168" t="s">
        <v>1432</v>
      </c>
      <c r="D792" s="168" t="s">
        <v>197</v>
      </c>
      <c r="E792" s="169" t="s">
        <v>1433</v>
      </c>
      <c r="F792" s="170" t="s">
        <v>1434</v>
      </c>
      <c r="G792" s="171" t="s">
        <v>212</v>
      </c>
      <c r="H792" s="172">
        <v>96.725</v>
      </c>
      <c r="I792" s="173">
        <v>528</v>
      </c>
      <c r="J792" s="173">
        <f>ROUND(I792*H792,2)</f>
        <v>51070.8</v>
      </c>
      <c r="K792" s="170" t="s">
        <v>201</v>
      </c>
      <c r="L792" s="34"/>
      <c r="M792" s="174" t="s">
        <v>3</v>
      </c>
      <c r="N792" s="175" t="s">
        <v>40</v>
      </c>
      <c r="O792" s="176">
        <v>0.204</v>
      </c>
      <c r="P792" s="176">
        <f>O792*H792</f>
        <v>19.731899999999996</v>
      </c>
      <c r="Q792" s="176">
        <v>0.00174</v>
      </c>
      <c r="R792" s="176">
        <f>Q792*H792</f>
        <v>0.1683015</v>
      </c>
      <c r="S792" s="176">
        <v>0</v>
      </c>
      <c r="T792" s="177">
        <f>S792*H792</f>
        <v>0</v>
      </c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R792" s="178" t="s">
        <v>295</v>
      </c>
      <c r="AT792" s="178" t="s">
        <v>197</v>
      </c>
      <c r="AU792" s="178" t="s">
        <v>78</v>
      </c>
      <c r="AY792" s="20" t="s">
        <v>195</v>
      </c>
      <c r="BE792" s="179">
        <f>IF(N792="základní",J792,0)</f>
        <v>51070.8</v>
      </c>
      <c r="BF792" s="179">
        <f>IF(N792="snížená",J792,0)</f>
        <v>0</v>
      </c>
      <c r="BG792" s="179">
        <f>IF(N792="zákl. přenesená",J792,0)</f>
        <v>0</v>
      </c>
      <c r="BH792" s="179">
        <f>IF(N792="sníž. přenesená",J792,0)</f>
        <v>0</v>
      </c>
      <c r="BI792" s="179">
        <f>IF(N792="nulová",J792,0)</f>
        <v>0</v>
      </c>
      <c r="BJ792" s="20" t="s">
        <v>76</v>
      </c>
      <c r="BK792" s="179">
        <f>ROUND(I792*H792,2)</f>
        <v>51070.8</v>
      </c>
      <c r="BL792" s="20" t="s">
        <v>295</v>
      </c>
      <c r="BM792" s="178" t="s">
        <v>1435</v>
      </c>
    </row>
    <row r="793" spans="1:51" s="14" customFormat="1" ht="12">
      <c r="A793" s="14"/>
      <c r="B793" s="187"/>
      <c r="C793" s="14"/>
      <c r="D793" s="181" t="s">
        <v>204</v>
      </c>
      <c r="E793" s="188" t="s">
        <v>3</v>
      </c>
      <c r="F793" s="189" t="s">
        <v>1414</v>
      </c>
      <c r="G793" s="14"/>
      <c r="H793" s="190">
        <v>96.725</v>
      </c>
      <c r="I793" s="14"/>
      <c r="J793" s="14"/>
      <c r="K793" s="14"/>
      <c r="L793" s="187"/>
      <c r="M793" s="191"/>
      <c r="N793" s="192"/>
      <c r="O793" s="192"/>
      <c r="P793" s="192"/>
      <c r="Q793" s="192"/>
      <c r="R793" s="192"/>
      <c r="S793" s="192"/>
      <c r="T793" s="193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188" t="s">
        <v>204</v>
      </c>
      <c r="AU793" s="188" t="s">
        <v>78</v>
      </c>
      <c r="AV793" s="14" t="s">
        <v>78</v>
      </c>
      <c r="AW793" s="14" t="s">
        <v>31</v>
      </c>
      <c r="AX793" s="14" t="s">
        <v>76</v>
      </c>
      <c r="AY793" s="188" t="s">
        <v>195</v>
      </c>
    </row>
    <row r="794" spans="1:65" s="2" customFormat="1" ht="24" customHeight="1">
      <c r="A794" s="33"/>
      <c r="B794" s="167"/>
      <c r="C794" s="168" t="s">
        <v>1436</v>
      </c>
      <c r="D794" s="168" t="s">
        <v>197</v>
      </c>
      <c r="E794" s="169" t="s">
        <v>1437</v>
      </c>
      <c r="F794" s="170" t="s">
        <v>1438</v>
      </c>
      <c r="G794" s="171" t="s">
        <v>334</v>
      </c>
      <c r="H794" s="172">
        <v>7</v>
      </c>
      <c r="I794" s="173">
        <v>518</v>
      </c>
      <c r="J794" s="173">
        <f>ROUND(I794*H794,2)</f>
        <v>3626</v>
      </c>
      <c r="K794" s="170" t="s">
        <v>201</v>
      </c>
      <c r="L794" s="34"/>
      <c r="M794" s="174" t="s">
        <v>3</v>
      </c>
      <c r="N794" s="175" t="s">
        <v>40</v>
      </c>
      <c r="O794" s="176">
        <v>0.45</v>
      </c>
      <c r="P794" s="176">
        <f>O794*H794</f>
        <v>3.15</v>
      </c>
      <c r="Q794" s="176">
        <v>0.00025</v>
      </c>
      <c r="R794" s="176">
        <f>Q794*H794</f>
        <v>0.00175</v>
      </c>
      <c r="S794" s="176">
        <v>0</v>
      </c>
      <c r="T794" s="177">
        <f>S794*H794</f>
        <v>0</v>
      </c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R794" s="178" t="s">
        <v>295</v>
      </c>
      <c r="AT794" s="178" t="s">
        <v>197</v>
      </c>
      <c r="AU794" s="178" t="s">
        <v>78</v>
      </c>
      <c r="AY794" s="20" t="s">
        <v>195</v>
      </c>
      <c r="BE794" s="179">
        <f>IF(N794="základní",J794,0)</f>
        <v>3626</v>
      </c>
      <c r="BF794" s="179">
        <f>IF(N794="snížená",J794,0)</f>
        <v>0</v>
      </c>
      <c r="BG794" s="179">
        <f>IF(N794="zákl. přenesená",J794,0)</f>
        <v>0</v>
      </c>
      <c r="BH794" s="179">
        <f>IF(N794="sníž. přenesená",J794,0)</f>
        <v>0</v>
      </c>
      <c r="BI794" s="179">
        <f>IF(N794="nulová",J794,0)</f>
        <v>0</v>
      </c>
      <c r="BJ794" s="20" t="s">
        <v>76</v>
      </c>
      <c r="BK794" s="179">
        <f>ROUND(I794*H794,2)</f>
        <v>3626</v>
      </c>
      <c r="BL794" s="20" t="s">
        <v>295</v>
      </c>
      <c r="BM794" s="178" t="s">
        <v>1439</v>
      </c>
    </row>
    <row r="795" spans="1:65" s="2" customFormat="1" ht="24" customHeight="1">
      <c r="A795" s="33"/>
      <c r="B795" s="167"/>
      <c r="C795" s="168" t="s">
        <v>1440</v>
      </c>
      <c r="D795" s="168" t="s">
        <v>197</v>
      </c>
      <c r="E795" s="169" t="s">
        <v>1441</v>
      </c>
      <c r="F795" s="170" t="s">
        <v>1442</v>
      </c>
      <c r="G795" s="171" t="s">
        <v>212</v>
      </c>
      <c r="H795" s="172">
        <v>104</v>
      </c>
      <c r="I795" s="173">
        <v>1030</v>
      </c>
      <c r="J795" s="173">
        <f>ROUND(I795*H795,2)</f>
        <v>107120</v>
      </c>
      <c r="K795" s="170" t="s">
        <v>201</v>
      </c>
      <c r="L795" s="34"/>
      <c r="M795" s="174" t="s">
        <v>3</v>
      </c>
      <c r="N795" s="175" t="s">
        <v>40</v>
      </c>
      <c r="O795" s="176">
        <v>0.351</v>
      </c>
      <c r="P795" s="176">
        <f>O795*H795</f>
        <v>36.504</v>
      </c>
      <c r="Q795" s="176">
        <v>0.00286</v>
      </c>
      <c r="R795" s="176">
        <f>Q795*H795</f>
        <v>0.29744000000000004</v>
      </c>
      <c r="S795" s="176">
        <v>0</v>
      </c>
      <c r="T795" s="177">
        <f>S795*H795</f>
        <v>0</v>
      </c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R795" s="178" t="s">
        <v>295</v>
      </c>
      <c r="AT795" s="178" t="s">
        <v>197</v>
      </c>
      <c r="AU795" s="178" t="s">
        <v>78</v>
      </c>
      <c r="AY795" s="20" t="s">
        <v>195</v>
      </c>
      <c r="BE795" s="179">
        <f>IF(N795="základní",J795,0)</f>
        <v>107120</v>
      </c>
      <c r="BF795" s="179">
        <f>IF(N795="snížená",J795,0)</f>
        <v>0</v>
      </c>
      <c r="BG795" s="179">
        <f>IF(N795="zákl. přenesená",J795,0)</f>
        <v>0</v>
      </c>
      <c r="BH795" s="179">
        <f>IF(N795="sníž. přenesená",J795,0)</f>
        <v>0</v>
      </c>
      <c r="BI795" s="179">
        <f>IF(N795="nulová",J795,0)</f>
        <v>0</v>
      </c>
      <c r="BJ795" s="20" t="s">
        <v>76</v>
      </c>
      <c r="BK795" s="179">
        <f>ROUND(I795*H795,2)</f>
        <v>107120</v>
      </c>
      <c r="BL795" s="20" t="s">
        <v>295</v>
      </c>
      <c r="BM795" s="178" t="s">
        <v>1443</v>
      </c>
    </row>
    <row r="796" spans="1:65" s="2" customFormat="1" ht="24" customHeight="1">
      <c r="A796" s="33"/>
      <c r="B796" s="167"/>
      <c r="C796" s="168" t="s">
        <v>1444</v>
      </c>
      <c r="D796" s="168" t="s">
        <v>197</v>
      </c>
      <c r="E796" s="169" t="s">
        <v>1445</v>
      </c>
      <c r="F796" s="170" t="s">
        <v>1446</v>
      </c>
      <c r="G796" s="171" t="s">
        <v>826</v>
      </c>
      <c r="H796" s="172">
        <v>1.492</v>
      </c>
      <c r="I796" s="173">
        <v>1700</v>
      </c>
      <c r="J796" s="173">
        <f>ROUND(I796*H796,2)</f>
        <v>2536.4</v>
      </c>
      <c r="K796" s="170" t="s">
        <v>201</v>
      </c>
      <c r="L796" s="34"/>
      <c r="M796" s="174" t="s">
        <v>3</v>
      </c>
      <c r="N796" s="175" t="s">
        <v>40</v>
      </c>
      <c r="O796" s="176">
        <v>4.82</v>
      </c>
      <c r="P796" s="176">
        <f>O796*H796</f>
        <v>7.19144</v>
      </c>
      <c r="Q796" s="176">
        <v>0</v>
      </c>
      <c r="R796" s="176">
        <f>Q796*H796</f>
        <v>0</v>
      </c>
      <c r="S796" s="176">
        <v>0</v>
      </c>
      <c r="T796" s="177">
        <f>S796*H796</f>
        <v>0</v>
      </c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R796" s="178" t="s">
        <v>295</v>
      </c>
      <c r="AT796" s="178" t="s">
        <v>197</v>
      </c>
      <c r="AU796" s="178" t="s">
        <v>78</v>
      </c>
      <c r="AY796" s="20" t="s">
        <v>195</v>
      </c>
      <c r="BE796" s="179">
        <f>IF(N796="základní",J796,0)</f>
        <v>2536.4</v>
      </c>
      <c r="BF796" s="179">
        <f>IF(N796="snížená",J796,0)</f>
        <v>0</v>
      </c>
      <c r="BG796" s="179">
        <f>IF(N796="zákl. přenesená",J796,0)</f>
        <v>0</v>
      </c>
      <c r="BH796" s="179">
        <f>IF(N796="sníž. přenesená",J796,0)</f>
        <v>0</v>
      </c>
      <c r="BI796" s="179">
        <f>IF(N796="nulová",J796,0)</f>
        <v>0</v>
      </c>
      <c r="BJ796" s="20" t="s">
        <v>76</v>
      </c>
      <c r="BK796" s="179">
        <f>ROUND(I796*H796,2)</f>
        <v>2536.4</v>
      </c>
      <c r="BL796" s="20" t="s">
        <v>295</v>
      </c>
      <c r="BM796" s="178" t="s">
        <v>1447</v>
      </c>
    </row>
    <row r="797" spans="1:63" s="12" customFormat="1" ht="22.8" customHeight="1">
      <c r="A797" s="12"/>
      <c r="B797" s="155"/>
      <c r="C797" s="12"/>
      <c r="D797" s="156" t="s">
        <v>68</v>
      </c>
      <c r="E797" s="165" t="s">
        <v>1448</v>
      </c>
      <c r="F797" s="165" t="s">
        <v>1449</v>
      </c>
      <c r="G797" s="12"/>
      <c r="H797" s="12"/>
      <c r="I797" s="12"/>
      <c r="J797" s="166">
        <f>BK797</f>
        <v>1427311.9600000004</v>
      </c>
      <c r="K797" s="12"/>
      <c r="L797" s="155"/>
      <c r="M797" s="159"/>
      <c r="N797" s="160"/>
      <c r="O797" s="160"/>
      <c r="P797" s="161">
        <f>SUM(P798:P853)</f>
        <v>935.2442809999999</v>
      </c>
      <c r="Q797" s="160"/>
      <c r="R797" s="161">
        <f>SUM(R798:R853)</f>
        <v>7.14897628</v>
      </c>
      <c r="S797" s="160"/>
      <c r="T797" s="162">
        <f>SUM(T798:T853)</f>
        <v>0.985688</v>
      </c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R797" s="156" t="s">
        <v>78</v>
      </c>
      <c r="AT797" s="163" t="s">
        <v>68</v>
      </c>
      <c r="AU797" s="163" t="s">
        <v>76</v>
      </c>
      <c r="AY797" s="156" t="s">
        <v>195</v>
      </c>
      <c r="BK797" s="164">
        <f>SUM(BK798:BK853)</f>
        <v>1427311.9600000004</v>
      </c>
    </row>
    <row r="798" spans="1:65" s="2" customFormat="1" ht="16.5" customHeight="1">
      <c r="A798" s="33"/>
      <c r="B798" s="167"/>
      <c r="C798" s="168" t="s">
        <v>1450</v>
      </c>
      <c r="D798" s="168" t="s">
        <v>197</v>
      </c>
      <c r="E798" s="169" t="s">
        <v>1451</v>
      </c>
      <c r="F798" s="170" t="s">
        <v>1452</v>
      </c>
      <c r="G798" s="171" t="s">
        <v>212</v>
      </c>
      <c r="H798" s="172">
        <v>36.6</v>
      </c>
      <c r="I798" s="173">
        <v>73</v>
      </c>
      <c r="J798" s="173">
        <f>ROUND(I798*H798,2)</f>
        <v>2671.8</v>
      </c>
      <c r="K798" s="170" t="s">
        <v>201</v>
      </c>
      <c r="L798" s="34"/>
      <c r="M798" s="174" t="s">
        <v>3</v>
      </c>
      <c r="N798" s="175" t="s">
        <v>40</v>
      </c>
      <c r="O798" s="176">
        <v>0.204</v>
      </c>
      <c r="P798" s="176">
        <f>O798*H798</f>
        <v>7.4664</v>
      </c>
      <c r="Q798" s="176">
        <v>0</v>
      </c>
      <c r="R798" s="176">
        <f>Q798*H798</f>
        <v>0</v>
      </c>
      <c r="S798" s="176">
        <v>0</v>
      </c>
      <c r="T798" s="177">
        <f>S798*H798</f>
        <v>0</v>
      </c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R798" s="178" t="s">
        <v>295</v>
      </c>
      <c r="AT798" s="178" t="s">
        <v>197</v>
      </c>
      <c r="AU798" s="178" t="s">
        <v>78</v>
      </c>
      <c r="AY798" s="20" t="s">
        <v>195</v>
      </c>
      <c r="BE798" s="179">
        <f>IF(N798="základní",J798,0)</f>
        <v>2671.8</v>
      </c>
      <c r="BF798" s="179">
        <f>IF(N798="snížená",J798,0)</f>
        <v>0</v>
      </c>
      <c r="BG798" s="179">
        <f>IF(N798="zákl. přenesená",J798,0)</f>
        <v>0</v>
      </c>
      <c r="BH798" s="179">
        <f>IF(N798="sníž. přenesená",J798,0)</f>
        <v>0</v>
      </c>
      <c r="BI798" s="179">
        <f>IF(N798="nulová",J798,0)</f>
        <v>0</v>
      </c>
      <c r="BJ798" s="20" t="s">
        <v>76</v>
      </c>
      <c r="BK798" s="179">
        <f>ROUND(I798*H798,2)</f>
        <v>2671.8</v>
      </c>
      <c r="BL798" s="20" t="s">
        <v>295</v>
      </c>
      <c r="BM798" s="178" t="s">
        <v>1453</v>
      </c>
    </row>
    <row r="799" spans="1:51" s="13" customFormat="1" ht="12">
      <c r="A799" s="13"/>
      <c r="B799" s="180"/>
      <c r="C799" s="13"/>
      <c r="D799" s="181" t="s">
        <v>204</v>
      </c>
      <c r="E799" s="182" t="s">
        <v>3</v>
      </c>
      <c r="F799" s="183" t="s">
        <v>1454</v>
      </c>
      <c r="G799" s="13"/>
      <c r="H799" s="182" t="s">
        <v>3</v>
      </c>
      <c r="I799" s="13"/>
      <c r="J799" s="13"/>
      <c r="K799" s="13"/>
      <c r="L799" s="180"/>
      <c r="M799" s="184"/>
      <c r="N799" s="185"/>
      <c r="O799" s="185"/>
      <c r="P799" s="185"/>
      <c r="Q799" s="185"/>
      <c r="R799" s="185"/>
      <c r="S799" s="185"/>
      <c r="T799" s="186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182" t="s">
        <v>204</v>
      </c>
      <c r="AU799" s="182" t="s">
        <v>78</v>
      </c>
      <c r="AV799" s="13" t="s">
        <v>76</v>
      </c>
      <c r="AW799" s="13" t="s">
        <v>31</v>
      </c>
      <c r="AX799" s="13" t="s">
        <v>69</v>
      </c>
      <c r="AY799" s="182" t="s">
        <v>195</v>
      </c>
    </row>
    <row r="800" spans="1:51" s="14" customFormat="1" ht="12">
      <c r="A800" s="14"/>
      <c r="B800" s="187"/>
      <c r="C800" s="14"/>
      <c r="D800" s="181" t="s">
        <v>204</v>
      </c>
      <c r="E800" s="188" t="s">
        <v>3</v>
      </c>
      <c r="F800" s="189" t="s">
        <v>1455</v>
      </c>
      <c r="G800" s="14"/>
      <c r="H800" s="190">
        <v>36.6</v>
      </c>
      <c r="I800" s="14"/>
      <c r="J800" s="14"/>
      <c r="K800" s="14"/>
      <c r="L800" s="187"/>
      <c r="M800" s="191"/>
      <c r="N800" s="192"/>
      <c r="O800" s="192"/>
      <c r="P800" s="192"/>
      <c r="Q800" s="192"/>
      <c r="R800" s="192"/>
      <c r="S800" s="192"/>
      <c r="T800" s="193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188" t="s">
        <v>204</v>
      </c>
      <c r="AU800" s="188" t="s">
        <v>78</v>
      </c>
      <c r="AV800" s="14" t="s">
        <v>78</v>
      </c>
      <c r="AW800" s="14" t="s">
        <v>31</v>
      </c>
      <c r="AX800" s="14" t="s">
        <v>76</v>
      </c>
      <c r="AY800" s="188" t="s">
        <v>195</v>
      </c>
    </row>
    <row r="801" spans="1:65" s="2" customFormat="1" ht="16.5" customHeight="1">
      <c r="A801" s="33"/>
      <c r="B801" s="167"/>
      <c r="C801" s="208" t="s">
        <v>1456</v>
      </c>
      <c r="D801" s="208" t="s">
        <v>263</v>
      </c>
      <c r="E801" s="209" t="s">
        <v>1457</v>
      </c>
      <c r="F801" s="210" t="s">
        <v>1458</v>
      </c>
      <c r="G801" s="211" t="s">
        <v>216</v>
      </c>
      <c r="H801" s="212">
        <v>0.966</v>
      </c>
      <c r="I801" s="213">
        <v>8838.72</v>
      </c>
      <c r="J801" s="213">
        <f>ROUND(I801*H801,2)</f>
        <v>8538.2</v>
      </c>
      <c r="K801" s="210" t="s">
        <v>3</v>
      </c>
      <c r="L801" s="214"/>
      <c r="M801" s="215" t="s">
        <v>3</v>
      </c>
      <c r="N801" s="216" t="s">
        <v>40</v>
      </c>
      <c r="O801" s="176">
        <v>0</v>
      </c>
      <c r="P801" s="176">
        <f>O801*H801</f>
        <v>0</v>
      </c>
      <c r="Q801" s="176">
        <v>0.55</v>
      </c>
      <c r="R801" s="176">
        <f>Q801*H801</f>
        <v>0.5313</v>
      </c>
      <c r="S801" s="176">
        <v>0</v>
      </c>
      <c r="T801" s="177">
        <f>S801*H801</f>
        <v>0</v>
      </c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R801" s="178" t="s">
        <v>417</v>
      </c>
      <c r="AT801" s="178" t="s">
        <v>263</v>
      </c>
      <c r="AU801" s="178" t="s">
        <v>78</v>
      </c>
      <c r="AY801" s="20" t="s">
        <v>195</v>
      </c>
      <c r="BE801" s="179">
        <f>IF(N801="základní",J801,0)</f>
        <v>8538.2</v>
      </c>
      <c r="BF801" s="179">
        <f>IF(N801="snížená",J801,0)</f>
        <v>0</v>
      </c>
      <c r="BG801" s="179">
        <f>IF(N801="zákl. přenesená",J801,0)</f>
        <v>0</v>
      </c>
      <c r="BH801" s="179">
        <f>IF(N801="sníž. přenesená",J801,0)</f>
        <v>0</v>
      </c>
      <c r="BI801" s="179">
        <f>IF(N801="nulová",J801,0)</f>
        <v>0</v>
      </c>
      <c r="BJ801" s="20" t="s">
        <v>76</v>
      </c>
      <c r="BK801" s="179">
        <f>ROUND(I801*H801,2)</f>
        <v>8538.2</v>
      </c>
      <c r="BL801" s="20" t="s">
        <v>295</v>
      </c>
      <c r="BM801" s="178" t="s">
        <v>1459</v>
      </c>
    </row>
    <row r="802" spans="1:51" s="14" customFormat="1" ht="12">
      <c r="A802" s="14"/>
      <c r="B802" s="187"/>
      <c r="C802" s="14"/>
      <c r="D802" s="181" t="s">
        <v>204</v>
      </c>
      <c r="E802" s="188" t="s">
        <v>3</v>
      </c>
      <c r="F802" s="189" t="s">
        <v>1460</v>
      </c>
      <c r="G802" s="14"/>
      <c r="H802" s="190">
        <v>0.966</v>
      </c>
      <c r="I802" s="14"/>
      <c r="J802" s="14"/>
      <c r="K802" s="14"/>
      <c r="L802" s="187"/>
      <c r="M802" s="191"/>
      <c r="N802" s="192"/>
      <c r="O802" s="192"/>
      <c r="P802" s="192"/>
      <c r="Q802" s="192"/>
      <c r="R802" s="192"/>
      <c r="S802" s="192"/>
      <c r="T802" s="193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188" t="s">
        <v>204</v>
      </c>
      <c r="AU802" s="188" t="s">
        <v>78</v>
      </c>
      <c r="AV802" s="14" t="s">
        <v>78</v>
      </c>
      <c r="AW802" s="14" t="s">
        <v>31</v>
      </c>
      <c r="AX802" s="14" t="s">
        <v>76</v>
      </c>
      <c r="AY802" s="188" t="s">
        <v>195</v>
      </c>
    </row>
    <row r="803" spans="1:65" s="2" customFormat="1" ht="16.5" customHeight="1">
      <c r="A803" s="33"/>
      <c r="B803" s="167"/>
      <c r="C803" s="168" t="s">
        <v>1461</v>
      </c>
      <c r="D803" s="168" t="s">
        <v>197</v>
      </c>
      <c r="E803" s="169" t="s">
        <v>1462</v>
      </c>
      <c r="F803" s="170" t="s">
        <v>1463</v>
      </c>
      <c r="G803" s="171" t="s">
        <v>200</v>
      </c>
      <c r="H803" s="172">
        <v>45.6</v>
      </c>
      <c r="I803" s="173">
        <v>123</v>
      </c>
      <c r="J803" s="173">
        <f>ROUND(I803*H803,2)</f>
        <v>5608.8</v>
      </c>
      <c r="K803" s="170" t="s">
        <v>201</v>
      </c>
      <c r="L803" s="34"/>
      <c r="M803" s="174" t="s">
        <v>3</v>
      </c>
      <c r="N803" s="175" t="s">
        <v>40</v>
      </c>
      <c r="O803" s="176">
        <v>0.346</v>
      </c>
      <c r="P803" s="176">
        <f>O803*H803</f>
        <v>15.7776</v>
      </c>
      <c r="Q803" s="176">
        <v>0</v>
      </c>
      <c r="R803" s="176">
        <f>Q803*H803</f>
        <v>0</v>
      </c>
      <c r="S803" s="176">
        <v>0.01098</v>
      </c>
      <c r="T803" s="177">
        <f>S803*H803</f>
        <v>0.500688</v>
      </c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R803" s="178" t="s">
        <v>295</v>
      </c>
      <c r="AT803" s="178" t="s">
        <v>197</v>
      </c>
      <c r="AU803" s="178" t="s">
        <v>78</v>
      </c>
      <c r="AY803" s="20" t="s">
        <v>195</v>
      </c>
      <c r="BE803" s="179">
        <f>IF(N803="základní",J803,0)</f>
        <v>5608.8</v>
      </c>
      <c r="BF803" s="179">
        <f>IF(N803="snížená",J803,0)</f>
        <v>0</v>
      </c>
      <c r="BG803" s="179">
        <f>IF(N803="zákl. přenesená",J803,0)</f>
        <v>0</v>
      </c>
      <c r="BH803" s="179">
        <f>IF(N803="sníž. přenesená",J803,0)</f>
        <v>0</v>
      </c>
      <c r="BI803" s="179">
        <f>IF(N803="nulová",J803,0)</f>
        <v>0</v>
      </c>
      <c r="BJ803" s="20" t="s">
        <v>76</v>
      </c>
      <c r="BK803" s="179">
        <f>ROUND(I803*H803,2)</f>
        <v>5608.8</v>
      </c>
      <c r="BL803" s="20" t="s">
        <v>295</v>
      </c>
      <c r="BM803" s="178" t="s">
        <v>1464</v>
      </c>
    </row>
    <row r="804" spans="1:51" s="13" customFormat="1" ht="12">
      <c r="A804" s="13"/>
      <c r="B804" s="180"/>
      <c r="C804" s="13"/>
      <c r="D804" s="181" t="s">
        <v>204</v>
      </c>
      <c r="E804" s="182" t="s">
        <v>3</v>
      </c>
      <c r="F804" s="183" t="s">
        <v>1311</v>
      </c>
      <c r="G804" s="13"/>
      <c r="H804" s="182" t="s">
        <v>3</v>
      </c>
      <c r="I804" s="13"/>
      <c r="J804" s="13"/>
      <c r="K804" s="13"/>
      <c r="L804" s="180"/>
      <c r="M804" s="184"/>
      <c r="N804" s="185"/>
      <c r="O804" s="185"/>
      <c r="P804" s="185"/>
      <c r="Q804" s="185"/>
      <c r="R804" s="185"/>
      <c r="S804" s="185"/>
      <c r="T804" s="186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182" t="s">
        <v>204</v>
      </c>
      <c r="AU804" s="182" t="s">
        <v>78</v>
      </c>
      <c r="AV804" s="13" t="s">
        <v>76</v>
      </c>
      <c r="AW804" s="13" t="s">
        <v>31</v>
      </c>
      <c r="AX804" s="13" t="s">
        <v>69</v>
      </c>
      <c r="AY804" s="182" t="s">
        <v>195</v>
      </c>
    </row>
    <row r="805" spans="1:51" s="14" customFormat="1" ht="12">
      <c r="A805" s="14"/>
      <c r="B805" s="187"/>
      <c r="C805" s="14"/>
      <c r="D805" s="181" t="s">
        <v>204</v>
      </c>
      <c r="E805" s="188" t="s">
        <v>3</v>
      </c>
      <c r="F805" s="189" t="s">
        <v>1465</v>
      </c>
      <c r="G805" s="14"/>
      <c r="H805" s="190">
        <v>45.6</v>
      </c>
      <c r="I805" s="14"/>
      <c r="J805" s="14"/>
      <c r="K805" s="14"/>
      <c r="L805" s="187"/>
      <c r="M805" s="191"/>
      <c r="N805" s="192"/>
      <c r="O805" s="192"/>
      <c r="P805" s="192"/>
      <c r="Q805" s="192"/>
      <c r="R805" s="192"/>
      <c r="S805" s="192"/>
      <c r="T805" s="193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188" t="s">
        <v>204</v>
      </c>
      <c r="AU805" s="188" t="s">
        <v>78</v>
      </c>
      <c r="AV805" s="14" t="s">
        <v>78</v>
      </c>
      <c r="AW805" s="14" t="s">
        <v>31</v>
      </c>
      <c r="AX805" s="14" t="s">
        <v>76</v>
      </c>
      <c r="AY805" s="188" t="s">
        <v>195</v>
      </c>
    </row>
    <row r="806" spans="1:65" s="2" customFormat="1" ht="16.5" customHeight="1">
      <c r="A806" s="33"/>
      <c r="B806" s="167"/>
      <c r="C806" s="168" t="s">
        <v>1466</v>
      </c>
      <c r="D806" s="168" t="s">
        <v>197</v>
      </c>
      <c r="E806" s="169" t="s">
        <v>1467</v>
      </c>
      <c r="F806" s="170" t="s">
        <v>1468</v>
      </c>
      <c r="G806" s="171" t="s">
        <v>334</v>
      </c>
      <c r="H806" s="172">
        <v>97</v>
      </c>
      <c r="I806" s="173">
        <v>42.9</v>
      </c>
      <c r="J806" s="173">
        <f>ROUND(I806*H806,2)</f>
        <v>4161.3</v>
      </c>
      <c r="K806" s="170" t="s">
        <v>201</v>
      </c>
      <c r="L806" s="34"/>
      <c r="M806" s="174" t="s">
        <v>3</v>
      </c>
      <c r="N806" s="175" t="s">
        <v>40</v>
      </c>
      <c r="O806" s="176">
        <v>0.12</v>
      </c>
      <c r="P806" s="176">
        <f>O806*H806</f>
        <v>11.639999999999999</v>
      </c>
      <c r="Q806" s="176">
        <v>0</v>
      </c>
      <c r="R806" s="176">
        <f>Q806*H806</f>
        <v>0</v>
      </c>
      <c r="S806" s="176">
        <v>0.005</v>
      </c>
      <c r="T806" s="177">
        <f>S806*H806</f>
        <v>0.485</v>
      </c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R806" s="178" t="s">
        <v>295</v>
      </c>
      <c r="AT806" s="178" t="s">
        <v>197</v>
      </c>
      <c r="AU806" s="178" t="s">
        <v>78</v>
      </c>
      <c r="AY806" s="20" t="s">
        <v>195</v>
      </c>
      <c r="BE806" s="179">
        <f>IF(N806="základní",J806,0)</f>
        <v>4161.3</v>
      </c>
      <c r="BF806" s="179">
        <f>IF(N806="snížená",J806,0)</f>
        <v>0</v>
      </c>
      <c r="BG806" s="179">
        <f>IF(N806="zákl. přenesená",J806,0)</f>
        <v>0</v>
      </c>
      <c r="BH806" s="179">
        <f>IF(N806="sníž. přenesená",J806,0)</f>
        <v>0</v>
      </c>
      <c r="BI806" s="179">
        <f>IF(N806="nulová",J806,0)</f>
        <v>0</v>
      </c>
      <c r="BJ806" s="20" t="s">
        <v>76</v>
      </c>
      <c r="BK806" s="179">
        <f>ROUND(I806*H806,2)</f>
        <v>4161.3</v>
      </c>
      <c r="BL806" s="20" t="s">
        <v>295</v>
      </c>
      <c r="BM806" s="178" t="s">
        <v>1469</v>
      </c>
    </row>
    <row r="807" spans="1:51" s="14" customFormat="1" ht="12">
      <c r="A807" s="14"/>
      <c r="B807" s="187"/>
      <c r="C807" s="14"/>
      <c r="D807" s="181" t="s">
        <v>204</v>
      </c>
      <c r="E807" s="188" t="s">
        <v>3</v>
      </c>
      <c r="F807" s="189" t="s">
        <v>1470</v>
      </c>
      <c r="G807" s="14"/>
      <c r="H807" s="190">
        <v>97</v>
      </c>
      <c r="I807" s="14"/>
      <c r="J807" s="14"/>
      <c r="K807" s="14"/>
      <c r="L807" s="187"/>
      <c r="M807" s="191"/>
      <c r="N807" s="192"/>
      <c r="O807" s="192"/>
      <c r="P807" s="192"/>
      <c r="Q807" s="192"/>
      <c r="R807" s="192"/>
      <c r="S807" s="192"/>
      <c r="T807" s="193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188" t="s">
        <v>204</v>
      </c>
      <c r="AU807" s="188" t="s">
        <v>78</v>
      </c>
      <c r="AV807" s="14" t="s">
        <v>78</v>
      </c>
      <c r="AW807" s="14" t="s">
        <v>31</v>
      </c>
      <c r="AX807" s="14" t="s">
        <v>76</v>
      </c>
      <c r="AY807" s="188" t="s">
        <v>195</v>
      </c>
    </row>
    <row r="808" spans="1:65" s="2" customFormat="1" ht="24" customHeight="1">
      <c r="A808" s="33"/>
      <c r="B808" s="167"/>
      <c r="C808" s="168" t="s">
        <v>1471</v>
      </c>
      <c r="D808" s="168" t="s">
        <v>197</v>
      </c>
      <c r="E808" s="169" t="s">
        <v>1472</v>
      </c>
      <c r="F808" s="170" t="s">
        <v>1473</v>
      </c>
      <c r="G808" s="171" t="s">
        <v>200</v>
      </c>
      <c r="H808" s="172">
        <v>177.12</v>
      </c>
      <c r="I808" s="173">
        <v>518</v>
      </c>
      <c r="J808" s="173">
        <f>ROUND(I808*H808,2)</f>
        <v>91748.16</v>
      </c>
      <c r="K808" s="170" t="s">
        <v>201</v>
      </c>
      <c r="L808" s="34"/>
      <c r="M808" s="174" t="s">
        <v>3</v>
      </c>
      <c r="N808" s="175" t="s">
        <v>40</v>
      </c>
      <c r="O808" s="176">
        <v>1.359</v>
      </c>
      <c r="P808" s="176">
        <f>O808*H808</f>
        <v>240.70608000000001</v>
      </c>
      <c r="Q808" s="176">
        <v>0.00027</v>
      </c>
      <c r="R808" s="176">
        <f>Q808*H808</f>
        <v>0.0478224</v>
      </c>
      <c r="S808" s="176">
        <v>0</v>
      </c>
      <c r="T808" s="177">
        <f>S808*H808</f>
        <v>0</v>
      </c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R808" s="178" t="s">
        <v>295</v>
      </c>
      <c r="AT808" s="178" t="s">
        <v>197</v>
      </c>
      <c r="AU808" s="178" t="s">
        <v>78</v>
      </c>
      <c r="AY808" s="20" t="s">
        <v>195</v>
      </c>
      <c r="BE808" s="179">
        <f>IF(N808="základní",J808,0)</f>
        <v>91748.16</v>
      </c>
      <c r="BF808" s="179">
        <f>IF(N808="snížená",J808,0)</f>
        <v>0</v>
      </c>
      <c r="BG808" s="179">
        <f>IF(N808="zákl. přenesená",J808,0)</f>
        <v>0</v>
      </c>
      <c r="BH808" s="179">
        <f>IF(N808="sníž. přenesená",J808,0)</f>
        <v>0</v>
      </c>
      <c r="BI808" s="179">
        <f>IF(N808="nulová",J808,0)</f>
        <v>0</v>
      </c>
      <c r="BJ808" s="20" t="s">
        <v>76</v>
      </c>
      <c r="BK808" s="179">
        <f>ROUND(I808*H808,2)</f>
        <v>91748.16</v>
      </c>
      <c r="BL808" s="20" t="s">
        <v>295</v>
      </c>
      <c r="BM808" s="178" t="s">
        <v>1474</v>
      </c>
    </row>
    <row r="809" spans="1:51" s="13" customFormat="1" ht="12">
      <c r="A809" s="13"/>
      <c r="B809" s="180"/>
      <c r="C809" s="13"/>
      <c r="D809" s="181" t="s">
        <v>204</v>
      </c>
      <c r="E809" s="182" t="s">
        <v>3</v>
      </c>
      <c r="F809" s="183" t="s">
        <v>1475</v>
      </c>
      <c r="G809" s="13"/>
      <c r="H809" s="182" t="s">
        <v>3</v>
      </c>
      <c r="I809" s="13"/>
      <c r="J809" s="13"/>
      <c r="K809" s="13"/>
      <c r="L809" s="180"/>
      <c r="M809" s="184"/>
      <c r="N809" s="185"/>
      <c r="O809" s="185"/>
      <c r="P809" s="185"/>
      <c r="Q809" s="185"/>
      <c r="R809" s="185"/>
      <c r="S809" s="185"/>
      <c r="T809" s="186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182" t="s">
        <v>204</v>
      </c>
      <c r="AU809" s="182" t="s">
        <v>78</v>
      </c>
      <c r="AV809" s="13" t="s">
        <v>76</v>
      </c>
      <c r="AW809" s="13" t="s">
        <v>31</v>
      </c>
      <c r="AX809" s="13" t="s">
        <v>69</v>
      </c>
      <c r="AY809" s="182" t="s">
        <v>195</v>
      </c>
    </row>
    <row r="810" spans="1:51" s="14" customFormat="1" ht="12">
      <c r="A810" s="14"/>
      <c r="B810" s="187"/>
      <c r="C810" s="14"/>
      <c r="D810" s="181" t="s">
        <v>204</v>
      </c>
      <c r="E810" s="188" t="s">
        <v>3</v>
      </c>
      <c r="F810" s="189" t="s">
        <v>520</v>
      </c>
      <c r="G810" s="14"/>
      <c r="H810" s="190">
        <v>177.12</v>
      </c>
      <c r="I810" s="14"/>
      <c r="J810" s="14"/>
      <c r="K810" s="14"/>
      <c r="L810" s="187"/>
      <c r="M810" s="191"/>
      <c r="N810" s="192"/>
      <c r="O810" s="192"/>
      <c r="P810" s="192"/>
      <c r="Q810" s="192"/>
      <c r="R810" s="192"/>
      <c r="S810" s="192"/>
      <c r="T810" s="193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188" t="s">
        <v>204</v>
      </c>
      <c r="AU810" s="188" t="s">
        <v>78</v>
      </c>
      <c r="AV810" s="14" t="s">
        <v>78</v>
      </c>
      <c r="AW810" s="14" t="s">
        <v>31</v>
      </c>
      <c r="AX810" s="14" t="s">
        <v>76</v>
      </c>
      <c r="AY810" s="188" t="s">
        <v>195</v>
      </c>
    </row>
    <row r="811" spans="1:65" s="2" customFormat="1" ht="16.5" customHeight="1">
      <c r="A811" s="33"/>
      <c r="B811" s="167"/>
      <c r="C811" s="208" t="s">
        <v>1476</v>
      </c>
      <c r="D811" s="208" t="s">
        <v>263</v>
      </c>
      <c r="E811" s="209" t="s">
        <v>1477</v>
      </c>
      <c r="F811" s="210" t="s">
        <v>1478</v>
      </c>
      <c r="G811" s="211" t="s">
        <v>334</v>
      </c>
      <c r="H811" s="212">
        <v>18</v>
      </c>
      <c r="I811" s="213">
        <v>18209.4</v>
      </c>
      <c r="J811" s="213">
        <f>ROUND(I811*H811,2)</f>
        <v>327769.2</v>
      </c>
      <c r="K811" s="210" t="s">
        <v>3</v>
      </c>
      <c r="L811" s="214"/>
      <c r="M811" s="215" t="s">
        <v>3</v>
      </c>
      <c r="N811" s="216" t="s">
        <v>40</v>
      </c>
      <c r="O811" s="176">
        <v>0</v>
      </c>
      <c r="P811" s="176">
        <f>O811*H811</f>
        <v>0</v>
      </c>
      <c r="Q811" s="176">
        <v>0.06</v>
      </c>
      <c r="R811" s="176">
        <f>Q811*H811</f>
        <v>1.08</v>
      </c>
      <c r="S811" s="176">
        <v>0</v>
      </c>
      <c r="T811" s="177">
        <f>S811*H811</f>
        <v>0</v>
      </c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R811" s="178" t="s">
        <v>417</v>
      </c>
      <c r="AT811" s="178" t="s">
        <v>263</v>
      </c>
      <c r="AU811" s="178" t="s">
        <v>78</v>
      </c>
      <c r="AY811" s="20" t="s">
        <v>195</v>
      </c>
      <c r="BE811" s="179">
        <f>IF(N811="základní",J811,0)</f>
        <v>327769.2</v>
      </c>
      <c r="BF811" s="179">
        <f>IF(N811="snížená",J811,0)</f>
        <v>0</v>
      </c>
      <c r="BG811" s="179">
        <f>IF(N811="zákl. přenesená",J811,0)</f>
        <v>0</v>
      </c>
      <c r="BH811" s="179">
        <f>IF(N811="sníž. přenesená",J811,0)</f>
        <v>0</v>
      </c>
      <c r="BI811" s="179">
        <f>IF(N811="nulová",J811,0)</f>
        <v>0</v>
      </c>
      <c r="BJ811" s="20" t="s">
        <v>76</v>
      </c>
      <c r="BK811" s="179">
        <f>ROUND(I811*H811,2)</f>
        <v>327769.2</v>
      </c>
      <c r="BL811" s="20" t="s">
        <v>295</v>
      </c>
      <c r="BM811" s="178" t="s">
        <v>1479</v>
      </c>
    </row>
    <row r="812" spans="1:65" s="2" customFormat="1" ht="24" customHeight="1">
      <c r="A812" s="33"/>
      <c r="B812" s="167"/>
      <c r="C812" s="168" t="s">
        <v>1480</v>
      </c>
      <c r="D812" s="168" t="s">
        <v>197</v>
      </c>
      <c r="E812" s="169" t="s">
        <v>1481</v>
      </c>
      <c r="F812" s="170" t="s">
        <v>1482</v>
      </c>
      <c r="G812" s="171" t="s">
        <v>200</v>
      </c>
      <c r="H812" s="172">
        <v>191.328</v>
      </c>
      <c r="I812" s="173">
        <v>587</v>
      </c>
      <c r="J812" s="173">
        <f>ROUND(I812*H812,2)</f>
        <v>112309.54</v>
      </c>
      <c r="K812" s="170" t="s">
        <v>201</v>
      </c>
      <c r="L812" s="34"/>
      <c r="M812" s="174" t="s">
        <v>3</v>
      </c>
      <c r="N812" s="175" t="s">
        <v>40</v>
      </c>
      <c r="O812" s="176">
        <v>1.559</v>
      </c>
      <c r="P812" s="176">
        <f>O812*H812</f>
        <v>298.280352</v>
      </c>
      <c r="Q812" s="176">
        <v>0.00027</v>
      </c>
      <c r="R812" s="176">
        <f>Q812*H812</f>
        <v>0.05165856</v>
      </c>
      <c r="S812" s="176">
        <v>0</v>
      </c>
      <c r="T812" s="177">
        <f>S812*H812</f>
        <v>0</v>
      </c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R812" s="178" t="s">
        <v>295</v>
      </c>
      <c r="AT812" s="178" t="s">
        <v>197</v>
      </c>
      <c r="AU812" s="178" t="s">
        <v>78</v>
      </c>
      <c r="AY812" s="20" t="s">
        <v>195</v>
      </c>
      <c r="BE812" s="179">
        <f>IF(N812="základní",J812,0)</f>
        <v>112309.54</v>
      </c>
      <c r="BF812" s="179">
        <f>IF(N812="snížená",J812,0)</f>
        <v>0</v>
      </c>
      <c r="BG812" s="179">
        <f>IF(N812="zákl. přenesená",J812,0)</f>
        <v>0</v>
      </c>
      <c r="BH812" s="179">
        <f>IF(N812="sníž. přenesená",J812,0)</f>
        <v>0</v>
      </c>
      <c r="BI812" s="179">
        <f>IF(N812="nulová",J812,0)</f>
        <v>0</v>
      </c>
      <c r="BJ812" s="20" t="s">
        <v>76</v>
      </c>
      <c r="BK812" s="179">
        <f>ROUND(I812*H812,2)</f>
        <v>112309.54</v>
      </c>
      <c r="BL812" s="20" t="s">
        <v>295</v>
      </c>
      <c r="BM812" s="178" t="s">
        <v>1483</v>
      </c>
    </row>
    <row r="813" spans="1:51" s="13" customFormat="1" ht="12">
      <c r="A813" s="13"/>
      <c r="B813" s="180"/>
      <c r="C813" s="13"/>
      <c r="D813" s="181" t="s">
        <v>204</v>
      </c>
      <c r="E813" s="182" t="s">
        <v>3</v>
      </c>
      <c r="F813" s="183" t="s">
        <v>724</v>
      </c>
      <c r="G813" s="13"/>
      <c r="H813" s="182" t="s">
        <v>3</v>
      </c>
      <c r="I813" s="13"/>
      <c r="J813" s="13"/>
      <c r="K813" s="13"/>
      <c r="L813" s="180"/>
      <c r="M813" s="184"/>
      <c r="N813" s="185"/>
      <c r="O813" s="185"/>
      <c r="P813" s="185"/>
      <c r="Q813" s="185"/>
      <c r="R813" s="185"/>
      <c r="S813" s="185"/>
      <c r="T813" s="186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182" t="s">
        <v>204</v>
      </c>
      <c r="AU813" s="182" t="s">
        <v>78</v>
      </c>
      <c r="AV813" s="13" t="s">
        <v>76</v>
      </c>
      <c r="AW813" s="13" t="s">
        <v>31</v>
      </c>
      <c r="AX813" s="13" t="s">
        <v>69</v>
      </c>
      <c r="AY813" s="182" t="s">
        <v>195</v>
      </c>
    </row>
    <row r="814" spans="1:51" s="14" customFormat="1" ht="12">
      <c r="A814" s="14"/>
      <c r="B814" s="187"/>
      <c r="C814" s="14"/>
      <c r="D814" s="181" t="s">
        <v>204</v>
      </c>
      <c r="E814" s="188" t="s">
        <v>3</v>
      </c>
      <c r="F814" s="189" t="s">
        <v>524</v>
      </c>
      <c r="G814" s="14"/>
      <c r="H814" s="190">
        <v>191.328</v>
      </c>
      <c r="I814" s="14"/>
      <c r="J814" s="14"/>
      <c r="K814" s="14"/>
      <c r="L814" s="187"/>
      <c r="M814" s="191"/>
      <c r="N814" s="192"/>
      <c r="O814" s="192"/>
      <c r="P814" s="192"/>
      <c r="Q814" s="192"/>
      <c r="R814" s="192"/>
      <c r="S814" s="192"/>
      <c r="T814" s="193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188" t="s">
        <v>204</v>
      </c>
      <c r="AU814" s="188" t="s">
        <v>78</v>
      </c>
      <c r="AV814" s="14" t="s">
        <v>78</v>
      </c>
      <c r="AW814" s="14" t="s">
        <v>31</v>
      </c>
      <c r="AX814" s="14" t="s">
        <v>76</v>
      </c>
      <c r="AY814" s="188" t="s">
        <v>195</v>
      </c>
    </row>
    <row r="815" spans="1:65" s="2" customFormat="1" ht="16.5" customHeight="1">
      <c r="A815" s="33"/>
      <c r="B815" s="167"/>
      <c r="C815" s="208" t="s">
        <v>1484</v>
      </c>
      <c r="D815" s="208" t="s">
        <v>263</v>
      </c>
      <c r="E815" s="209" t="s">
        <v>1485</v>
      </c>
      <c r="F815" s="210" t="s">
        <v>1486</v>
      </c>
      <c r="G815" s="211" t="s">
        <v>334</v>
      </c>
      <c r="H815" s="212">
        <v>91</v>
      </c>
      <c r="I815" s="213">
        <v>5012.7</v>
      </c>
      <c r="J815" s="213">
        <f>ROUND(I815*H815,2)</f>
        <v>456155.7</v>
      </c>
      <c r="K815" s="210" t="s">
        <v>3</v>
      </c>
      <c r="L815" s="214"/>
      <c r="M815" s="215" t="s">
        <v>3</v>
      </c>
      <c r="N815" s="216" t="s">
        <v>40</v>
      </c>
      <c r="O815" s="176">
        <v>0</v>
      </c>
      <c r="P815" s="176">
        <f>O815*H815</f>
        <v>0</v>
      </c>
      <c r="Q815" s="176">
        <v>0.04</v>
      </c>
      <c r="R815" s="176">
        <f>Q815*H815</f>
        <v>3.64</v>
      </c>
      <c r="S815" s="176">
        <v>0</v>
      </c>
      <c r="T815" s="177">
        <f>S815*H815</f>
        <v>0</v>
      </c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R815" s="178" t="s">
        <v>417</v>
      </c>
      <c r="AT815" s="178" t="s">
        <v>263</v>
      </c>
      <c r="AU815" s="178" t="s">
        <v>78</v>
      </c>
      <c r="AY815" s="20" t="s">
        <v>195</v>
      </c>
      <c r="BE815" s="179">
        <f>IF(N815="základní",J815,0)</f>
        <v>456155.7</v>
      </c>
      <c r="BF815" s="179">
        <f>IF(N815="snížená",J815,0)</f>
        <v>0</v>
      </c>
      <c r="BG815" s="179">
        <f>IF(N815="zákl. přenesená",J815,0)</f>
        <v>0</v>
      </c>
      <c r="BH815" s="179">
        <f>IF(N815="sníž. přenesená",J815,0)</f>
        <v>0</v>
      </c>
      <c r="BI815" s="179">
        <f>IF(N815="nulová",J815,0)</f>
        <v>0</v>
      </c>
      <c r="BJ815" s="20" t="s">
        <v>76</v>
      </c>
      <c r="BK815" s="179">
        <f>ROUND(I815*H815,2)</f>
        <v>456155.7</v>
      </c>
      <c r="BL815" s="20" t="s">
        <v>295</v>
      </c>
      <c r="BM815" s="178" t="s">
        <v>1487</v>
      </c>
    </row>
    <row r="816" spans="1:65" s="2" customFormat="1" ht="24" customHeight="1">
      <c r="A816" s="33"/>
      <c r="B816" s="167"/>
      <c r="C816" s="168" t="s">
        <v>1488</v>
      </c>
      <c r="D816" s="168" t="s">
        <v>197</v>
      </c>
      <c r="E816" s="169" t="s">
        <v>1489</v>
      </c>
      <c r="F816" s="170" t="s">
        <v>1490</v>
      </c>
      <c r="G816" s="171" t="s">
        <v>200</v>
      </c>
      <c r="H816" s="172">
        <v>29.232</v>
      </c>
      <c r="I816" s="173">
        <v>595</v>
      </c>
      <c r="J816" s="173">
        <f>ROUND(I816*H816,2)</f>
        <v>17393.04</v>
      </c>
      <c r="K816" s="170" t="s">
        <v>201</v>
      </c>
      <c r="L816" s="34"/>
      <c r="M816" s="174" t="s">
        <v>3</v>
      </c>
      <c r="N816" s="175" t="s">
        <v>40</v>
      </c>
      <c r="O816" s="176">
        <v>1.585</v>
      </c>
      <c r="P816" s="176">
        <f>O816*H816</f>
        <v>46.332719999999995</v>
      </c>
      <c r="Q816" s="176">
        <v>0.00026</v>
      </c>
      <c r="R816" s="176">
        <f>Q816*H816</f>
        <v>0.007600319999999999</v>
      </c>
      <c r="S816" s="176">
        <v>0</v>
      </c>
      <c r="T816" s="177">
        <f>S816*H816</f>
        <v>0</v>
      </c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R816" s="178" t="s">
        <v>295</v>
      </c>
      <c r="AT816" s="178" t="s">
        <v>197</v>
      </c>
      <c r="AU816" s="178" t="s">
        <v>78</v>
      </c>
      <c r="AY816" s="20" t="s">
        <v>195</v>
      </c>
      <c r="BE816" s="179">
        <f>IF(N816="základní",J816,0)</f>
        <v>17393.04</v>
      </c>
      <c r="BF816" s="179">
        <f>IF(N816="snížená",J816,0)</f>
        <v>0</v>
      </c>
      <c r="BG816" s="179">
        <f>IF(N816="zákl. přenesená",J816,0)</f>
        <v>0</v>
      </c>
      <c r="BH816" s="179">
        <f>IF(N816="sníž. přenesená",J816,0)</f>
        <v>0</v>
      </c>
      <c r="BI816" s="179">
        <f>IF(N816="nulová",J816,0)</f>
        <v>0</v>
      </c>
      <c r="BJ816" s="20" t="s">
        <v>76</v>
      </c>
      <c r="BK816" s="179">
        <f>ROUND(I816*H816,2)</f>
        <v>17393.04</v>
      </c>
      <c r="BL816" s="20" t="s">
        <v>295</v>
      </c>
      <c r="BM816" s="178" t="s">
        <v>1491</v>
      </c>
    </row>
    <row r="817" spans="1:51" s="13" customFormat="1" ht="12">
      <c r="A817" s="13"/>
      <c r="B817" s="180"/>
      <c r="C817" s="13"/>
      <c r="D817" s="181" t="s">
        <v>204</v>
      </c>
      <c r="E817" s="182" t="s">
        <v>3</v>
      </c>
      <c r="F817" s="183" t="s">
        <v>729</v>
      </c>
      <c r="G817" s="13"/>
      <c r="H817" s="182" t="s">
        <v>3</v>
      </c>
      <c r="I817" s="13"/>
      <c r="J817" s="13"/>
      <c r="K817" s="13"/>
      <c r="L817" s="180"/>
      <c r="M817" s="184"/>
      <c r="N817" s="185"/>
      <c r="O817" s="185"/>
      <c r="P817" s="185"/>
      <c r="Q817" s="185"/>
      <c r="R817" s="185"/>
      <c r="S817" s="185"/>
      <c r="T817" s="186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182" t="s">
        <v>204</v>
      </c>
      <c r="AU817" s="182" t="s">
        <v>78</v>
      </c>
      <c r="AV817" s="13" t="s">
        <v>76</v>
      </c>
      <c r="AW817" s="13" t="s">
        <v>31</v>
      </c>
      <c r="AX817" s="13" t="s">
        <v>69</v>
      </c>
      <c r="AY817" s="182" t="s">
        <v>195</v>
      </c>
    </row>
    <row r="818" spans="1:51" s="14" customFormat="1" ht="12">
      <c r="A818" s="14"/>
      <c r="B818" s="187"/>
      <c r="C818" s="14"/>
      <c r="D818" s="181" t="s">
        <v>204</v>
      </c>
      <c r="E818" s="188" t="s">
        <v>3</v>
      </c>
      <c r="F818" s="189" t="s">
        <v>730</v>
      </c>
      <c r="G818" s="14"/>
      <c r="H818" s="190">
        <v>29.232</v>
      </c>
      <c r="I818" s="14"/>
      <c r="J818" s="14"/>
      <c r="K818" s="14"/>
      <c r="L818" s="187"/>
      <c r="M818" s="191"/>
      <c r="N818" s="192"/>
      <c r="O818" s="192"/>
      <c r="P818" s="192"/>
      <c r="Q818" s="192"/>
      <c r="R818" s="192"/>
      <c r="S818" s="192"/>
      <c r="T818" s="193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188" t="s">
        <v>204</v>
      </c>
      <c r="AU818" s="188" t="s">
        <v>78</v>
      </c>
      <c r="AV818" s="14" t="s">
        <v>78</v>
      </c>
      <c r="AW818" s="14" t="s">
        <v>31</v>
      </c>
      <c r="AX818" s="14" t="s">
        <v>76</v>
      </c>
      <c r="AY818" s="188" t="s">
        <v>195</v>
      </c>
    </row>
    <row r="819" spans="1:65" s="2" customFormat="1" ht="16.5" customHeight="1">
      <c r="A819" s="33"/>
      <c r="B819" s="167"/>
      <c r="C819" s="208" t="s">
        <v>1492</v>
      </c>
      <c r="D819" s="208" t="s">
        <v>263</v>
      </c>
      <c r="E819" s="209" t="s">
        <v>1493</v>
      </c>
      <c r="F819" s="210" t="s">
        <v>1494</v>
      </c>
      <c r="G819" s="211" t="s">
        <v>334</v>
      </c>
      <c r="H819" s="212">
        <v>9</v>
      </c>
      <c r="I819" s="213">
        <v>6956.4</v>
      </c>
      <c r="J819" s="213">
        <f>ROUND(I819*H819,2)</f>
        <v>62607.6</v>
      </c>
      <c r="K819" s="210" t="s">
        <v>3</v>
      </c>
      <c r="L819" s="214"/>
      <c r="M819" s="215" t="s">
        <v>3</v>
      </c>
      <c r="N819" s="216" t="s">
        <v>40</v>
      </c>
      <c r="O819" s="176">
        <v>0</v>
      </c>
      <c r="P819" s="176">
        <f>O819*H819</f>
        <v>0</v>
      </c>
      <c r="Q819" s="176">
        <v>0.06</v>
      </c>
      <c r="R819" s="176">
        <f>Q819*H819</f>
        <v>0.54</v>
      </c>
      <c r="S819" s="176">
        <v>0</v>
      </c>
      <c r="T819" s="177">
        <f>S819*H819</f>
        <v>0</v>
      </c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R819" s="178" t="s">
        <v>417</v>
      </c>
      <c r="AT819" s="178" t="s">
        <v>263</v>
      </c>
      <c r="AU819" s="178" t="s">
        <v>78</v>
      </c>
      <c r="AY819" s="20" t="s">
        <v>195</v>
      </c>
      <c r="BE819" s="179">
        <f>IF(N819="základní",J819,0)</f>
        <v>62607.6</v>
      </c>
      <c r="BF819" s="179">
        <f>IF(N819="snížená",J819,0)</f>
        <v>0</v>
      </c>
      <c r="BG819" s="179">
        <f>IF(N819="zákl. přenesená",J819,0)</f>
        <v>0</v>
      </c>
      <c r="BH819" s="179">
        <f>IF(N819="sníž. přenesená",J819,0)</f>
        <v>0</v>
      </c>
      <c r="BI819" s="179">
        <f>IF(N819="nulová",J819,0)</f>
        <v>0</v>
      </c>
      <c r="BJ819" s="20" t="s">
        <v>76</v>
      </c>
      <c r="BK819" s="179">
        <f>ROUND(I819*H819,2)</f>
        <v>62607.6</v>
      </c>
      <c r="BL819" s="20" t="s">
        <v>295</v>
      </c>
      <c r="BM819" s="178" t="s">
        <v>1495</v>
      </c>
    </row>
    <row r="820" spans="1:65" s="2" customFormat="1" ht="24" customHeight="1">
      <c r="A820" s="33"/>
      <c r="B820" s="167"/>
      <c r="C820" s="168" t="s">
        <v>1496</v>
      </c>
      <c r="D820" s="168" t="s">
        <v>197</v>
      </c>
      <c r="E820" s="169" t="s">
        <v>1497</v>
      </c>
      <c r="F820" s="170" t="s">
        <v>1498</v>
      </c>
      <c r="G820" s="171" t="s">
        <v>334</v>
      </c>
      <c r="H820" s="172">
        <v>3</v>
      </c>
      <c r="I820" s="173">
        <v>587</v>
      </c>
      <c r="J820" s="173">
        <f>ROUND(I820*H820,2)</f>
        <v>1761</v>
      </c>
      <c r="K820" s="170" t="s">
        <v>201</v>
      </c>
      <c r="L820" s="34"/>
      <c r="M820" s="174" t="s">
        <v>3</v>
      </c>
      <c r="N820" s="175" t="s">
        <v>40</v>
      </c>
      <c r="O820" s="176">
        <v>1.559</v>
      </c>
      <c r="P820" s="176">
        <f>O820*H820</f>
        <v>4.677</v>
      </c>
      <c r="Q820" s="176">
        <v>0.00027</v>
      </c>
      <c r="R820" s="176">
        <f>Q820*H820</f>
        <v>0.00081</v>
      </c>
      <c r="S820" s="176">
        <v>0</v>
      </c>
      <c r="T820" s="177">
        <f>S820*H820</f>
        <v>0</v>
      </c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R820" s="178" t="s">
        <v>295</v>
      </c>
      <c r="AT820" s="178" t="s">
        <v>197</v>
      </c>
      <c r="AU820" s="178" t="s">
        <v>78</v>
      </c>
      <c r="AY820" s="20" t="s">
        <v>195</v>
      </c>
      <c r="BE820" s="179">
        <f>IF(N820="základní",J820,0)</f>
        <v>1761</v>
      </c>
      <c r="BF820" s="179">
        <f>IF(N820="snížená",J820,0)</f>
        <v>0</v>
      </c>
      <c r="BG820" s="179">
        <f>IF(N820="zákl. přenesená",J820,0)</f>
        <v>0</v>
      </c>
      <c r="BH820" s="179">
        <f>IF(N820="sníž. přenesená",J820,0)</f>
        <v>0</v>
      </c>
      <c r="BI820" s="179">
        <f>IF(N820="nulová",J820,0)</f>
        <v>0</v>
      </c>
      <c r="BJ820" s="20" t="s">
        <v>76</v>
      </c>
      <c r="BK820" s="179">
        <f>ROUND(I820*H820,2)</f>
        <v>1761</v>
      </c>
      <c r="BL820" s="20" t="s">
        <v>295</v>
      </c>
      <c r="BM820" s="178" t="s">
        <v>1499</v>
      </c>
    </row>
    <row r="821" spans="1:51" s="13" customFormat="1" ht="12">
      <c r="A821" s="13"/>
      <c r="B821" s="180"/>
      <c r="C821" s="13"/>
      <c r="D821" s="181" t="s">
        <v>204</v>
      </c>
      <c r="E821" s="182" t="s">
        <v>3</v>
      </c>
      <c r="F821" s="183" t="s">
        <v>719</v>
      </c>
      <c r="G821" s="13"/>
      <c r="H821" s="182" t="s">
        <v>3</v>
      </c>
      <c r="I821" s="13"/>
      <c r="J821" s="13"/>
      <c r="K821" s="13"/>
      <c r="L821" s="180"/>
      <c r="M821" s="184"/>
      <c r="N821" s="185"/>
      <c r="O821" s="185"/>
      <c r="P821" s="185"/>
      <c r="Q821" s="185"/>
      <c r="R821" s="185"/>
      <c r="S821" s="185"/>
      <c r="T821" s="186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182" t="s">
        <v>204</v>
      </c>
      <c r="AU821" s="182" t="s">
        <v>78</v>
      </c>
      <c r="AV821" s="13" t="s">
        <v>76</v>
      </c>
      <c r="AW821" s="13" t="s">
        <v>31</v>
      </c>
      <c r="AX821" s="13" t="s">
        <v>69</v>
      </c>
      <c r="AY821" s="182" t="s">
        <v>195</v>
      </c>
    </row>
    <row r="822" spans="1:51" s="14" customFormat="1" ht="12">
      <c r="A822" s="14"/>
      <c r="B822" s="187"/>
      <c r="C822" s="14"/>
      <c r="D822" s="181" t="s">
        <v>204</v>
      </c>
      <c r="E822" s="188" t="s">
        <v>3</v>
      </c>
      <c r="F822" s="189" t="s">
        <v>119</v>
      </c>
      <c r="G822" s="14"/>
      <c r="H822" s="190">
        <v>3</v>
      </c>
      <c r="I822" s="14"/>
      <c r="J822" s="14"/>
      <c r="K822" s="14"/>
      <c r="L822" s="187"/>
      <c r="M822" s="191"/>
      <c r="N822" s="192"/>
      <c r="O822" s="192"/>
      <c r="P822" s="192"/>
      <c r="Q822" s="192"/>
      <c r="R822" s="192"/>
      <c r="S822" s="192"/>
      <c r="T822" s="193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188" t="s">
        <v>204</v>
      </c>
      <c r="AU822" s="188" t="s">
        <v>78</v>
      </c>
      <c r="AV822" s="14" t="s">
        <v>78</v>
      </c>
      <c r="AW822" s="14" t="s">
        <v>31</v>
      </c>
      <c r="AX822" s="14" t="s">
        <v>76</v>
      </c>
      <c r="AY822" s="188" t="s">
        <v>195</v>
      </c>
    </row>
    <row r="823" spans="1:65" s="2" customFormat="1" ht="16.5" customHeight="1">
      <c r="A823" s="33"/>
      <c r="B823" s="167"/>
      <c r="C823" s="208" t="s">
        <v>1500</v>
      </c>
      <c r="D823" s="208" t="s">
        <v>263</v>
      </c>
      <c r="E823" s="209" t="s">
        <v>1501</v>
      </c>
      <c r="F823" s="210" t="s">
        <v>1502</v>
      </c>
      <c r="G823" s="211" t="s">
        <v>334</v>
      </c>
      <c r="H823" s="212">
        <v>3</v>
      </c>
      <c r="I823" s="213">
        <v>2455.2</v>
      </c>
      <c r="J823" s="213">
        <f>ROUND(I823*H823,2)</f>
        <v>7365.6</v>
      </c>
      <c r="K823" s="210" t="s">
        <v>3</v>
      </c>
      <c r="L823" s="214"/>
      <c r="M823" s="215" t="s">
        <v>3</v>
      </c>
      <c r="N823" s="216" t="s">
        <v>40</v>
      </c>
      <c r="O823" s="176">
        <v>0</v>
      </c>
      <c r="P823" s="176">
        <f>O823*H823</f>
        <v>0</v>
      </c>
      <c r="Q823" s="176">
        <v>0.02</v>
      </c>
      <c r="R823" s="176">
        <f>Q823*H823</f>
        <v>0.06</v>
      </c>
      <c r="S823" s="176">
        <v>0</v>
      </c>
      <c r="T823" s="177">
        <f>S823*H823</f>
        <v>0</v>
      </c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R823" s="178" t="s">
        <v>417</v>
      </c>
      <c r="AT823" s="178" t="s">
        <v>263</v>
      </c>
      <c r="AU823" s="178" t="s">
        <v>78</v>
      </c>
      <c r="AY823" s="20" t="s">
        <v>195</v>
      </c>
      <c r="BE823" s="179">
        <f>IF(N823="základní",J823,0)</f>
        <v>7365.6</v>
      </c>
      <c r="BF823" s="179">
        <f>IF(N823="snížená",J823,0)</f>
        <v>0</v>
      </c>
      <c r="BG823" s="179">
        <f>IF(N823="zákl. přenesená",J823,0)</f>
        <v>0</v>
      </c>
      <c r="BH823" s="179">
        <f>IF(N823="sníž. přenesená",J823,0)</f>
        <v>0</v>
      </c>
      <c r="BI823" s="179">
        <f>IF(N823="nulová",J823,0)</f>
        <v>0</v>
      </c>
      <c r="BJ823" s="20" t="s">
        <v>76</v>
      </c>
      <c r="BK823" s="179">
        <f>ROUND(I823*H823,2)</f>
        <v>7365.6</v>
      </c>
      <c r="BL823" s="20" t="s">
        <v>295</v>
      </c>
      <c r="BM823" s="178" t="s">
        <v>1503</v>
      </c>
    </row>
    <row r="824" spans="1:65" s="2" customFormat="1" ht="24" customHeight="1">
      <c r="A824" s="33"/>
      <c r="B824" s="167"/>
      <c r="C824" s="168" t="s">
        <v>1504</v>
      </c>
      <c r="D824" s="168" t="s">
        <v>197</v>
      </c>
      <c r="E824" s="169" t="s">
        <v>1505</v>
      </c>
      <c r="F824" s="170" t="s">
        <v>1506</v>
      </c>
      <c r="G824" s="171" t="s">
        <v>212</v>
      </c>
      <c r="H824" s="172">
        <v>862.8</v>
      </c>
      <c r="I824" s="173">
        <v>131</v>
      </c>
      <c r="J824" s="173">
        <f>ROUND(I824*H824,2)</f>
        <v>113026.8</v>
      </c>
      <c r="K824" s="170" t="s">
        <v>201</v>
      </c>
      <c r="L824" s="34"/>
      <c r="M824" s="174" t="s">
        <v>3</v>
      </c>
      <c r="N824" s="175" t="s">
        <v>40</v>
      </c>
      <c r="O824" s="176">
        <v>0.223</v>
      </c>
      <c r="P824" s="176">
        <f>O824*H824</f>
        <v>192.40439999999998</v>
      </c>
      <c r="Q824" s="176">
        <v>0.00015</v>
      </c>
      <c r="R824" s="176">
        <f>Q824*H824</f>
        <v>0.12941999999999998</v>
      </c>
      <c r="S824" s="176">
        <v>0</v>
      </c>
      <c r="T824" s="177">
        <f>S824*H824</f>
        <v>0</v>
      </c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R824" s="178" t="s">
        <v>295</v>
      </c>
      <c r="AT824" s="178" t="s">
        <v>197</v>
      </c>
      <c r="AU824" s="178" t="s">
        <v>78</v>
      </c>
      <c r="AY824" s="20" t="s">
        <v>195</v>
      </c>
      <c r="BE824" s="179">
        <f>IF(N824="základní",J824,0)</f>
        <v>113026.8</v>
      </c>
      <c r="BF824" s="179">
        <f>IF(N824="snížená",J824,0)</f>
        <v>0</v>
      </c>
      <c r="BG824" s="179">
        <f>IF(N824="zákl. přenesená",J824,0)</f>
        <v>0</v>
      </c>
      <c r="BH824" s="179">
        <f>IF(N824="sníž. přenesená",J824,0)</f>
        <v>0</v>
      </c>
      <c r="BI824" s="179">
        <f>IF(N824="nulová",J824,0)</f>
        <v>0</v>
      </c>
      <c r="BJ824" s="20" t="s">
        <v>76</v>
      </c>
      <c r="BK824" s="179">
        <f>ROUND(I824*H824,2)</f>
        <v>113026.8</v>
      </c>
      <c r="BL824" s="20" t="s">
        <v>295</v>
      </c>
      <c r="BM824" s="178" t="s">
        <v>1507</v>
      </c>
    </row>
    <row r="825" spans="1:51" s="13" customFormat="1" ht="12">
      <c r="A825" s="13"/>
      <c r="B825" s="180"/>
      <c r="C825" s="13"/>
      <c r="D825" s="181" t="s">
        <v>204</v>
      </c>
      <c r="E825" s="182" t="s">
        <v>3</v>
      </c>
      <c r="F825" s="183" t="s">
        <v>1508</v>
      </c>
      <c r="G825" s="13"/>
      <c r="H825" s="182" t="s">
        <v>3</v>
      </c>
      <c r="I825" s="13"/>
      <c r="J825" s="13"/>
      <c r="K825" s="13"/>
      <c r="L825" s="180"/>
      <c r="M825" s="184"/>
      <c r="N825" s="185"/>
      <c r="O825" s="185"/>
      <c r="P825" s="185"/>
      <c r="Q825" s="185"/>
      <c r="R825" s="185"/>
      <c r="S825" s="185"/>
      <c r="T825" s="186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182" t="s">
        <v>204</v>
      </c>
      <c r="AU825" s="182" t="s">
        <v>78</v>
      </c>
      <c r="AV825" s="13" t="s">
        <v>76</v>
      </c>
      <c r="AW825" s="13" t="s">
        <v>31</v>
      </c>
      <c r="AX825" s="13" t="s">
        <v>69</v>
      </c>
      <c r="AY825" s="182" t="s">
        <v>195</v>
      </c>
    </row>
    <row r="826" spans="1:51" s="14" customFormat="1" ht="12">
      <c r="A826" s="14"/>
      <c r="B826" s="187"/>
      <c r="C826" s="14"/>
      <c r="D826" s="181" t="s">
        <v>204</v>
      </c>
      <c r="E826" s="188" t="s">
        <v>3</v>
      </c>
      <c r="F826" s="189" t="s">
        <v>1509</v>
      </c>
      <c r="G826" s="14"/>
      <c r="H826" s="190">
        <v>12.3</v>
      </c>
      <c r="I826" s="14"/>
      <c r="J826" s="14"/>
      <c r="K826" s="14"/>
      <c r="L826" s="187"/>
      <c r="M826" s="191"/>
      <c r="N826" s="192"/>
      <c r="O826" s="192"/>
      <c r="P826" s="192"/>
      <c r="Q826" s="192"/>
      <c r="R826" s="192"/>
      <c r="S826" s="192"/>
      <c r="T826" s="193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188" t="s">
        <v>204</v>
      </c>
      <c r="AU826" s="188" t="s">
        <v>78</v>
      </c>
      <c r="AV826" s="14" t="s">
        <v>78</v>
      </c>
      <c r="AW826" s="14" t="s">
        <v>31</v>
      </c>
      <c r="AX826" s="14" t="s">
        <v>69</v>
      </c>
      <c r="AY826" s="188" t="s">
        <v>195</v>
      </c>
    </row>
    <row r="827" spans="1:51" s="14" customFormat="1" ht="12">
      <c r="A827" s="14"/>
      <c r="B827" s="187"/>
      <c r="C827" s="14"/>
      <c r="D827" s="181" t="s">
        <v>204</v>
      </c>
      <c r="E827" s="188" t="s">
        <v>3</v>
      </c>
      <c r="F827" s="189" t="s">
        <v>1510</v>
      </c>
      <c r="G827" s="14"/>
      <c r="H827" s="190">
        <v>527.8</v>
      </c>
      <c r="I827" s="14"/>
      <c r="J827" s="14"/>
      <c r="K827" s="14"/>
      <c r="L827" s="187"/>
      <c r="M827" s="191"/>
      <c r="N827" s="192"/>
      <c r="O827" s="192"/>
      <c r="P827" s="192"/>
      <c r="Q827" s="192"/>
      <c r="R827" s="192"/>
      <c r="S827" s="192"/>
      <c r="T827" s="193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188" t="s">
        <v>204</v>
      </c>
      <c r="AU827" s="188" t="s">
        <v>78</v>
      </c>
      <c r="AV827" s="14" t="s">
        <v>78</v>
      </c>
      <c r="AW827" s="14" t="s">
        <v>31</v>
      </c>
      <c r="AX827" s="14" t="s">
        <v>69</v>
      </c>
      <c r="AY827" s="188" t="s">
        <v>195</v>
      </c>
    </row>
    <row r="828" spans="1:51" s="14" customFormat="1" ht="12">
      <c r="A828" s="14"/>
      <c r="B828" s="187"/>
      <c r="C828" s="14"/>
      <c r="D828" s="181" t="s">
        <v>204</v>
      </c>
      <c r="E828" s="188" t="s">
        <v>3</v>
      </c>
      <c r="F828" s="189" t="s">
        <v>1511</v>
      </c>
      <c r="G828" s="14"/>
      <c r="H828" s="190">
        <v>65.7</v>
      </c>
      <c r="I828" s="14"/>
      <c r="J828" s="14"/>
      <c r="K828" s="14"/>
      <c r="L828" s="187"/>
      <c r="M828" s="191"/>
      <c r="N828" s="192"/>
      <c r="O828" s="192"/>
      <c r="P828" s="192"/>
      <c r="Q828" s="192"/>
      <c r="R828" s="192"/>
      <c r="S828" s="192"/>
      <c r="T828" s="193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188" t="s">
        <v>204</v>
      </c>
      <c r="AU828" s="188" t="s">
        <v>78</v>
      </c>
      <c r="AV828" s="14" t="s">
        <v>78</v>
      </c>
      <c r="AW828" s="14" t="s">
        <v>31</v>
      </c>
      <c r="AX828" s="14" t="s">
        <v>69</v>
      </c>
      <c r="AY828" s="188" t="s">
        <v>195</v>
      </c>
    </row>
    <row r="829" spans="1:51" s="14" customFormat="1" ht="12">
      <c r="A829" s="14"/>
      <c r="B829" s="187"/>
      <c r="C829" s="14"/>
      <c r="D829" s="181" t="s">
        <v>204</v>
      </c>
      <c r="E829" s="188" t="s">
        <v>3</v>
      </c>
      <c r="F829" s="189" t="s">
        <v>1512</v>
      </c>
      <c r="G829" s="14"/>
      <c r="H829" s="190">
        <v>15</v>
      </c>
      <c r="I829" s="14"/>
      <c r="J829" s="14"/>
      <c r="K829" s="14"/>
      <c r="L829" s="187"/>
      <c r="M829" s="191"/>
      <c r="N829" s="192"/>
      <c r="O829" s="192"/>
      <c r="P829" s="192"/>
      <c r="Q829" s="192"/>
      <c r="R829" s="192"/>
      <c r="S829" s="192"/>
      <c r="T829" s="193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188" t="s">
        <v>204</v>
      </c>
      <c r="AU829" s="188" t="s">
        <v>78</v>
      </c>
      <c r="AV829" s="14" t="s">
        <v>78</v>
      </c>
      <c r="AW829" s="14" t="s">
        <v>31</v>
      </c>
      <c r="AX829" s="14" t="s">
        <v>69</v>
      </c>
      <c r="AY829" s="188" t="s">
        <v>195</v>
      </c>
    </row>
    <row r="830" spans="1:51" s="14" customFormat="1" ht="12">
      <c r="A830" s="14"/>
      <c r="B830" s="187"/>
      <c r="C830" s="14"/>
      <c r="D830" s="181" t="s">
        <v>204</v>
      </c>
      <c r="E830" s="188" t="s">
        <v>3</v>
      </c>
      <c r="F830" s="189" t="s">
        <v>1513</v>
      </c>
      <c r="G830" s="14"/>
      <c r="H830" s="190">
        <v>8</v>
      </c>
      <c r="I830" s="14"/>
      <c r="J830" s="14"/>
      <c r="K830" s="14"/>
      <c r="L830" s="187"/>
      <c r="M830" s="191"/>
      <c r="N830" s="192"/>
      <c r="O830" s="192"/>
      <c r="P830" s="192"/>
      <c r="Q830" s="192"/>
      <c r="R830" s="192"/>
      <c r="S830" s="192"/>
      <c r="T830" s="193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188" t="s">
        <v>204</v>
      </c>
      <c r="AU830" s="188" t="s">
        <v>78</v>
      </c>
      <c r="AV830" s="14" t="s">
        <v>78</v>
      </c>
      <c r="AW830" s="14" t="s">
        <v>31</v>
      </c>
      <c r="AX830" s="14" t="s">
        <v>69</v>
      </c>
      <c r="AY830" s="188" t="s">
        <v>195</v>
      </c>
    </row>
    <row r="831" spans="1:51" s="14" customFormat="1" ht="12">
      <c r="A831" s="14"/>
      <c r="B831" s="187"/>
      <c r="C831" s="14"/>
      <c r="D831" s="181" t="s">
        <v>204</v>
      </c>
      <c r="E831" s="188" t="s">
        <v>3</v>
      </c>
      <c r="F831" s="189" t="s">
        <v>1514</v>
      </c>
      <c r="G831" s="14"/>
      <c r="H831" s="190">
        <v>234</v>
      </c>
      <c r="I831" s="14"/>
      <c r="J831" s="14"/>
      <c r="K831" s="14"/>
      <c r="L831" s="187"/>
      <c r="M831" s="191"/>
      <c r="N831" s="192"/>
      <c r="O831" s="192"/>
      <c r="P831" s="192"/>
      <c r="Q831" s="192"/>
      <c r="R831" s="192"/>
      <c r="S831" s="192"/>
      <c r="T831" s="193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188" t="s">
        <v>204</v>
      </c>
      <c r="AU831" s="188" t="s">
        <v>78</v>
      </c>
      <c r="AV831" s="14" t="s">
        <v>78</v>
      </c>
      <c r="AW831" s="14" t="s">
        <v>31</v>
      </c>
      <c r="AX831" s="14" t="s">
        <v>69</v>
      </c>
      <c r="AY831" s="188" t="s">
        <v>195</v>
      </c>
    </row>
    <row r="832" spans="1:51" s="15" customFormat="1" ht="12">
      <c r="A832" s="15"/>
      <c r="B832" s="194"/>
      <c r="C832" s="15"/>
      <c r="D832" s="181" t="s">
        <v>204</v>
      </c>
      <c r="E832" s="195" t="s">
        <v>3</v>
      </c>
      <c r="F832" s="196" t="s">
        <v>209</v>
      </c>
      <c r="G832" s="15"/>
      <c r="H832" s="197">
        <v>862.8</v>
      </c>
      <c r="I832" s="15"/>
      <c r="J832" s="15"/>
      <c r="K832" s="15"/>
      <c r="L832" s="194"/>
      <c r="M832" s="198"/>
      <c r="N832" s="199"/>
      <c r="O832" s="199"/>
      <c r="P832" s="199"/>
      <c r="Q832" s="199"/>
      <c r="R832" s="199"/>
      <c r="S832" s="199"/>
      <c r="T832" s="200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T832" s="195" t="s">
        <v>204</v>
      </c>
      <c r="AU832" s="195" t="s">
        <v>78</v>
      </c>
      <c r="AV832" s="15" t="s">
        <v>202</v>
      </c>
      <c r="AW832" s="15" t="s">
        <v>31</v>
      </c>
      <c r="AX832" s="15" t="s">
        <v>76</v>
      </c>
      <c r="AY832" s="195" t="s">
        <v>195</v>
      </c>
    </row>
    <row r="833" spans="1:65" s="2" customFormat="1" ht="24" customHeight="1">
      <c r="A833" s="33"/>
      <c r="B833" s="167"/>
      <c r="C833" s="168" t="s">
        <v>1515</v>
      </c>
      <c r="D833" s="168" t="s">
        <v>197</v>
      </c>
      <c r="E833" s="169" t="s">
        <v>1516</v>
      </c>
      <c r="F833" s="170" t="s">
        <v>1517</v>
      </c>
      <c r="G833" s="171" t="s">
        <v>334</v>
      </c>
      <c r="H833" s="172">
        <v>1</v>
      </c>
      <c r="I833" s="173">
        <v>685</v>
      </c>
      <c r="J833" s="173">
        <f>ROUND(I833*H833,2)</f>
        <v>685</v>
      </c>
      <c r="K833" s="170" t="s">
        <v>201</v>
      </c>
      <c r="L833" s="34"/>
      <c r="M833" s="174" t="s">
        <v>3</v>
      </c>
      <c r="N833" s="175" t="s">
        <v>40</v>
      </c>
      <c r="O833" s="176">
        <v>1.915</v>
      </c>
      <c r="P833" s="176">
        <f>O833*H833</f>
        <v>1.915</v>
      </c>
      <c r="Q833" s="176">
        <v>0</v>
      </c>
      <c r="R833" s="176">
        <f>Q833*H833</f>
        <v>0</v>
      </c>
      <c r="S833" s="176">
        <v>0</v>
      </c>
      <c r="T833" s="177">
        <f>S833*H833</f>
        <v>0</v>
      </c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R833" s="178" t="s">
        <v>295</v>
      </c>
      <c r="AT833" s="178" t="s">
        <v>197</v>
      </c>
      <c r="AU833" s="178" t="s">
        <v>78</v>
      </c>
      <c r="AY833" s="20" t="s">
        <v>195</v>
      </c>
      <c r="BE833" s="179">
        <f>IF(N833="základní",J833,0)</f>
        <v>685</v>
      </c>
      <c r="BF833" s="179">
        <f>IF(N833="snížená",J833,0)</f>
        <v>0</v>
      </c>
      <c r="BG833" s="179">
        <f>IF(N833="zákl. přenesená",J833,0)</f>
        <v>0</v>
      </c>
      <c r="BH833" s="179">
        <f>IF(N833="sníž. přenesená",J833,0)</f>
        <v>0</v>
      </c>
      <c r="BI833" s="179">
        <f>IF(N833="nulová",J833,0)</f>
        <v>0</v>
      </c>
      <c r="BJ833" s="20" t="s">
        <v>76</v>
      </c>
      <c r="BK833" s="179">
        <f>ROUND(I833*H833,2)</f>
        <v>685</v>
      </c>
      <c r="BL833" s="20" t="s">
        <v>295</v>
      </c>
      <c r="BM833" s="178" t="s">
        <v>1518</v>
      </c>
    </row>
    <row r="834" spans="1:65" s="2" customFormat="1" ht="16.5" customHeight="1">
      <c r="A834" s="33"/>
      <c r="B834" s="167"/>
      <c r="C834" s="208" t="s">
        <v>1519</v>
      </c>
      <c r="D834" s="208" t="s">
        <v>263</v>
      </c>
      <c r="E834" s="209" t="s">
        <v>1520</v>
      </c>
      <c r="F834" s="210" t="s">
        <v>1521</v>
      </c>
      <c r="G834" s="211" t="s">
        <v>334</v>
      </c>
      <c r="H834" s="212">
        <v>1</v>
      </c>
      <c r="I834" s="213">
        <v>1710</v>
      </c>
      <c r="J834" s="213">
        <f>ROUND(I834*H834,2)</f>
        <v>1710</v>
      </c>
      <c r="K834" s="210" t="s">
        <v>201</v>
      </c>
      <c r="L834" s="214"/>
      <c r="M834" s="215" t="s">
        <v>3</v>
      </c>
      <c r="N834" s="216" t="s">
        <v>40</v>
      </c>
      <c r="O834" s="176">
        <v>0</v>
      </c>
      <c r="P834" s="176">
        <f>O834*H834</f>
        <v>0</v>
      </c>
      <c r="Q834" s="176">
        <v>0.032</v>
      </c>
      <c r="R834" s="176">
        <f>Q834*H834</f>
        <v>0.032</v>
      </c>
      <c r="S834" s="176">
        <v>0</v>
      </c>
      <c r="T834" s="177">
        <f>S834*H834</f>
        <v>0</v>
      </c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R834" s="178" t="s">
        <v>417</v>
      </c>
      <c r="AT834" s="178" t="s">
        <v>263</v>
      </c>
      <c r="AU834" s="178" t="s">
        <v>78</v>
      </c>
      <c r="AY834" s="20" t="s">
        <v>195</v>
      </c>
      <c r="BE834" s="179">
        <f>IF(N834="základní",J834,0)</f>
        <v>1710</v>
      </c>
      <c r="BF834" s="179">
        <f>IF(N834="snížená",J834,0)</f>
        <v>0</v>
      </c>
      <c r="BG834" s="179">
        <f>IF(N834="zákl. přenesená",J834,0)</f>
        <v>0</v>
      </c>
      <c r="BH834" s="179">
        <f>IF(N834="sníž. přenesená",J834,0)</f>
        <v>0</v>
      </c>
      <c r="BI834" s="179">
        <f>IF(N834="nulová",J834,0)</f>
        <v>0</v>
      </c>
      <c r="BJ834" s="20" t="s">
        <v>76</v>
      </c>
      <c r="BK834" s="179">
        <f>ROUND(I834*H834,2)</f>
        <v>1710</v>
      </c>
      <c r="BL834" s="20" t="s">
        <v>295</v>
      </c>
      <c r="BM834" s="178" t="s">
        <v>1522</v>
      </c>
    </row>
    <row r="835" spans="1:65" s="2" customFormat="1" ht="24" customHeight="1">
      <c r="A835" s="33"/>
      <c r="B835" s="167"/>
      <c r="C835" s="168" t="s">
        <v>1523</v>
      </c>
      <c r="D835" s="168" t="s">
        <v>197</v>
      </c>
      <c r="E835" s="169" t="s">
        <v>1524</v>
      </c>
      <c r="F835" s="170" t="s">
        <v>1525</v>
      </c>
      <c r="G835" s="171" t="s">
        <v>334</v>
      </c>
      <c r="H835" s="172">
        <v>3</v>
      </c>
      <c r="I835" s="173">
        <v>2970</v>
      </c>
      <c r="J835" s="173">
        <f>ROUND(I835*H835,2)</f>
        <v>8910</v>
      </c>
      <c r="K835" s="170" t="s">
        <v>201</v>
      </c>
      <c r="L835" s="34"/>
      <c r="M835" s="174" t="s">
        <v>3</v>
      </c>
      <c r="N835" s="175" t="s">
        <v>40</v>
      </c>
      <c r="O835" s="176">
        <v>8.159</v>
      </c>
      <c r="P835" s="176">
        <f>O835*H835</f>
        <v>24.477000000000004</v>
      </c>
      <c r="Q835" s="176">
        <v>0.00088</v>
      </c>
      <c r="R835" s="176">
        <f>Q835*H835</f>
        <v>0.00264</v>
      </c>
      <c r="S835" s="176">
        <v>0</v>
      </c>
      <c r="T835" s="177">
        <f>S835*H835</f>
        <v>0</v>
      </c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R835" s="178" t="s">
        <v>295</v>
      </c>
      <c r="AT835" s="178" t="s">
        <v>197</v>
      </c>
      <c r="AU835" s="178" t="s">
        <v>78</v>
      </c>
      <c r="AY835" s="20" t="s">
        <v>195</v>
      </c>
      <c r="BE835" s="179">
        <f>IF(N835="základní",J835,0)</f>
        <v>8910</v>
      </c>
      <c r="BF835" s="179">
        <f>IF(N835="snížená",J835,0)</f>
        <v>0</v>
      </c>
      <c r="BG835" s="179">
        <f>IF(N835="zákl. přenesená",J835,0)</f>
        <v>0</v>
      </c>
      <c r="BH835" s="179">
        <f>IF(N835="sníž. přenesená",J835,0)</f>
        <v>0</v>
      </c>
      <c r="BI835" s="179">
        <f>IF(N835="nulová",J835,0)</f>
        <v>0</v>
      </c>
      <c r="BJ835" s="20" t="s">
        <v>76</v>
      </c>
      <c r="BK835" s="179">
        <f>ROUND(I835*H835,2)</f>
        <v>8910</v>
      </c>
      <c r="BL835" s="20" t="s">
        <v>295</v>
      </c>
      <c r="BM835" s="178" t="s">
        <v>1526</v>
      </c>
    </row>
    <row r="836" spans="1:51" s="14" customFormat="1" ht="12">
      <c r="A836" s="14"/>
      <c r="B836" s="187"/>
      <c r="C836" s="14"/>
      <c r="D836" s="181" t="s">
        <v>204</v>
      </c>
      <c r="E836" s="188" t="s">
        <v>3</v>
      </c>
      <c r="F836" s="189" t="s">
        <v>1527</v>
      </c>
      <c r="G836" s="14"/>
      <c r="H836" s="190">
        <v>2</v>
      </c>
      <c r="I836" s="14"/>
      <c r="J836" s="14"/>
      <c r="K836" s="14"/>
      <c r="L836" s="187"/>
      <c r="M836" s="191"/>
      <c r="N836" s="192"/>
      <c r="O836" s="192"/>
      <c r="P836" s="192"/>
      <c r="Q836" s="192"/>
      <c r="R836" s="192"/>
      <c r="S836" s="192"/>
      <c r="T836" s="193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188" t="s">
        <v>204</v>
      </c>
      <c r="AU836" s="188" t="s">
        <v>78</v>
      </c>
      <c r="AV836" s="14" t="s">
        <v>78</v>
      </c>
      <c r="AW836" s="14" t="s">
        <v>31</v>
      </c>
      <c r="AX836" s="14" t="s">
        <v>69</v>
      </c>
      <c r="AY836" s="188" t="s">
        <v>195</v>
      </c>
    </row>
    <row r="837" spans="1:51" s="14" customFormat="1" ht="12">
      <c r="A837" s="14"/>
      <c r="B837" s="187"/>
      <c r="C837" s="14"/>
      <c r="D837" s="181" t="s">
        <v>204</v>
      </c>
      <c r="E837" s="188" t="s">
        <v>3</v>
      </c>
      <c r="F837" s="189" t="s">
        <v>1528</v>
      </c>
      <c r="G837" s="14"/>
      <c r="H837" s="190">
        <v>1</v>
      </c>
      <c r="I837" s="14"/>
      <c r="J837" s="14"/>
      <c r="K837" s="14"/>
      <c r="L837" s="187"/>
      <c r="M837" s="191"/>
      <c r="N837" s="192"/>
      <c r="O837" s="192"/>
      <c r="P837" s="192"/>
      <c r="Q837" s="192"/>
      <c r="R837" s="192"/>
      <c r="S837" s="192"/>
      <c r="T837" s="193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188" t="s">
        <v>204</v>
      </c>
      <c r="AU837" s="188" t="s">
        <v>78</v>
      </c>
      <c r="AV837" s="14" t="s">
        <v>78</v>
      </c>
      <c r="AW837" s="14" t="s">
        <v>31</v>
      </c>
      <c r="AX837" s="14" t="s">
        <v>69</v>
      </c>
      <c r="AY837" s="188" t="s">
        <v>195</v>
      </c>
    </row>
    <row r="838" spans="1:51" s="15" customFormat="1" ht="12">
      <c r="A838" s="15"/>
      <c r="B838" s="194"/>
      <c r="C838" s="15"/>
      <c r="D838" s="181" t="s">
        <v>204</v>
      </c>
      <c r="E838" s="195" t="s">
        <v>3</v>
      </c>
      <c r="F838" s="196" t="s">
        <v>209</v>
      </c>
      <c r="G838" s="15"/>
      <c r="H838" s="197">
        <v>3</v>
      </c>
      <c r="I838" s="15"/>
      <c r="J838" s="15"/>
      <c r="K838" s="15"/>
      <c r="L838" s="194"/>
      <c r="M838" s="198"/>
      <c r="N838" s="199"/>
      <c r="O838" s="199"/>
      <c r="P838" s="199"/>
      <c r="Q838" s="199"/>
      <c r="R838" s="199"/>
      <c r="S838" s="199"/>
      <c r="T838" s="200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195" t="s">
        <v>204</v>
      </c>
      <c r="AU838" s="195" t="s">
        <v>78</v>
      </c>
      <c r="AV838" s="15" t="s">
        <v>202</v>
      </c>
      <c r="AW838" s="15" t="s">
        <v>31</v>
      </c>
      <c r="AX838" s="15" t="s">
        <v>76</v>
      </c>
      <c r="AY838" s="195" t="s">
        <v>195</v>
      </c>
    </row>
    <row r="839" spans="1:65" s="2" customFormat="1" ht="16.5" customHeight="1">
      <c r="A839" s="33"/>
      <c r="B839" s="167"/>
      <c r="C839" s="208" t="s">
        <v>1529</v>
      </c>
      <c r="D839" s="208" t="s">
        <v>263</v>
      </c>
      <c r="E839" s="209" t="s">
        <v>1530</v>
      </c>
      <c r="F839" s="210" t="s">
        <v>1531</v>
      </c>
      <c r="G839" s="211" t="s">
        <v>334</v>
      </c>
      <c r="H839" s="212">
        <v>2</v>
      </c>
      <c r="I839" s="213">
        <v>38824.9</v>
      </c>
      <c r="J839" s="213">
        <f>ROUND(I839*H839,2)</f>
        <v>77649.8</v>
      </c>
      <c r="K839" s="210" t="s">
        <v>3</v>
      </c>
      <c r="L839" s="214"/>
      <c r="M839" s="215" t="s">
        <v>3</v>
      </c>
      <c r="N839" s="216" t="s">
        <v>40</v>
      </c>
      <c r="O839" s="176">
        <v>0</v>
      </c>
      <c r="P839" s="176">
        <f>O839*H839</f>
        <v>0</v>
      </c>
      <c r="Q839" s="176">
        <v>0.125</v>
      </c>
      <c r="R839" s="176">
        <f>Q839*H839</f>
        <v>0.25</v>
      </c>
      <c r="S839" s="176">
        <v>0</v>
      </c>
      <c r="T839" s="177">
        <f>S839*H839</f>
        <v>0</v>
      </c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R839" s="178" t="s">
        <v>417</v>
      </c>
      <c r="AT839" s="178" t="s">
        <v>263</v>
      </c>
      <c r="AU839" s="178" t="s">
        <v>78</v>
      </c>
      <c r="AY839" s="20" t="s">
        <v>195</v>
      </c>
      <c r="BE839" s="179">
        <f>IF(N839="základní",J839,0)</f>
        <v>77649.8</v>
      </c>
      <c r="BF839" s="179">
        <f>IF(N839="snížená",J839,0)</f>
        <v>0</v>
      </c>
      <c r="BG839" s="179">
        <f>IF(N839="zákl. přenesená",J839,0)</f>
        <v>0</v>
      </c>
      <c r="BH839" s="179">
        <f>IF(N839="sníž. přenesená",J839,0)</f>
        <v>0</v>
      </c>
      <c r="BI839" s="179">
        <f>IF(N839="nulová",J839,0)</f>
        <v>0</v>
      </c>
      <c r="BJ839" s="20" t="s">
        <v>76</v>
      </c>
      <c r="BK839" s="179">
        <f>ROUND(I839*H839,2)</f>
        <v>77649.8</v>
      </c>
      <c r="BL839" s="20" t="s">
        <v>295</v>
      </c>
      <c r="BM839" s="178" t="s">
        <v>1532</v>
      </c>
    </row>
    <row r="840" spans="1:65" s="2" customFormat="1" ht="16.5" customHeight="1">
      <c r="A840" s="33"/>
      <c r="B840" s="167"/>
      <c r="C840" s="208" t="s">
        <v>1533</v>
      </c>
      <c r="D840" s="208" t="s">
        <v>263</v>
      </c>
      <c r="E840" s="209" t="s">
        <v>1534</v>
      </c>
      <c r="F840" s="210" t="s">
        <v>1535</v>
      </c>
      <c r="G840" s="211" t="s">
        <v>334</v>
      </c>
      <c r="H840" s="212">
        <v>1</v>
      </c>
      <c r="I840" s="213">
        <v>40645.84</v>
      </c>
      <c r="J840" s="213">
        <f>ROUND(I840*H840,2)</f>
        <v>40645.84</v>
      </c>
      <c r="K840" s="210" t="s">
        <v>3</v>
      </c>
      <c r="L840" s="214"/>
      <c r="M840" s="215" t="s">
        <v>3</v>
      </c>
      <c r="N840" s="216" t="s">
        <v>40</v>
      </c>
      <c r="O840" s="176">
        <v>0</v>
      </c>
      <c r="P840" s="176">
        <f>O840*H840</f>
        <v>0</v>
      </c>
      <c r="Q840" s="176">
        <v>0.15</v>
      </c>
      <c r="R840" s="176">
        <f>Q840*H840</f>
        <v>0.15</v>
      </c>
      <c r="S840" s="176">
        <v>0</v>
      </c>
      <c r="T840" s="177">
        <f>S840*H840</f>
        <v>0</v>
      </c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R840" s="178" t="s">
        <v>417</v>
      </c>
      <c r="AT840" s="178" t="s">
        <v>263</v>
      </c>
      <c r="AU840" s="178" t="s">
        <v>78</v>
      </c>
      <c r="AY840" s="20" t="s">
        <v>195</v>
      </c>
      <c r="BE840" s="179">
        <f>IF(N840="základní",J840,0)</f>
        <v>40645.84</v>
      </c>
      <c r="BF840" s="179">
        <f>IF(N840="snížená",J840,0)</f>
        <v>0</v>
      </c>
      <c r="BG840" s="179">
        <f>IF(N840="zákl. přenesená",J840,0)</f>
        <v>0</v>
      </c>
      <c r="BH840" s="179">
        <f>IF(N840="sníž. přenesená",J840,0)</f>
        <v>0</v>
      </c>
      <c r="BI840" s="179">
        <f>IF(N840="nulová",J840,0)</f>
        <v>0</v>
      </c>
      <c r="BJ840" s="20" t="s">
        <v>76</v>
      </c>
      <c r="BK840" s="179">
        <f>ROUND(I840*H840,2)</f>
        <v>40645.84</v>
      </c>
      <c r="BL840" s="20" t="s">
        <v>295</v>
      </c>
      <c r="BM840" s="178" t="s">
        <v>1536</v>
      </c>
    </row>
    <row r="841" spans="1:65" s="2" customFormat="1" ht="16.5" customHeight="1">
      <c r="A841" s="33"/>
      <c r="B841" s="167"/>
      <c r="C841" s="168" t="s">
        <v>1537</v>
      </c>
      <c r="D841" s="168" t="s">
        <v>197</v>
      </c>
      <c r="E841" s="169" t="s">
        <v>1538</v>
      </c>
      <c r="F841" s="170" t="s">
        <v>1539</v>
      </c>
      <c r="G841" s="171" t="s">
        <v>334</v>
      </c>
      <c r="H841" s="172">
        <v>1</v>
      </c>
      <c r="I841" s="173">
        <v>194</v>
      </c>
      <c r="J841" s="173">
        <f>ROUND(I841*H841,2)</f>
        <v>194</v>
      </c>
      <c r="K841" s="170" t="s">
        <v>201</v>
      </c>
      <c r="L841" s="34"/>
      <c r="M841" s="174" t="s">
        <v>3</v>
      </c>
      <c r="N841" s="175" t="s">
        <v>40</v>
      </c>
      <c r="O841" s="176">
        <v>0.542</v>
      </c>
      <c r="P841" s="176">
        <f>O841*H841</f>
        <v>0.542</v>
      </c>
      <c r="Q841" s="176">
        <v>0</v>
      </c>
      <c r="R841" s="176">
        <f>Q841*H841</f>
        <v>0</v>
      </c>
      <c r="S841" s="176">
        <v>0</v>
      </c>
      <c r="T841" s="177">
        <f>S841*H841</f>
        <v>0</v>
      </c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R841" s="178" t="s">
        <v>295</v>
      </c>
      <c r="AT841" s="178" t="s">
        <v>197</v>
      </c>
      <c r="AU841" s="178" t="s">
        <v>78</v>
      </c>
      <c r="AY841" s="20" t="s">
        <v>195</v>
      </c>
      <c r="BE841" s="179">
        <f>IF(N841="základní",J841,0)</f>
        <v>194</v>
      </c>
      <c r="BF841" s="179">
        <f>IF(N841="snížená",J841,0)</f>
        <v>0</v>
      </c>
      <c r="BG841" s="179">
        <f>IF(N841="zákl. přenesená",J841,0)</f>
        <v>0</v>
      </c>
      <c r="BH841" s="179">
        <f>IF(N841="sníž. přenesená",J841,0)</f>
        <v>0</v>
      </c>
      <c r="BI841" s="179">
        <f>IF(N841="nulová",J841,0)</f>
        <v>0</v>
      </c>
      <c r="BJ841" s="20" t="s">
        <v>76</v>
      </c>
      <c r="BK841" s="179">
        <f>ROUND(I841*H841,2)</f>
        <v>194</v>
      </c>
      <c r="BL841" s="20" t="s">
        <v>295</v>
      </c>
      <c r="BM841" s="178" t="s">
        <v>1540</v>
      </c>
    </row>
    <row r="842" spans="1:65" s="2" customFormat="1" ht="16.5" customHeight="1">
      <c r="A842" s="33"/>
      <c r="B842" s="167"/>
      <c r="C842" s="208" t="s">
        <v>1541</v>
      </c>
      <c r="D842" s="208" t="s">
        <v>263</v>
      </c>
      <c r="E842" s="209" t="s">
        <v>1542</v>
      </c>
      <c r="F842" s="210" t="s">
        <v>1543</v>
      </c>
      <c r="G842" s="211" t="s">
        <v>334</v>
      </c>
      <c r="H842" s="212">
        <v>1</v>
      </c>
      <c r="I842" s="213">
        <v>364.42</v>
      </c>
      <c r="J842" s="213">
        <f>ROUND(I842*H842,2)</f>
        <v>364.42</v>
      </c>
      <c r="K842" s="210" t="s">
        <v>3</v>
      </c>
      <c r="L842" s="214"/>
      <c r="M842" s="215" t="s">
        <v>3</v>
      </c>
      <c r="N842" s="216" t="s">
        <v>40</v>
      </c>
      <c r="O842" s="176">
        <v>0</v>
      </c>
      <c r="P842" s="176">
        <f>O842*H842</f>
        <v>0</v>
      </c>
      <c r="Q842" s="176">
        <v>0.0012</v>
      </c>
      <c r="R842" s="176">
        <f>Q842*H842</f>
        <v>0.0012</v>
      </c>
      <c r="S842" s="176">
        <v>0</v>
      </c>
      <c r="T842" s="177">
        <f>S842*H842</f>
        <v>0</v>
      </c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R842" s="178" t="s">
        <v>417</v>
      </c>
      <c r="AT842" s="178" t="s">
        <v>263</v>
      </c>
      <c r="AU842" s="178" t="s">
        <v>78</v>
      </c>
      <c r="AY842" s="20" t="s">
        <v>195</v>
      </c>
      <c r="BE842" s="179">
        <f>IF(N842="základní",J842,0)</f>
        <v>364.42</v>
      </c>
      <c r="BF842" s="179">
        <f>IF(N842="snížená",J842,0)</f>
        <v>0</v>
      </c>
      <c r="BG842" s="179">
        <f>IF(N842="zákl. přenesená",J842,0)</f>
        <v>0</v>
      </c>
      <c r="BH842" s="179">
        <f>IF(N842="sníž. přenesená",J842,0)</f>
        <v>0</v>
      </c>
      <c r="BI842" s="179">
        <f>IF(N842="nulová",J842,0)</f>
        <v>0</v>
      </c>
      <c r="BJ842" s="20" t="s">
        <v>76</v>
      </c>
      <c r="BK842" s="179">
        <f>ROUND(I842*H842,2)</f>
        <v>364.42</v>
      </c>
      <c r="BL842" s="20" t="s">
        <v>295</v>
      </c>
      <c r="BM842" s="178" t="s">
        <v>1544</v>
      </c>
    </row>
    <row r="843" spans="1:65" s="2" customFormat="1" ht="24" customHeight="1">
      <c r="A843" s="33"/>
      <c r="B843" s="167"/>
      <c r="C843" s="168" t="s">
        <v>1545</v>
      </c>
      <c r="D843" s="168" t="s">
        <v>197</v>
      </c>
      <c r="E843" s="169" t="s">
        <v>1546</v>
      </c>
      <c r="F843" s="170" t="s">
        <v>1547</v>
      </c>
      <c r="G843" s="171" t="s">
        <v>334</v>
      </c>
      <c r="H843" s="172">
        <v>88</v>
      </c>
      <c r="I843" s="173">
        <v>166</v>
      </c>
      <c r="J843" s="173">
        <f>ROUND(I843*H843,2)</f>
        <v>14608</v>
      </c>
      <c r="K843" s="170" t="s">
        <v>201</v>
      </c>
      <c r="L843" s="34"/>
      <c r="M843" s="174" t="s">
        <v>3</v>
      </c>
      <c r="N843" s="175" t="s">
        <v>40</v>
      </c>
      <c r="O843" s="176">
        <v>0.464</v>
      </c>
      <c r="P843" s="176">
        <f>O843*H843</f>
        <v>40.832</v>
      </c>
      <c r="Q843" s="176">
        <v>0</v>
      </c>
      <c r="R843" s="176">
        <f>Q843*H843</f>
        <v>0</v>
      </c>
      <c r="S843" s="176">
        <v>0</v>
      </c>
      <c r="T843" s="177">
        <f>S843*H843</f>
        <v>0</v>
      </c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R843" s="178" t="s">
        <v>295</v>
      </c>
      <c r="AT843" s="178" t="s">
        <v>197</v>
      </c>
      <c r="AU843" s="178" t="s">
        <v>78</v>
      </c>
      <c r="AY843" s="20" t="s">
        <v>195</v>
      </c>
      <c r="BE843" s="179">
        <f>IF(N843="základní",J843,0)</f>
        <v>14608</v>
      </c>
      <c r="BF843" s="179">
        <f>IF(N843="snížená",J843,0)</f>
        <v>0</v>
      </c>
      <c r="BG843" s="179">
        <f>IF(N843="zákl. přenesená",J843,0)</f>
        <v>0</v>
      </c>
      <c r="BH843" s="179">
        <f>IF(N843="sníž. přenesená",J843,0)</f>
        <v>0</v>
      </c>
      <c r="BI843" s="179">
        <f>IF(N843="nulová",J843,0)</f>
        <v>0</v>
      </c>
      <c r="BJ843" s="20" t="s">
        <v>76</v>
      </c>
      <c r="BK843" s="179">
        <f>ROUND(I843*H843,2)</f>
        <v>14608</v>
      </c>
      <c r="BL843" s="20" t="s">
        <v>295</v>
      </c>
      <c r="BM843" s="178" t="s">
        <v>1548</v>
      </c>
    </row>
    <row r="844" spans="1:51" s="14" customFormat="1" ht="12">
      <c r="A844" s="14"/>
      <c r="B844" s="187"/>
      <c r="C844" s="14"/>
      <c r="D844" s="181" t="s">
        <v>204</v>
      </c>
      <c r="E844" s="188" t="s">
        <v>3</v>
      </c>
      <c r="F844" s="189" t="s">
        <v>1549</v>
      </c>
      <c r="G844" s="14"/>
      <c r="H844" s="190">
        <v>88</v>
      </c>
      <c r="I844" s="14"/>
      <c r="J844" s="14"/>
      <c r="K844" s="14"/>
      <c r="L844" s="187"/>
      <c r="M844" s="191"/>
      <c r="N844" s="192"/>
      <c r="O844" s="192"/>
      <c r="P844" s="192"/>
      <c r="Q844" s="192"/>
      <c r="R844" s="192"/>
      <c r="S844" s="192"/>
      <c r="T844" s="193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188" t="s">
        <v>204</v>
      </c>
      <c r="AU844" s="188" t="s">
        <v>78</v>
      </c>
      <c r="AV844" s="14" t="s">
        <v>78</v>
      </c>
      <c r="AW844" s="14" t="s">
        <v>31</v>
      </c>
      <c r="AX844" s="14" t="s">
        <v>76</v>
      </c>
      <c r="AY844" s="188" t="s">
        <v>195</v>
      </c>
    </row>
    <row r="845" spans="1:65" s="2" customFormat="1" ht="16.5" customHeight="1">
      <c r="A845" s="33"/>
      <c r="B845" s="167"/>
      <c r="C845" s="208" t="s">
        <v>1550</v>
      </c>
      <c r="D845" s="208" t="s">
        <v>263</v>
      </c>
      <c r="E845" s="209" t="s">
        <v>1551</v>
      </c>
      <c r="F845" s="210" t="s">
        <v>1552</v>
      </c>
      <c r="G845" s="211" t="s">
        <v>212</v>
      </c>
      <c r="H845" s="212">
        <v>140.36</v>
      </c>
      <c r="I845" s="213">
        <v>255</v>
      </c>
      <c r="J845" s="213">
        <f>ROUND(I845*H845,2)</f>
        <v>35791.8</v>
      </c>
      <c r="K845" s="210" t="s">
        <v>201</v>
      </c>
      <c r="L845" s="214"/>
      <c r="M845" s="215" t="s">
        <v>3</v>
      </c>
      <c r="N845" s="216" t="s">
        <v>40</v>
      </c>
      <c r="O845" s="176">
        <v>0</v>
      </c>
      <c r="P845" s="176">
        <f>O845*H845</f>
        <v>0</v>
      </c>
      <c r="Q845" s="176">
        <v>0.003</v>
      </c>
      <c r="R845" s="176">
        <f>Q845*H845</f>
        <v>0.42108000000000007</v>
      </c>
      <c r="S845" s="176">
        <v>0</v>
      </c>
      <c r="T845" s="177">
        <f>S845*H845</f>
        <v>0</v>
      </c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R845" s="178" t="s">
        <v>417</v>
      </c>
      <c r="AT845" s="178" t="s">
        <v>263</v>
      </c>
      <c r="AU845" s="178" t="s">
        <v>78</v>
      </c>
      <c r="AY845" s="20" t="s">
        <v>195</v>
      </c>
      <c r="BE845" s="179">
        <f>IF(N845="základní",J845,0)</f>
        <v>35791.8</v>
      </c>
      <c r="BF845" s="179">
        <f>IF(N845="snížená",J845,0)</f>
        <v>0</v>
      </c>
      <c r="BG845" s="179">
        <f>IF(N845="zákl. přenesená",J845,0)</f>
        <v>0</v>
      </c>
      <c r="BH845" s="179">
        <f>IF(N845="sníž. přenesená",J845,0)</f>
        <v>0</v>
      </c>
      <c r="BI845" s="179">
        <f>IF(N845="nulová",J845,0)</f>
        <v>0</v>
      </c>
      <c r="BJ845" s="20" t="s">
        <v>76</v>
      </c>
      <c r="BK845" s="179">
        <f>ROUND(I845*H845,2)</f>
        <v>35791.8</v>
      </c>
      <c r="BL845" s="20" t="s">
        <v>295</v>
      </c>
      <c r="BM845" s="178" t="s">
        <v>1553</v>
      </c>
    </row>
    <row r="846" spans="1:51" s="14" customFormat="1" ht="12">
      <c r="A846" s="14"/>
      <c r="B846" s="187"/>
      <c r="C846" s="14"/>
      <c r="D846" s="181" t="s">
        <v>204</v>
      </c>
      <c r="E846" s="188" t="s">
        <v>3</v>
      </c>
      <c r="F846" s="189" t="s">
        <v>1554</v>
      </c>
      <c r="G846" s="14"/>
      <c r="H846" s="190">
        <v>140.36</v>
      </c>
      <c r="I846" s="14"/>
      <c r="J846" s="14"/>
      <c r="K846" s="14"/>
      <c r="L846" s="187"/>
      <c r="M846" s="191"/>
      <c r="N846" s="192"/>
      <c r="O846" s="192"/>
      <c r="P846" s="192"/>
      <c r="Q846" s="192"/>
      <c r="R846" s="192"/>
      <c r="S846" s="192"/>
      <c r="T846" s="193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188" t="s">
        <v>204</v>
      </c>
      <c r="AU846" s="188" t="s">
        <v>78</v>
      </c>
      <c r="AV846" s="14" t="s">
        <v>78</v>
      </c>
      <c r="AW846" s="14" t="s">
        <v>31</v>
      </c>
      <c r="AX846" s="14" t="s">
        <v>76</v>
      </c>
      <c r="AY846" s="188" t="s">
        <v>195</v>
      </c>
    </row>
    <row r="847" spans="1:65" s="2" customFormat="1" ht="24" customHeight="1">
      <c r="A847" s="33"/>
      <c r="B847" s="167"/>
      <c r="C847" s="168" t="s">
        <v>1555</v>
      </c>
      <c r="D847" s="168" t="s">
        <v>197</v>
      </c>
      <c r="E847" s="169" t="s">
        <v>1556</v>
      </c>
      <c r="F847" s="170" t="s">
        <v>1557</v>
      </c>
      <c r="G847" s="171" t="s">
        <v>334</v>
      </c>
      <c r="H847" s="172">
        <v>52.2</v>
      </c>
      <c r="I847" s="173">
        <v>225</v>
      </c>
      <c r="J847" s="173">
        <f>ROUND(I847*H847,2)</f>
        <v>11745</v>
      </c>
      <c r="K847" s="170" t="s">
        <v>201</v>
      </c>
      <c r="L847" s="34"/>
      <c r="M847" s="174" t="s">
        <v>3</v>
      </c>
      <c r="N847" s="175" t="s">
        <v>40</v>
      </c>
      <c r="O847" s="176">
        <v>0.63</v>
      </c>
      <c r="P847" s="176">
        <f>O847*H847</f>
        <v>32.886</v>
      </c>
      <c r="Q847" s="176">
        <v>0</v>
      </c>
      <c r="R847" s="176">
        <f>Q847*H847</f>
        <v>0</v>
      </c>
      <c r="S847" s="176">
        <v>0</v>
      </c>
      <c r="T847" s="177">
        <f>S847*H847</f>
        <v>0</v>
      </c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R847" s="178" t="s">
        <v>295</v>
      </c>
      <c r="AT847" s="178" t="s">
        <v>197</v>
      </c>
      <c r="AU847" s="178" t="s">
        <v>78</v>
      </c>
      <c r="AY847" s="20" t="s">
        <v>195</v>
      </c>
      <c r="BE847" s="179">
        <f>IF(N847="základní",J847,0)</f>
        <v>11745</v>
      </c>
      <c r="BF847" s="179">
        <f>IF(N847="snížená",J847,0)</f>
        <v>0</v>
      </c>
      <c r="BG847" s="179">
        <f>IF(N847="zákl. přenesená",J847,0)</f>
        <v>0</v>
      </c>
      <c r="BH847" s="179">
        <f>IF(N847="sníž. přenesená",J847,0)</f>
        <v>0</v>
      </c>
      <c r="BI847" s="179">
        <f>IF(N847="nulová",J847,0)</f>
        <v>0</v>
      </c>
      <c r="BJ847" s="20" t="s">
        <v>76</v>
      </c>
      <c r="BK847" s="179">
        <f>ROUND(I847*H847,2)</f>
        <v>11745</v>
      </c>
      <c r="BL847" s="20" t="s">
        <v>295</v>
      </c>
      <c r="BM847" s="178" t="s">
        <v>1558</v>
      </c>
    </row>
    <row r="848" spans="1:51" s="14" customFormat="1" ht="12">
      <c r="A848" s="14"/>
      <c r="B848" s="187"/>
      <c r="C848" s="14"/>
      <c r="D848" s="181" t="s">
        <v>204</v>
      </c>
      <c r="E848" s="188" t="s">
        <v>3</v>
      </c>
      <c r="F848" s="189" t="s">
        <v>1559</v>
      </c>
      <c r="G848" s="14"/>
      <c r="H848" s="190">
        <v>52.2</v>
      </c>
      <c r="I848" s="14"/>
      <c r="J848" s="14"/>
      <c r="K848" s="14"/>
      <c r="L848" s="187"/>
      <c r="M848" s="191"/>
      <c r="N848" s="192"/>
      <c r="O848" s="192"/>
      <c r="P848" s="192"/>
      <c r="Q848" s="192"/>
      <c r="R848" s="192"/>
      <c r="S848" s="192"/>
      <c r="T848" s="193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188" t="s">
        <v>204</v>
      </c>
      <c r="AU848" s="188" t="s">
        <v>78</v>
      </c>
      <c r="AV848" s="14" t="s">
        <v>78</v>
      </c>
      <c r="AW848" s="14" t="s">
        <v>31</v>
      </c>
      <c r="AX848" s="14" t="s">
        <v>76</v>
      </c>
      <c r="AY848" s="188" t="s">
        <v>195</v>
      </c>
    </row>
    <row r="849" spans="1:65" s="2" customFormat="1" ht="16.5" customHeight="1">
      <c r="A849" s="33"/>
      <c r="B849" s="167"/>
      <c r="C849" s="208" t="s">
        <v>1560</v>
      </c>
      <c r="D849" s="208" t="s">
        <v>263</v>
      </c>
      <c r="E849" s="209" t="s">
        <v>1551</v>
      </c>
      <c r="F849" s="210" t="s">
        <v>1552</v>
      </c>
      <c r="G849" s="211" t="s">
        <v>212</v>
      </c>
      <c r="H849" s="212">
        <v>67.815</v>
      </c>
      <c r="I849" s="213">
        <v>255</v>
      </c>
      <c r="J849" s="213">
        <f>ROUND(I849*H849,2)</f>
        <v>17292.83</v>
      </c>
      <c r="K849" s="210" t="s">
        <v>201</v>
      </c>
      <c r="L849" s="214"/>
      <c r="M849" s="215" t="s">
        <v>3</v>
      </c>
      <c r="N849" s="216" t="s">
        <v>40</v>
      </c>
      <c r="O849" s="176">
        <v>0</v>
      </c>
      <c r="P849" s="176">
        <f>O849*H849</f>
        <v>0</v>
      </c>
      <c r="Q849" s="176">
        <v>0.003</v>
      </c>
      <c r="R849" s="176">
        <f>Q849*H849</f>
        <v>0.203445</v>
      </c>
      <c r="S849" s="176">
        <v>0</v>
      </c>
      <c r="T849" s="177">
        <f>S849*H849</f>
        <v>0</v>
      </c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R849" s="178" t="s">
        <v>417</v>
      </c>
      <c r="AT849" s="178" t="s">
        <v>263</v>
      </c>
      <c r="AU849" s="178" t="s">
        <v>78</v>
      </c>
      <c r="AY849" s="20" t="s">
        <v>195</v>
      </c>
      <c r="BE849" s="179">
        <f>IF(N849="základní",J849,0)</f>
        <v>17292.83</v>
      </c>
      <c r="BF849" s="179">
        <f>IF(N849="snížená",J849,0)</f>
        <v>0</v>
      </c>
      <c r="BG849" s="179">
        <f>IF(N849="zákl. přenesená",J849,0)</f>
        <v>0</v>
      </c>
      <c r="BH849" s="179">
        <f>IF(N849="sníž. přenesená",J849,0)</f>
        <v>0</v>
      </c>
      <c r="BI849" s="179">
        <f>IF(N849="nulová",J849,0)</f>
        <v>0</v>
      </c>
      <c r="BJ849" s="20" t="s">
        <v>76</v>
      </c>
      <c r="BK849" s="179">
        <f>ROUND(I849*H849,2)</f>
        <v>17292.83</v>
      </c>
      <c r="BL849" s="20" t="s">
        <v>295</v>
      </c>
      <c r="BM849" s="178" t="s">
        <v>1561</v>
      </c>
    </row>
    <row r="850" spans="1:51" s="14" customFormat="1" ht="12">
      <c r="A850" s="14"/>
      <c r="B850" s="187"/>
      <c r="C850" s="14"/>
      <c r="D850" s="181" t="s">
        <v>204</v>
      </c>
      <c r="E850" s="188" t="s">
        <v>3</v>
      </c>
      <c r="F850" s="189" t="s">
        <v>1562</v>
      </c>
      <c r="G850" s="14"/>
      <c r="H850" s="190">
        <v>20.295</v>
      </c>
      <c r="I850" s="14"/>
      <c r="J850" s="14"/>
      <c r="K850" s="14"/>
      <c r="L850" s="187"/>
      <c r="M850" s="191"/>
      <c r="N850" s="192"/>
      <c r="O850" s="192"/>
      <c r="P850" s="192"/>
      <c r="Q850" s="192"/>
      <c r="R850" s="192"/>
      <c r="S850" s="192"/>
      <c r="T850" s="193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188" t="s">
        <v>204</v>
      </c>
      <c r="AU850" s="188" t="s">
        <v>78</v>
      </c>
      <c r="AV850" s="14" t="s">
        <v>78</v>
      </c>
      <c r="AW850" s="14" t="s">
        <v>31</v>
      </c>
      <c r="AX850" s="14" t="s">
        <v>69</v>
      </c>
      <c r="AY850" s="188" t="s">
        <v>195</v>
      </c>
    </row>
    <row r="851" spans="1:51" s="14" customFormat="1" ht="12">
      <c r="A851" s="14"/>
      <c r="B851" s="187"/>
      <c r="C851" s="14"/>
      <c r="D851" s="181" t="s">
        <v>204</v>
      </c>
      <c r="E851" s="188" t="s">
        <v>3</v>
      </c>
      <c r="F851" s="189" t="s">
        <v>1563</v>
      </c>
      <c r="G851" s="14"/>
      <c r="H851" s="190">
        <v>47.52</v>
      </c>
      <c r="I851" s="14"/>
      <c r="J851" s="14"/>
      <c r="K851" s="14"/>
      <c r="L851" s="187"/>
      <c r="M851" s="191"/>
      <c r="N851" s="192"/>
      <c r="O851" s="192"/>
      <c r="P851" s="192"/>
      <c r="Q851" s="192"/>
      <c r="R851" s="192"/>
      <c r="S851" s="192"/>
      <c r="T851" s="193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188" t="s">
        <v>204</v>
      </c>
      <c r="AU851" s="188" t="s">
        <v>78</v>
      </c>
      <c r="AV851" s="14" t="s">
        <v>78</v>
      </c>
      <c r="AW851" s="14" t="s">
        <v>31</v>
      </c>
      <c r="AX851" s="14" t="s">
        <v>69</v>
      </c>
      <c r="AY851" s="188" t="s">
        <v>195</v>
      </c>
    </row>
    <row r="852" spans="1:51" s="15" customFormat="1" ht="12">
      <c r="A852" s="15"/>
      <c r="B852" s="194"/>
      <c r="C852" s="15"/>
      <c r="D852" s="181" t="s">
        <v>204</v>
      </c>
      <c r="E852" s="195" t="s">
        <v>3</v>
      </c>
      <c r="F852" s="196" t="s">
        <v>209</v>
      </c>
      <c r="G852" s="15"/>
      <c r="H852" s="197">
        <v>67.815</v>
      </c>
      <c r="I852" s="15"/>
      <c r="J852" s="15"/>
      <c r="K852" s="15"/>
      <c r="L852" s="194"/>
      <c r="M852" s="198"/>
      <c r="N852" s="199"/>
      <c r="O852" s="199"/>
      <c r="P852" s="199"/>
      <c r="Q852" s="199"/>
      <c r="R852" s="199"/>
      <c r="S852" s="199"/>
      <c r="T852" s="200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195" t="s">
        <v>204</v>
      </c>
      <c r="AU852" s="195" t="s">
        <v>78</v>
      </c>
      <c r="AV852" s="15" t="s">
        <v>202</v>
      </c>
      <c r="AW852" s="15" t="s">
        <v>31</v>
      </c>
      <c r="AX852" s="15" t="s">
        <v>76</v>
      </c>
      <c r="AY852" s="195" t="s">
        <v>195</v>
      </c>
    </row>
    <row r="853" spans="1:65" s="2" customFormat="1" ht="24" customHeight="1">
      <c r="A853" s="33"/>
      <c r="B853" s="167"/>
      <c r="C853" s="168" t="s">
        <v>1564</v>
      </c>
      <c r="D853" s="168" t="s">
        <v>197</v>
      </c>
      <c r="E853" s="169" t="s">
        <v>1565</v>
      </c>
      <c r="F853" s="170" t="s">
        <v>1566</v>
      </c>
      <c r="G853" s="171" t="s">
        <v>826</v>
      </c>
      <c r="H853" s="172">
        <v>7.149</v>
      </c>
      <c r="I853" s="173">
        <v>923</v>
      </c>
      <c r="J853" s="173">
        <f>ROUND(I853*H853,2)</f>
        <v>6598.53</v>
      </c>
      <c r="K853" s="170" t="s">
        <v>201</v>
      </c>
      <c r="L853" s="34"/>
      <c r="M853" s="174" t="s">
        <v>3</v>
      </c>
      <c r="N853" s="175" t="s">
        <v>40</v>
      </c>
      <c r="O853" s="176">
        <v>2.421</v>
      </c>
      <c r="P853" s="176">
        <f>O853*H853</f>
        <v>17.307729</v>
      </c>
      <c r="Q853" s="176">
        <v>0</v>
      </c>
      <c r="R853" s="176">
        <f>Q853*H853</f>
        <v>0</v>
      </c>
      <c r="S853" s="176">
        <v>0</v>
      </c>
      <c r="T853" s="177">
        <f>S853*H853</f>
        <v>0</v>
      </c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R853" s="178" t="s">
        <v>295</v>
      </c>
      <c r="AT853" s="178" t="s">
        <v>197</v>
      </c>
      <c r="AU853" s="178" t="s">
        <v>78</v>
      </c>
      <c r="AY853" s="20" t="s">
        <v>195</v>
      </c>
      <c r="BE853" s="179">
        <f>IF(N853="základní",J853,0)</f>
        <v>6598.53</v>
      </c>
      <c r="BF853" s="179">
        <f>IF(N853="snížená",J853,0)</f>
        <v>0</v>
      </c>
      <c r="BG853" s="179">
        <f>IF(N853="zákl. přenesená",J853,0)</f>
        <v>0</v>
      </c>
      <c r="BH853" s="179">
        <f>IF(N853="sníž. přenesená",J853,0)</f>
        <v>0</v>
      </c>
      <c r="BI853" s="179">
        <f>IF(N853="nulová",J853,0)</f>
        <v>0</v>
      </c>
      <c r="BJ853" s="20" t="s">
        <v>76</v>
      </c>
      <c r="BK853" s="179">
        <f>ROUND(I853*H853,2)</f>
        <v>6598.53</v>
      </c>
      <c r="BL853" s="20" t="s">
        <v>295</v>
      </c>
      <c r="BM853" s="178" t="s">
        <v>1567</v>
      </c>
    </row>
    <row r="854" spans="1:63" s="12" customFormat="1" ht="22.8" customHeight="1">
      <c r="A854" s="12"/>
      <c r="B854" s="155"/>
      <c r="C854" s="12"/>
      <c r="D854" s="156" t="s">
        <v>68</v>
      </c>
      <c r="E854" s="165" t="s">
        <v>1568</v>
      </c>
      <c r="F854" s="165" t="s">
        <v>1569</v>
      </c>
      <c r="G854" s="12"/>
      <c r="H854" s="12"/>
      <c r="I854" s="12"/>
      <c r="J854" s="166">
        <f>BK854</f>
        <v>102915.22</v>
      </c>
      <c r="K854" s="12"/>
      <c r="L854" s="155"/>
      <c r="M854" s="159"/>
      <c r="N854" s="160"/>
      <c r="O854" s="160"/>
      <c r="P854" s="161">
        <f>SUM(P855:P905)</f>
        <v>66.043283</v>
      </c>
      <c r="Q854" s="160"/>
      <c r="R854" s="161">
        <f>SUM(R855:R905)</f>
        <v>1.42361879</v>
      </c>
      <c r="S854" s="160"/>
      <c r="T854" s="162">
        <f>SUM(T855:T905)</f>
        <v>0.18376</v>
      </c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R854" s="156" t="s">
        <v>78</v>
      </c>
      <c r="AT854" s="163" t="s">
        <v>68</v>
      </c>
      <c r="AU854" s="163" t="s">
        <v>76</v>
      </c>
      <c r="AY854" s="156" t="s">
        <v>195</v>
      </c>
      <c r="BK854" s="164">
        <f>SUM(BK855:BK905)</f>
        <v>102915.22</v>
      </c>
    </row>
    <row r="855" spans="1:65" s="2" customFormat="1" ht="16.5" customHeight="1">
      <c r="A855" s="33"/>
      <c r="B855" s="167"/>
      <c r="C855" s="168" t="s">
        <v>1570</v>
      </c>
      <c r="D855" s="168" t="s">
        <v>197</v>
      </c>
      <c r="E855" s="169" t="s">
        <v>1571</v>
      </c>
      <c r="F855" s="170" t="s">
        <v>1572</v>
      </c>
      <c r="G855" s="171" t="s">
        <v>200</v>
      </c>
      <c r="H855" s="172">
        <v>9.188</v>
      </c>
      <c r="I855" s="173">
        <v>136</v>
      </c>
      <c r="J855" s="173">
        <f>ROUND(I855*H855,2)</f>
        <v>1249.57</v>
      </c>
      <c r="K855" s="170" t="s">
        <v>201</v>
      </c>
      <c r="L855" s="34"/>
      <c r="M855" s="174" t="s">
        <v>3</v>
      </c>
      <c r="N855" s="175" t="s">
        <v>40</v>
      </c>
      <c r="O855" s="176">
        <v>0.42</v>
      </c>
      <c r="P855" s="176">
        <f>O855*H855</f>
        <v>3.85896</v>
      </c>
      <c r="Q855" s="176">
        <v>0</v>
      </c>
      <c r="R855" s="176">
        <f>Q855*H855</f>
        <v>0</v>
      </c>
      <c r="S855" s="176">
        <v>0.02</v>
      </c>
      <c r="T855" s="177">
        <f>S855*H855</f>
        <v>0.18376</v>
      </c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R855" s="178" t="s">
        <v>295</v>
      </c>
      <c r="AT855" s="178" t="s">
        <v>197</v>
      </c>
      <c r="AU855" s="178" t="s">
        <v>78</v>
      </c>
      <c r="AY855" s="20" t="s">
        <v>195</v>
      </c>
      <c r="BE855" s="179">
        <f>IF(N855="základní",J855,0)</f>
        <v>1249.57</v>
      </c>
      <c r="BF855" s="179">
        <f>IF(N855="snížená",J855,0)</f>
        <v>0</v>
      </c>
      <c r="BG855" s="179">
        <f>IF(N855="zákl. přenesená",J855,0)</f>
        <v>0</v>
      </c>
      <c r="BH855" s="179">
        <f>IF(N855="sníž. přenesená",J855,0)</f>
        <v>0</v>
      </c>
      <c r="BI855" s="179">
        <f>IF(N855="nulová",J855,0)</f>
        <v>0</v>
      </c>
      <c r="BJ855" s="20" t="s">
        <v>76</v>
      </c>
      <c r="BK855" s="179">
        <f>ROUND(I855*H855,2)</f>
        <v>1249.57</v>
      </c>
      <c r="BL855" s="20" t="s">
        <v>295</v>
      </c>
      <c r="BM855" s="178" t="s">
        <v>1573</v>
      </c>
    </row>
    <row r="856" spans="1:51" s="13" customFormat="1" ht="12">
      <c r="A856" s="13"/>
      <c r="B856" s="180"/>
      <c r="C856" s="13"/>
      <c r="D856" s="181" t="s">
        <v>204</v>
      </c>
      <c r="E856" s="182" t="s">
        <v>3</v>
      </c>
      <c r="F856" s="183" t="s">
        <v>1574</v>
      </c>
      <c r="G856" s="13"/>
      <c r="H856" s="182" t="s">
        <v>3</v>
      </c>
      <c r="I856" s="13"/>
      <c r="J856" s="13"/>
      <c r="K856" s="13"/>
      <c r="L856" s="180"/>
      <c r="M856" s="184"/>
      <c r="N856" s="185"/>
      <c r="O856" s="185"/>
      <c r="P856" s="185"/>
      <c r="Q856" s="185"/>
      <c r="R856" s="185"/>
      <c r="S856" s="185"/>
      <c r="T856" s="186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182" t="s">
        <v>204</v>
      </c>
      <c r="AU856" s="182" t="s">
        <v>78</v>
      </c>
      <c r="AV856" s="13" t="s">
        <v>76</v>
      </c>
      <c r="AW856" s="13" t="s">
        <v>31</v>
      </c>
      <c r="AX856" s="13" t="s">
        <v>69</v>
      </c>
      <c r="AY856" s="182" t="s">
        <v>195</v>
      </c>
    </row>
    <row r="857" spans="1:51" s="14" customFormat="1" ht="12">
      <c r="A857" s="14"/>
      <c r="B857" s="187"/>
      <c r="C857" s="14"/>
      <c r="D857" s="181" t="s">
        <v>204</v>
      </c>
      <c r="E857" s="188" t="s">
        <v>3</v>
      </c>
      <c r="F857" s="189" t="s">
        <v>1575</v>
      </c>
      <c r="G857" s="14"/>
      <c r="H857" s="190">
        <v>4.688</v>
      </c>
      <c r="I857" s="14"/>
      <c r="J857" s="14"/>
      <c r="K857" s="14"/>
      <c r="L857" s="187"/>
      <c r="M857" s="191"/>
      <c r="N857" s="192"/>
      <c r="O857" s="192"/>
      <c r="P857" s="192"/>
      <c r="Q857" s="192"/>
      <c r="R857" s="192"/>
      <c r="S857" s="192"/>
      <c r="T857" s="193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188" t="s">
        <v>204</v>
      </c>
      <c r="AU857" s="188" t="s">
        <v>78</v>
      </c>
      <c r="AV857" s="14" t="s">
        <v>78</v>
      </c>
      <c r="AW857" s="14" t="s">
        <v>31</v>
      </c>
      <c r="AX857" s="14" t="s">
        <v>69</v>
      </c>
      <c r="AY857" s="188" t="s">
        <v>195</v>
      </c>
    </row>
    <row r="858" spans="1:51" s="13" customFormat="1" ht="12">
      <c r="A858" s="13"/>
      <c r="B858" s="180"/>
      <c r="C858" s="13"/>
      <c r="D858" s="181" t="s">
        <v>204</v>
      </c>
      <c r="E858" s="182" t="s">
        <v>3</v>
      </c>
      <c r="F858" s="183" t="s">
        <v>1576</v>
      </c>
      <c r="G858" s="13"/>
      <c r="H858" s="182" t="s">
        <v>3</v>
      </c>
      <c r="I858" s="13"/>
      <c r="J858" s="13"/>
      <c r="K858" s="13"/>
      <c r="L858" s="180"/>
      <c r="M858" s="184"/>
      <c r="N858" s="185"/>
      <c r="O858" s="185"/>
      <c r="P858" s="185"/>
      <c r="Q858" s="185"/>
      <c r="R858" s="185"/>
      <c r="S858" s="185"/>
      <c r="T858" s="186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182" t="s">
        <v>204</v>
      </c>
      <c r="AU858" s="182" t="s">
        <v>78</v>
      </c>
      <c r="AV858" s="13" t="s">
        <v>76</v>
      </c>
      <c r="AW858" s="13" t="s">
        <v>31</v>
      </c>
      <c r="AX858" s="13" t="s">
        <v>69</v>
      </c>
      <c r="AY858" s="182" t="s">
        <v>195</v>
      </c>
    </row>
    <row r="859" spans="1:51" s="14" customFormat="1" ht="12">
      <c r="A859" s="14"/>
      <c r="B859" s="187"/>
      <c r="C859" s="14"/>
      <c r="D859" s="181" t="s">
        <v>204</v>
      </c>
      <c r="E859" s="188" t="s">
        <v>3</v>
      </c>
      <c r="F859" s="189" t="s">
        <v>1005</v>
      </c>
      <c r="G859" s="14"/>
      <c r="H859" s="190">
        <v>4.5</v>
      </c>
      <c r="I859" s="14"/>
      <c r="J859" s="14"/>
      <c r="K859" s="14"/>
      <c r="L859" s="187"/>
      <c r="M859" s="191"/>
      <c r="N859" s="192"/>
      <c r="O859" s="192"/>
      <c r="P859" s="192"/>
      <c r="Q859" s="192"/>
      <c r="R859" s="192"/>
      <c r="S859" s="192"/>
      <c r="T859" s="193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188" t="s">
        <v>204</v>
      </c>
      <c r="AU859" s="188" t="s">
        <v>78</v>
      </c>
      <c r="AV859" s="14" t="s">
        <v>78</v>
      </c>
      <c r="AW859" s="14" t="s">
        <v>31</v>
      </c>
      <c r="AX859" s="14" t="s">
        <v>69</v>
      </c>
      <c r="AY859" s="188" t="s">
        <v>195</v>
      </c>
    </row>
    <row r="860" spans="1:51" s="15" customFormat="1" ht="12">
      <c r="A860" s="15"/>
      <c r="B860" s="194"/>
      <c r="C860" s="15"/>
      <c r="D860" s="181" t="s">
        <v>204</v>
      </c>
      <c r="E860" s="195" t="s">
        <v>3</v>
      </c>
      <c r="F860" s="196" t="s">
        <v>209</v>
      </c>
      <c r="G860" s="15"/>
      <c r="H860" s="197">
        <v>9.188</v>
      </c>
      <c r="I860" s="15"/>
      <c r="J860" s="15"/>
      <c r="K860" s="15"/>
      <c r="L860" s="194"/>
      <c r="M860" s="198"/>
      <c r="N860" s="199"/>
      <c r="O860" s="199"/>
      <c r="P860" s="199"/>
      <c r="Q860" s="199"/>
      <c r="R860" s="199"/>
      <c r="S860" s="199"/>
      <c r="T860" s="200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195" t="s">
        <v>204</v>
      </c>
      <c r="AU860" s="195" t="s">
        <v>78</v>
      </c>
      <c r="AV860" s="15" t="s">
        <v>202</v>
      </c>
      <c r="AW860" s="15" t="s">
        <v>31</v>
      </c>
      <c r="AX860" s="15" t="s">
        <v>76</v>
      </c>
      <c r="AY860" s="195" t="s">
        <v>195</v>
      </c>
    </row>
    <row r="861" spans="1:65" s="2" customFormat="1" ht="16.5" customHeight="1">
      <c r="A861" s="33"/>
      <c r="B861" s="167"/>
      <c r="C861" s="168" t="s">
        <v>1577</v>
      </c>
      <c r="D861" s="168" t="s">
        <v>197</v>
      </c>
      <c r="E861" s="169" t="s">
        <v>1578</v>
      </c>
      <c r="F861" s="170" t="s">
        <v>1579</v>
      </c>
      <c r="G861" s="171" t="s">
        <v>200</v>
      </c>
      <c r="H861" s="172">
        <v>9.188</v>
      </c>
      <c r="I861" s="173">
        <v>309</v>
      </c>
      <c r="J861" s="173">
        <f>ROUND(I861*H861,2)</f>
        <v>2839.09</v>
      </c>
      <c r="K861" s="170" t="s">
        <v>201</v>
      </c>
      <c r="L861" s="34"/>
      <c r="M861" s="174" t="s">
        <v>3</v>
      </c>
      <c r="N861" s="175" t="s">
        <v>40</v>
      </c>
      <c r="O861" s="176">
        <v>0.46</v>
      </c>
      <c r="P861" s="176">
        <f>O861*H861</f>
        <v>4.2264800000000005</v>
      </c>
      <c r="Q861" s="176">
        <v>0.00038</v>
      </c>
      <c r="R861" s="176">
        <f>Q861*H861</f>
        <v>0.0034914400000000006</v>
      </c>
      <c r="S861" s="176">
        <v>0</v>
      </c>
      <c r="T861" s="177">
        <f>S861*H861</f>
        <v>0</v>
      </c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R861" s="178" t="s">
        <v>295</v>
      </c>
      <c r="AT861" s="178" t="s">
        <v>197</v>
      </c>
      <c r="AU861" s="178" t="s">
        <v>78</v>
      </c>
      <c r="AY861" s="20" t="s">
        <v>195</v>
      </c>
      <c r="BE861" s="179">
        <f>IF(N861="základní",J861,0)</f>
        <v>2839.09</v>
      </c>
      <c r="BF861" s="179">
        <f>IF(N861="snížená",J861,0)</f>
        <v>0</v>
      </c>
      <c r="BG861" s="179">
        <f>IF(N861="zákl. přenesená",J861,0)</f>
        <v>0</v>
      </c>
      <c r="BH861" s="179">
        <f>IF(N861="sníž. přenesená",J861,0)</f>
        <v>0</v>
      </c>
      <c r="BI861" s="179">
        <f>IF(N861="nulová",J861,0)</f>
        <v>0</v>
      </c>
      <c r="BJ861" s="20" t="s">
        <v>76</v>
      </c>
      <c r="BK861" s="179">
        <f>ROUND(I861*H861,2)</f>
        <v>2839.09</v>
      </c>
      <c r="BL861" s="20" t="s">
        <v>295</v>
      </c>
      <c r="BM861" s="178" t="s">
        <v>1580</v>
      </c>
    </row>
    <row r="862" spans="1:51" s="13" customFormat="1" ht="12">
      <c r="A862" s="13"/>
      <c r="B862" s="180"/>
      <c r="C862" s="13"/>
      <c r="D862" s="181" t="s">
        <v>204</v>
      </c>
      <c r="E862" s="182" t="s">
        <v>3</v>
      </c>
      <c r="F862" s="183" t="s">
        <v>1581</v>
      </c>
      <c r="G862" s="13"/>
      <c r="H862" s="182" t="s">
        <v>3</v>
      </c>
      <c r="I862" s="13"/>
      <c r="J862" s="13"/>
      <c r="K862" s="13"/>
      <c r="L862" s="180"/>
      <c r="M862" s="184"/>
      <c r="N862" s="185"/>
      <c r="O862" s="185"/>
      <c r="P862" s="185"/>
      <c r="Q862" s="185"/>
      <c r="R862" s="185"/>
      <c r="S862" s="185"/>
      <c r="T862" s="186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182" t="s">
        <v>204</v>
      </c>
      <c r="AU862" s="182" t="s">
        <v>78</v>
      </c>
      <c r="AV862" s="13" t="s">
        <v>76</v>
      </c>
      <c r="AW862" s="13" t="s">
        <v>31</v>
      </c>
      <c r="AX862" s="13" t="s">
        <v>69</v>
      </c>
      <c r="AY862" s="182" t="s">
        <v>195</v>
      </c>
    </row>
    <row r="863" spans="1:51" s="14" customFormat="1" ht="12">
      <c r="A863" s="14"/>
      <c r="B863" s="187"/>
      <c r="C863" s="14"/>
      <c r="D863" s="181" t="s">
        <v>204</v>
      </c>
      <c r="E863" s="188" t="s">
        <v>3</v>
      </c>
      <c r="F863" s="189" t="s">
        <v>1575</v>
      </c>
      <c r="G863" s="14"/>
      <c r="H863" s="190">
        <v>4.688</v>
      </c>
      <c r="I863" s="14"/>
      <c r="J863" s="14"/>
      <c r="K863" s="14"/>
      <c r="L863" s="187"/>
      <c r="M863" s="191"/>
      <c r="N863" s="192"/>
      <c r="O863" s="192"/>
      <c r="P863" s="192"/>
      <c r="Q863" s="192"/>
      <c r="R863" s="192"/>
      <c r="S863" s="192"/>
      <c r="T863" s="193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188" t="s">
        <v>204</v>
      </c>
      <c r="AU863" s="188" t="s">
        <v>78</v>
      </c>
      <c r="AV863" s="14" t="s">
        <v>78</v>
      </c>
      <c r="AW863" s="14" t="s">
        <v>31</v>
      </c>
      <c r="AX863" s="14" t="s">
        <v>69</v>
      </c>
      <c r="AY863" s="188" t="s">
        <v>195</v>
      </c>
    </row>
    <row r="864" spans="1:51" s="13" customFormat="1" ht="12">
      <c r="A864" s="13"/>
      <c r="B864" s="180"/>
      <c r="C864" s="13"/>
      <c r="D864" s="181" t="s">
        <v>204</v>
      </c>
      <c r="E864" s="182" t="s">
        <v>3</v>
      </c>
      <c r="F864" s="183" t="s">
        <v>1582</v>
      </c>
      <c r="G864" s="13"/>
      <c r="H864" s="182" t="s">
        <v>3</v>
      </c>
      <c r="I864" s="13"/>
      <c r="J864" s="13"/>
      <c r="K864" s="13"/>
      <c r="L864" s="180"/>
      <c r="M864" s="184"/>
      <c r="N864" s="185"/>
      <c r="O864" s="185"/>
      <c r="P864" s="185"/>
      <c r="Q864" s="185"/>
      <c r="R864" s="185"/>
      <c r="S864" s="185"/>
      <c r="T864" s="186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182" t="s">
        <v>204</v>
      </c>
      <c r="AU864" s="182" t="s">
        <v>78</v>
      </c>
      <c r="AV864" s="13" t="s">
        <v>76</v>
      </c>
      <c r="AW864" s="13" t="s">
        <v>31</v>
      </c>
      <c r="AX864" s="13" t="s">
        <v>69</v>
      </c>
      <c r="AY864" s="182" t="s">
        <v>195</v>
      </c>
    </row>
    <row r="865" spans="1:51" s="14" customFormat="1" ht="12">
      <c r="A865" s="14"/>
      <c r="B865" s="187"/>
      <c r="C865" s="14"/>
      <c r="D865" s="181" t="s">
        <v>204</v>
      </c>
      <c r="E865" s="188" t="s">
        <v>3</v>
      </c>
      <c r="F865" s="189" t="s">
        <v>1005</v>
      </c>
      <c r="G865" s="14"/>
      <c r="H865" s="190">
        <v>4.5</v>
      </c>
      <c r="I865" s="14"/>
      <c r="J865" s="14"/>
      <c r="K865" s="14"/>
      <c r="L865" s="187"/>
      <c r="M865" s="191"/>
      <c r="N865" s="192"/>
      <c r="O865" s="192"/>
      <c r="P865" s="192"/>
      <c r="Q865" s="192"/>
      <c r="R865" s="192"/>
      <c r="S865" s="192"/>
      <c r="T865" s="193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188" t="s">
        <v>204</v>
      </c>
      <c r="AU865" s="188" t="s">
        <v>78</v>
      </c>
      <c r="AV865" s="14" t="s">
        <v>78</v>
      </c>
      <c r="AW865" s="14" t="s">
        <v>31</v>
      </c>
      <c r="AX865" s="14" t="s">
        <v>69</v>
      </c>
      <c r="AY865" s="188" t="s">
        <v>195</v>
      </c>
    </row>
    <row r="866" spans="1:51" s="15" customFormat="1" ht="12">
      <c r="A866" s="15"/>
      <c r="B866" s="194"/>
      <c r="C866" s="15"/>
      <c r="D866" s="181" t="s">
        <v>204</v>
      </c>
      <c r="E866" s="195" t="s">
        <v>3</v>
      </c>
      <c r="F866" s="196" t="s">
        <v>209</v>
      </c>
      <c r="G866" s="15"/>
      <c r="H866" s="197">
        <v>9.188</v>
      </c>
      <c r="I866" s="15"/>
      <c r="J866" s="15"/>
      <c r="K866" s="15"/>
      <c r="L866" s="194"/>
      <c r="M866" s="198"/>
      <c r="N866" s="199"/>
      <c r="O866" s="199"/>
      <c r="P866" s="199"/>
      <c r="Q866" s="199"/>
      <c r="R866" s="199"/>
      <c r="S866" s="199"/>
      <c r="T866" s="200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T866" s="195" t="s">
        <v>204</v>
      </c>
      <c r="AU866" s="195" t="s">
        <v>78</v>
      </c>
      <c r="AV866" s="15" t="s">
        <v>202</v>
      </c>
      <c r="AW866" s="15" t="s">
        <v>31</v>
      </c>
      <c r="AX866" s="15" t="s">
        <v>76</v>
      </c>
      <c r="AY866" s="195" t="s">
        <v>195</v>
      </c>
    </row>
    <row r="867" spans="1:65" s="2" customFormat="1" ht="16.5" customHeight="1">
      <c r="A867" s="33"/>
      <c r="B867" s="167"/>
      <c r="C867" s="168" t="s">
        <v>1583</v>
      </c>
      <c r="D867" s="168" t="s">
        <v>197</v>
      </c>
      <c r="E867" s="169" t="s">
        <v>1584</v>
      </c>
      <c r="F867" s="170" t="s">
        <v>1585</v>
      </c>
      <c r="G867" s="171" t="s">
        <v>266</v>
      </c>
      <c r="H867" s="172">
        <v>232.831</v>
      </c>
      <c r="I867" s="173">
        <v>26.7</v>
      </c>
      <c r="J867" s="173">
        <f>ROUND(I867*H867,2)</f>
        <v>6216.59</v>
      </c>
      <c r="K867" s="170" t="s">
        <v>201</v>
      </c>
      <c r="L867" s="34"/>
      <c r="M867" s="174" t="s">
        <v>3</v>
      </c>
      <c r="N867" s="175" t="s">
        <v>40</v>
      </c>
      <c r="O867" s="176">
        <v>0.045</v>
      </c>
      <c r="P867" s="176">
        <f>O867*H867</f>
        <v>10.477395</v>
      </c>
      <c r="Q867" s="176">
        <v>5E-05</v>
      </c>
      <c r="R867" s="176">
        <f>Q867*H867</f>
        <v>0.01164155</v>
      </c>
      <c r="S867" s="176">
        <v>0</v>
      </c>
      <c r="T867" s="177">
        <f>S867*H867</f>
        <v>0</v>
      </c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R867" s="178" t="s">
        <v>295</v>
      </c>
      <c r="AT867" s="178" t="s">
        <v>197</v>
      </c>
      <c r="AU867" s="178" t="s">
        <v>78</v>
      </c>
      <c r="AY867" s="20" t="s">
        <v>195</v>
      </c>
      <c r="BE867" s="179">
        <f>IF(N867="základní",J867,0)</f>
        <v>6216.59</v>
      </c>
      <c r="BF867" s="179">
        <f>IF(N867="snížená",J867,0)</f>
        <v>0</v>
      </c>
      <c r="BG867" s="179">
        <f>IF(N867="zákl. přenesená",J867,0)</f>
        <v>0</v>
      </c>
      <c r="BH867" s="179">
        <f>IF(N867="sníž. přenesená",J867,0)</f>
        <v>0</v>
      </c>
      <c r="BI867" s="179">
        <f>IF(N867="nulová",J867,0)</f>
        <v>0</v>
      </c>
      <c r="BJ867" s="20" t="s">
        <v>76</v>
      </c>
      <c r="BK867" s="179">
        <f>ROUND(I867*H867,2)</f>
        <v>6216.59</v>
      </c>
      <c r="BL867" s="20" t="s">
        <v>295</v>
      </c>
      <c r="BM867" s="178" t="s">
        <v>1586</v>
      </c>
    </row>
    <row r="868" spans="1:51" s="13" customFormat="1" ht="12">
      <c r="A868" s="13"/>
      <c r="B868" s="180"/>
      <c r="C868" s="13"/>
      <c r="D868" s="181" t="s">
        <v>204</v>
      </c>
      <c r="E868" s="182" t="s">
        <v>3</v>
      </c>
      <c r="F868" s="183" t="s">
        <v>1587</v>
      </c>
      <c r="G868" s="13"/>
      <c r="H868" s="182" t="s">
        <v>3</v>
      </c>
      <c r="I868" s="13"/>
      <c r="J868" s="13"/>
      <c r="K868" s="13"/>
      <c r="L868" s="180"/>
      <c r="M868" s="184"/>
      <c r="N868" s="185"/>
      <c r="O868" s="185"/>
      <c r="P868" s="185"/>
      <c r="Q868" s="185"/>
      <c r="R868" s="185"/>
      <c r="S868" s="185"/>
      <c r="T868" s="186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182" t="s">
        <v>204</v>
      </c>
      <c r="AU868" s="182" t="s">
        <v>78</v>
      </c>
      <c r="AV868" s="13" t="s">
        <v>76</v>
      </c>
      <c r="AW868" s="13" t="s">
        <v>31</v>
      </c>
      <c r="AX868" s="13" t="s">
        <v>69</v>
      </c>
      <c r="AY868" s="182" t="s">
        <v>195</v>
      </c>
    </row>
    <row r="869" spans="1:51" s="14" customFormat="1" ht="12">
      <c r="A869" s="14"/>
      <c r="B869" s="187"/>
      <c r="C869" s="14"/>
      <c r="D869" s="181" t="s">
        <v>204</v>
      </c>
      <c r="E869" s="188" t="s">
        <v>3</v>
      </c>
      <c r="F869" s="189" t="s">
        <v>1588</v>
      </c>
      <c r="G869" s="14"/>
      <c r="H869" s="190">
        <v>91.168</v>
      </c>
      <c r="I869" s="14"/>
      <c r="J869" s="14"/>
      <c r="K869" s="14"/>
      <c r="L869" s="187"/>
      <c r="M869" s="191"/>
      <c r="N869" s="192"/>
      <c r="O869" s="192"/>
      <c r="P869" s="192"/>
      <c r="Q869" s="192"/>
      <c r="R869" s="192"/>
      <c r="S869" s="192"/>
      <c r="T869" s="193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188" t="s">
        <v>204</v>
      </c>
      <c r="AU869" s="188" t="s">
        <v>78</v>
      </c>
      <c r="AV869" s="14" t="s">
        <v>78</v>
      </c>
      <c r="AW869" s="14" t="s">
        <v>31</v>
      </c>
      <c r="AX869" s="14" t="s">
        <v>69</v>
      </c>
      <c r="AY869" s="188" t="s">
        <v>195</v>
      </c>
    </row>
    <row r="870" spans="1:51" s="14" customFormat="1" ht="12">
      <c r="A870" s="14"/>
      <c r="B870" s="187"/>
      <c r="C870" s="14"/>
      <c r="D870" s="181" t="s">
        <v>204</v>
      </c>
      <c r="E870" s="188" t="s">
        <v>3</v>
      </c>
      <c r="F870" s="189" t="s">
        <v>1589</v>
      </c>
      <c r="G870" s="14"/>
      <c r="H870" s="190">
        <v>35.599</v>
      </c>
      <c r="I870" s="14"/>
      <c r="J870" s="14"/>
      <c r="K870" s="14"/>
      <c r="L870" s="187"/>
      <c r="M870" s="191"/>
      <c r="N870" s="192"/>
      <c r="O870" s="192"/>
      <c r="P870" s="192"/>
      <c r="Q870" s="192"/>
      <c r="R870" s="192"/>
      <c r="S870" s="192"/>
      <c r="T870" s="193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188" t="s">
        <v>204</v>
      </c>
      <c r="AU870" s="188" t="s">
        <v>78</v>
      </c>
      <c r="AV870" s="14" t="s">
        <v>78</v>
      </c>
      <c r="AW870" s="14" t="s">
        <v>31</v>
      </c>
      <c r="AX870" s="14" t="s">
        <v>69</v>
      </c>
      <c r="AY870" s="188" t="s">
        <v>195</v>
      </c>
    </row>
    <row r="871" spans="1:51" s="14" customFormat="1" ht="12">
      <c r="A871" s="14"/>
      <c r="B871" s="187"/>
      <c r="C871" s="14"/>
      <c r="D871" s="181" t="s">
        <v>204</v>
      </c>
      <c r="E871" s="188" t="s">
        <v>3</v>
      </c>
      <c r="F871" s="189" t="s">
        <v>1590</v>
      </c>
      <c r="G871" s="14"/>
      <c r="H871" s="190">
        <v>98.864</v>
      </c>
      <c r="I871" s="14"/>
      <c r="J871" s="14"/>
      <c r="K871" s="14"/>
      <c r="L871" s="187"/>
      <c r="M871" s="191"/>
      <c r="N871" s="192"/>
      <c r="O871" s="192"/>
      <c r="P871" s="192"/>
      <c r="Q871" s="192"/>
      <c r="R871" s="192"/>
      <c r="S871" s="192"/>
      <c r="T871" s="193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188" t="s">
        <v>204</v>
      </c>
      <c r="AU871" s="188" t="s">
        <v>78</v>
      </c>
      <c r="AV871" s="14" t="s">
        <v>78</v>
      </c>
      <c r="AW871" s="14" t="s">
        <v>31</v>
      </c>
      <c r="AX871" s="14" t="s">
        <v>69</v>
      </c>
      <c r="AY871" s="188" t="s">
        <v>195</v>
      </c>
    </row>
    <row r="872" spans="1:51" s="14" customFormat="1" ht="12">
      <c r="A872" s="14"/>
      <c r="B872" s="187"/>
      <c r="C872" s="14"/>
      <c r="D872" s="181" t="s">
        <v>204</v>
      </c>
      <c r="E872" s="188" t="s">
        <v>3</v>
      </c>
      <c r="F872" s="189" t="s">
        <v>1591</v>
      </c>
      <c r="G872" s="14"/>
      <c r="H872" s="190">
        <v>7.2</v>
      </c>
      <c r="I872" s="14"/>
      <c r="J872" s="14"/>
      <c r="K872" s="14"/>
      <c r="L872" s="187"/>
      <c r="M872" s="191"/>
      <c r="N872" s="192"/>
      <c r="O872" s="192"/>
      <c r="P872" s="192"/>
      <c r="Q872" s="192"/>
      <c r="R872" s="192"/>
      <c r="S872" s="192"/>
      <c r="T872" s="193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188" t="s">
        <v>204</v>
      </c>
      <c r="AU872" s="188" t="s">
        <v>78</v>
      </c>
      <c r="AV872" s="14" t="s">
        <v>78</v>
      </c>
      <c r="AW872" s="14" t="s">
        <v>31</v>
      </c>
      <c r="AX872" s="14" t="s">
        <v>69</v>
      </c>
      <c r="AY872" s="188" t="s">
        <v>195</v>
      </c>
    </row>
    <row r="873" spans="1:51" s="15" customFormat="1" ht="12">
      <c r="A873" s="15"/>
      <c r="B873" s="194"/>
      <c r="C873" s="15"/>
      <c r="D873" s="181" t="s">
        <v>204</v>
      </c>
      <c r="E873" s="195" t="s">
        <v>3</v>
      </c>
      <c r="F873" s="196" t="s">
        <v>209</v>
      </c>
      <c r="G873" s="15"/>
      <c r="H873" s="197">
        <v>232.831</v>
      </c>
      <c r="I873" s="15"/>
      <c r="J873" s="15"/>
      <c r="K873" s="15"/>
      <c r="L873" s="194"/>
      <c r="M873" s="198"/>
      <c r="N873" s="199"/>
      <c r="O873" s="199"/>
      <c r="P873" s="199"/>
      <c r="Q873" s="199"/>
      <c r="R873" s="199"/>
      <c r="S873" s="199"/>
      <c r="T873" s="200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T873" s="195" t="s">
        <v>204</v>
      </c>
      <c r="AU873" s="195" t="s">
        <v>78</v>
      </c>
      <c r="AV873" s="15" t="s">
        <v>202</v>
      </c>
      <c r="AW873" s="15" t="s">
        <v>31</v>
      </c>
      <c r="AX873" s="15" t="s">
        <v>76</v>
      </c>
      <c r="AY873" s="195" t="s">
        <v>195</v>
      </c>
    </row>
    <row r="874" spans="1:65" s="2" customFormat="1" ht="16.5" customHeight="1">
      <c r="A874" s="33"/>
      <c r="B874" s="167"/>
      <c r="C874" s="208" t="s">
        <v>1592</v>
      </c>
      <c r="D874" s="208" t="s">
        <v>263</v>
      </c>
      <c r="E874" s="209" t="s">
        <v>1593</v>
      </c>
      <c r="F874" s="210" t="s">
        <v>1594</v>
      </c>
      <c r="G874" s="211" t="s">
        <v>266</v>
      </c>
      <c r="H874" s="212">
        <v>279.397</v>
      </c>
      <c r="I874" s="213">
        <v>48.08</v>
      </c>
      <c r="J874" s="213">
        <f>ROUND(I874*H874,2)</f>
        <v>13433.41</v>
      </c>
      <c r="K874" s="210" t="s">
        <v>3</v>
      </c>
      <c r="L874" s="214"/>
      <c r="M874" s="215" t="s">
        <v>3</v>
      </c>
      <c r="N874" s="216" t="s">
        <v>40</v>
      </c>
      <c r="O874" s="176">
        <v>0</v>
      </c>
      <c r="P874" s="176">
        <f>O874*H874</f>
        <v>0</v>
      </c>
      <c r="Q874" s="176">
        <v>0.001</v>
      </c>
      <c r="R874" s="176">
        <f>Q874*H874</f>
        <v>0.279397</v>
      </c>
      <c r="S874" s="176">
        <v>0</v>
      </c>
      <c r="T874" s="177">
        <f>S874*H874</f>
        <v>0</v>
      </c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R874" s="178" t="s">
        <v>417</v>
      </c>
      <c r="AT874" s="178" t="s">
        <v>263</v>
      </c>
      <c r="AU874" s="178" t="s">
        <v>78</v>
      </c>
      <c r="AY874" s="20" t="s">
        <v>195</v>
      </c>
      <c r="BE874" s="179">
        <f>IF(N874="základní",J874,0)</f>
        <v>13433.41</v>
      </c>
      <c r="BF874" s="179">
        <f>IF(N874="snížená",J874,0)</f>
        <v>0</v>
      </c>
      <c r="BG874" s="179">
        <f>IF(N874="zákl. přenesená",J874,0)</f>
        <v>0</v>
      </c>
      <c r="BH874" s="179">
        <f>IF(N874="sníž. přenesená",J874,0)</f>
        <v>0</v>
      </c>
      <c r="BI874" s="179">
        <f>IF(N874="nulová",J874,0)</f>
        <v>0</v>
      </c>
      <c r="BJ874" s="20" t="s">
        <v>76</v>
      </c>
      <c r="BK874" s="179">
        <f>ROUND(I874*H874,2)</f>
        <v>13433.41</v>
      </c>
      <c r="BL874" s="20" t="s">
        <v>295</v>
      </c>
      <c r="BM874" s="178" t="s">
        <v>1595</v>
      </c>
    </row>
    <row r="875" spans="1:51" s="13" customFormat="1" ht="12">
      <c r="A875" s="13"/>
      <c r="B875" s="180"/>
      <c r="C875" s="13"/>
      <c r="D875" s="181" t="s">
        <v>204</v>
      </c>
      <c r="E875" s="182" t="s">
        <v>3</v>
      </c>
      <c r="F875" s="183" t="s">
        <v>1587</v>
      </c>
      <c r="G875" s="13"/>
      <c r="H875" s="182" t="s">
        <v>3</v>
      </c>
      <c r="I875" s="13"/>
      <c r="J875" s="13"/>
      <c r="K875" s="13"/>
      <c r="L875" s="180"/>
      <c r="M875" s="184"/>
      <c r="N875" s="185"/>
      <c r="O875" s="185"/>
      <c r="P875" s="185"/>
      <c r="Q875" s="185"/>
      <c r="R875" s="185"/>
      <c r="S875" s="185"/>
      <c r="T875" s="186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182" t="s">
        <v>204</v>
      </c>
      <c r="AU875" s="182" t="s">
        <v>78</v>
      </c>
      <c r="AV875" s="13" t="s">
        <v>76</v>
      </c>
      <c r="AW875" s="13" t="s">
        <v>31</v>
      </c>
      <c r="AX875" s="13" t="s">
        <v>69</v>
      </c>
      <c r="AY875" s="182" t="s">
        <v>195</v>
      </c>
    </row>
    <row r="876" spans="1:51" s="14" customFormat="1" ht="12">
      <c r="A876" s="14"/>
      <c r="B876" s="187"/>
      <c r="C876" s="14"/>
      <c r="D876" s="181" t="s">
        <v>204</v>
      </c>
      <c r="E876" s="188" t="s">
        <v>3</v>
      </c>
      <c r="F876" s="189" t="s">
        <v>1588</v>
      </c>
      <c r="G876" s="14"/>
      <c r="H876" s="190">
        <v>91.168</v>
      </c>
      <c r="I876" s="14"/>
      <c r="J876" s="14"/>
      <c r="K876" s="14"/>
      <c r="L876" s="187"/>
      <c r="M876" s="191"/>
      <c r="N876" s="192"/>
      <c r="O876" s="192"/>
      <c r="P876" s="192"/>
      <c r="Q876" s="192"/>
      <c r="R876" s="192"/>
      <c r="S876" s="192"/>
      <c r="T876" s="193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188" t="s">
        <v>204</v>
      </c>
      <c r="AU876" s="188" t="s">
        <v>78</v>
      </c>
      <c r="AV876" s="14" t="s">
        <v>78</v>
      </c>
      <c r="AW876" s="14" t="s">
        <v>31</v>
      </c>
      <c r="AX876" s="14" t="s">
        <v>69</v>
      </c>
      <c r="AY876" s="188" t="s">
        <v>195</v>
      </c>
    </row>
    <row r="877" spans="1:51" s="14" customFormat="1" ht="12">
      <c r="A877" s="14"/>
      <c r="B877" s="187"/>
      <c r="C877" s="14"/>
      <c r="D877" s="181" t="s">
        <v>204</v>
      </c>
      <c r="E877" s="188" t="s">
        <v>3</v>
      </c>
      <c r="F877" s="189" t="s">
        <v>1589</v>
      </c>
      <c r="G877" s="14"/>
      <c r="H877" s="190">
        <v>35.599</v>
      </c>
      <c r="I877" s="14"/>
      <c r="J877" s="14"/>
      <c r="K877" s="14"/>
      <c r="L877" s="187"/>
      <c r="M877" s="191"/>
      <c r="N877" s="192"/>
      <c r="O877" s="192"/>
      <c r="P877" s="192"/>
      <c r="Q877" s="192"/>
      <c r="R877" s="192"/>
      <c r="S877" s="192"/>
      <c r="T877" s="193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188" t="s">
        <v>204</v>
      </c>
      <c r="AU877" s="188" t="s">
        <v>78</v>
      </c>
      <c r="AV877" s="14" t="s">
        <v>78</v>
      </c>
      <c r="AW877" s="14" t="s">
        <v>31</v>
      </c>
      <c r="AX877" s="14" t="s">
        <v>69</v>
      </c>
      <c r="AY877" s="188" t="s">
        <v>195</v>
      </c>
    </row>
    <row r="878" spans="1:51" s="14" customFormat="1" ht="12">
      <c r="A878" s="14"/>
      <c r="B878" s="187"/>
      <c r="C878" s="14"/>
      <c r="D878" s="181" t="s">
        <v>204</v>
      </c>
      <c r="E878" s="188" t="s">
        <v>3</v>
      </c>
      <c r="F878" s="189" t="s">
        <v>1590</v>
      </c>
      <c r="G878" s="14"/>
      <c r="H878" s="190">
        <v>98.864</v>
      </c>
      <c r="I878" s="14"/>
      <c r="J878" s="14"/>
      <c r="K878" s="14"/>
      <c r="L878" s="187"/>
      <c r="M878" s="191"/>
      <c r="N878" s="192"/>
      <c r="O878" s="192"/>
      <c r="P878" s="192"/>
      <c r="Q878" s="192"/>
      <c r="R878" s="192"/>
      <c r="S878" s="192"/>
      <c r="T878" s="193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188" t="s">
        <v>204</v>
      </c>
      <c r="AU878" s="188" t="s">
        <v>78</v>
      </c>
      <c r="AV878" s="14" t="s">
        <v>78</v>
      </c>
      <c r="AW878" s="14" t="s">
        <v>31</v>
      </c>
      <c r="AX878" s="14" t="s">
        <v>69</v>
      </c>
      <c r="AY878" s="188" t="s">
        <v>195</v>
      </c>
    </row>
    <row r="879" spans="1:51" s="14" customFormat="1" ht="12">
      <c r="A879" s="14"/>
      <c r="B879" s="187"/>
      <c r="C879" s="14"/>
      <c r="D879" s="181" t="s">
        <v>204</v>
      </c>
      <c r="E879" s="188" t="s">
        <v>3</v>
      </c>
      <c r="F879" s="189" t="s">
        <v>1591</v>
      </c>
      <c r="G879" s="14"/>
      <c r="H879" s="190">
        <v>7.2</v>
      </c>
      <c r="I879" s="14"/>
      <c r="J879" s="14"/>
      <c r="K879" s="14"/>
      <c r="L879" s="187"/>
      <c r="M879" s="191"/>
      <c r="N879" s="192"/>
      <c r="O879" s="192"/>
      <c r="P879" s="192"/>
      <c r="Q879" s="192"/>
      <c r="R879" s="192"/>
      <c r="S879" s="192"/>
      <c r="T879" s="193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188" t="s">
        <v>204</v>
      </c>
      <c r="AU879" s="188" t="s">
        <v>78</v>
      </c>
      <c r="AV879" s="14" t="s">
        <v>78</v>
      </c>
      <c r="AW879" s="14" t="s">
        <v>31</v>
      </c>
      <c r="AX879" s="14" t="s">
        <v>69</v>
      </c>
      <c r="AY879" s="188" t="s">
        <v>195</v>
      </c>
    </row>
    <row r="880" spans="1:51" s="16" customFormat="1" ht="12">
      <c r="A880" s="16"/>
      <c r="B880" s="201"/>
      <c r="C880" s="16"/>
      <c r="D880" s="181" t="s">
        <v>204</v>
      </c>
      <c r="E880" s="202" t="s">
        <v>3</v>
      </c>
      <c r="F880" s="203" t="s">
        <v>232</v>
      </c>
      <c r="G880" s="16"/>
      <c r="H880" s="204">
        <v>232.831</v>
      </c>
      <c r="I880" s="16"/>
      <c r="J880" s="16"/>
      <c r="K880" s="16"/>
      <c r="L880" s="201"/>
      <c r="M880" s="205"/>
      <c r="N880" s="206"/>
      <c r="O880" s="206"/>
      <c r="P880" s="206"/>
      <c r="Q880" s="206"/>
      <c r="R880" s="206"/>
      <c r="S880" s="206"/>
      <c r="T880" s="207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T880" s="202" t="s">
        <v>204</v>
      </c>
      <c r="AU880" s="202" t="s">
        <v>78</v>
      </c>
      <c r="AV880" s="16" t="s">
        <v>119</v>
      </c>
      <c r="AW880" s="16" t="s">
        <v>31</v>
      </c>
      <c r="AX880" s="16" t="s">
        <v>69</v>
      </c>
      <c r="AY880" s="202" t="s">
        <v>195</v>
      </c>
    </row>
    <row r="881" spans="1:51" s="13" customFormat="1" ht="12">
      <c r="A881" s="13"/>
      <c r="B881" s="180"/>
      <c r="C881" s="13"/>
      <c r="D881" s="181" t="s">
        <v>204</v>
      </c>
      <c r="E881" s="182" t="s">
        <v>3</v>
      </c>
      <c r="F881" s="183" t="s">
        <v>1596</v>
      </c>
      <c r="G881" s="13"/>
      <c r="H881" s="182" t="s">
        <v>3</v>
      </c>
      <c r="I881" s="13"/>
      <c r="J881" s="13"/>
      <c r="K881" s="13"/>
      <c r="L881" s="180"/>
      <c r="M881" s="184"/>
      <c r="N881" s="185"/>
      <c r="O881" s="185"/>
      <c r="P881" s="185"/>
      <c r="Q881" s="185"/>
      <c r="R881" s="185"/>
      <c r="S881" s="185"/>
      <c r="T881" s="186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182" t="s">
        <v>204</v>
      </c>
      <c r="AU881" s="182" t="s">
        <v>78</v>
      </c>
      <c r="AV881" s="13" t="s">
        <v>76</v>
      </c>
      <c r="AW881" s="13" t="s">
        <v>31</v>
      </c>
      <c r="AX881" s="13" t="s">
        <v>69</v>
      </c>
      <c r="AY881" s="182" t="s">
        <v>195</v>
      </c>
    </row>
    <row r="882" spans="1:51" s="14" customFormat="1" ht="12">
      <c r="A882" s="14"/>
      <c r="B882" s="187"/>
      <c r="C882" s="14"/>
      <c r="D882" s="181" t="s">
        <v>204</v>
      </c>
      <c r="E882" s="188" t="s">
        <v>3</v>
      </c>
      <c r="F882" s="189" t="s">
        <v>1597</v>
      </c>
      <c r="G882" s="14"/>
      <c r="H882" s="190">
        <v>46.566</v>
      </c>
      <c r="I882" s="14"/>
      <c r="J882" s="14"/>
      <c r="K882" s="14"/>
      <c r="L882" s="187"/>
      <c r="M882" s="191"/>
      <c r="N882" s="192"/>
      <c r="O882" s="192"/>
      <c r="P882" s="192"/>
      <c r="Q882" s="192"/>
      <c r="R882" s="192"/>
      <c r="S882" s="192"/>
      <c r="T882" s="193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188" t="s">
        <v>204</v>
      </c>
      <c r="AU882" s="188" t="s">
        <v>78</v>
      </c>
      <c r="AV882" s="14" t="s">
        <v>78</v>
      </c>
      <c r="AW882" s="14" t="s">
        <v>31</v>
      </c>
      <c r="AX882" s="14" t="s">
        <v>69</v>
      </c>
      <c r="AY882" s="188" t="s">
        <v>195</v>
      </c>
    </row>
    <row r="883" spans="1:51" s="16" customFormat="1" ht="12">
      <c r="A883" s="16"/>
      <c r="B883" s="201"/>
      <c r="C883" s="16"/>
      <c r="D883" s="181" t="s">
        <v>204</v>
      </c>
      <c r="E883" s="202" t="s">
        <v>3</v>
      </c>
      <c r="F883" s="203" t="s">
        <v>232</v>
      </c>
      <c r="G883" s="16"/>
      <c r="H883" s="204">
        <v>46.566</v>
      </c>
      <c r="I883" s="16"/>
      <c r="J883" s="16"/>
      <c r="K883" s="16"/>
      <c r="L883" s="201"/>
      <c r="M883" s="205"/>
      <c r="N883" s="206"/>
      <c r="O883" s="206"/>
      <c r="P883" s="206"/>
      <c r="Q883" s="206"/>
      <c r="R883" s="206"/>
      <c r="S883" s="206"/>
      <c r="T883" s="207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T883" s="202" t="s">
        <v>204</v>
      </c>
      <c r="AU883" s="202" t="s">
        <v>78</v>
      </c>
      <c r="AV883" s="16" t="s">
        <v>119</v>
      </c>
      <c r="AW883" s="16" t="s">
        <v>31</v>
      </c>
      <c r="AX883" s="16" t="s">
        <v>69</v>
      </c>
      <c r="AY883" s="202" t="s">
        <v>195</v>
      </c>
    </row>
    <row r="884" spans="1:51" s="15" customFormat="1" ht="12">
      <c r="A884" s="15"/>
      <c r="B884" s="194"/>
      <c r="C884" s="15"/>
      <c r="D884" s="181" t="s">
        <v>204</v>
      </c>
      <c r="E884" s="195" t="s">
        <v>3</v>
      </c>
      <c r="F884" s="196" t="s">
        <v>209</v>
      </c>
      <c r="G884" s="15"/>
      <c r="H884" s="197">
        <v>279.397</v>
      </c>
      <c r="I884" s="15"/>
      <c r="J884" s="15"/>
      <c r="K884" s="15"/>
      <c r="L884" s="194"/>
      <c r="M884" s="198"/>
      <c r="N884" s="199"/>
      <c r="O884" s="199"/>
      <c r="P884" s="199"/>
      <c r="Q884" s="199"/>
      <c r="R884" s="199"/>
      <c r="S884" s="199"/>
      <c r="T884" s="200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T884" s="195" t="s">
        <v>204</v>
      </c>
      <c r="AU884" s="195" t="s">
        <v>78</v>
      </c>
      <c r="AV884" s="15" t="s">
        <v>202</v>
      </c>
      <c r="AW884" s="15" t="s">
        <v>31</v>
      </c>
      <c r="AX884" s="15" t="s">
        <v>76</v>
      </c>
      <c r="AY884" s="195" t="s">
        <v>195</v>
      </c>
    </row>
    <row r="885" spans="1:65" s="2" customFormat="1" ht="16.5" customHeight="1">
      <c r="A885" s="33"/>
      <c r="B885" s="167"/>
      <c r="C885" s="168" t="s">
        <v>1598</v>
      </c>
      <c r="D885" s="168" t="s">
        <v>197</v>
      </c>
      <c r="E885" s="169" t="s">
        <v>1599</v>
      </c>
      <c r="F885" s="170" t="s">
        <v>1600</v>
      </c>
      <c r="G885" s="171" t="s">
        <v>266</v>
      </c>
      <c r="H885" s="172">
        <v>981.816</v>
      </c>
      <c r="I885" s="173">
        <v>26</v>
      </c>
      <c r="J885" s="173">
        <f>ROUND(I885*H885,2)</f>
        <v>25527.22</v>
      </c>
      <c r="K885" s="170" t="s">
        <v>201</v>
      </c>
      <c r="L885" s="34"/>
      <c r="M885" s="174" t="s">
        <v>3</v>
      </c>
      <c r="N885" s="175" t="s">
        <v>40</v>
      </c>
      <c r="O885" s="176">
        <v>0.044</v>
      </c>
      <c r="P885" s="176">
        <f>O885*H885</f>
        <v>43.199904</v>
      </c>
      <c r="Q885" s="176">
        <v>5E-05</v>
      </c>
      <c r="R885" s="176">
        <f>Q885*H885</f>
        <v>0.049090800000000004</v>
      </c>
      <c r="S885" s="176">
        <v>0</v>
      </c>
      <c r="T885" s="177">
        <f>S885*H885</f>
        <v>0</v>
      </c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R885" s="178" t="s">
        <v>295</v>
      </c>
      <c r="AT885" s="178" t="s">
        <v>197</v>
      </c>
      <c r="AU885" s="178" t="s">
        <v>78</v>
      </c>
      <c r="AY885" s="20" t="s">
        <v>195</v>
      </c>
      <c r="BE885" s="179">
        <f>IF(N885="základní",J885,0)</f>
        <v>25527.22</v>
      </c>
      <c r="BF885" s="179">
        <f>IF(N885="snížená",J885,0)</f>
        <v>0</v>
      </c>
      <c r="BG885" s="179">
        <f>IF(N885="zákl. přenesená",J885,0)</f>
        <v>0</v>
      </c>
      <c r="BH885" s="179">
        <f>IF(N885="sníž. přenesená",J885,0)</f>
        <v>0</v>
      </c>
      <c r="BI885" s="179">
        <f>IF(N885="nulová",J885,0)</f>
        <v>0</v>
      </c>
      <c r="BJ885" s="20" t="s">
        <v>76</v>
      </c>
      <c r="BK885" s="179">
        <f>ROUND(I885*H885,2)</f>
        <v>25527.22</v>
      </c>
      <c r="BL885" s="20" t="s">
        <v>295</v>
      </c>
      <c r="BM885" s="178" t="s">
        <v>1601</v>
      </c>
    </row>
    <row r="886" spans="1:51" s="13" customFormat="1" ht="12">
      <c r="A886" s="13"/>
      <c r="B886" s="180"/>
      <c r="C886" s="13"/>
      <c r="D886" s="181" t="s">
        <v>204</v>
      </c>
      <c r="E886" s="182" t="s">
        <v>3</v>
      </c>
      <c r="F886" s="183" t="s">
        <v>1602</v>
      </c>
      <c r="G886" s="13"/>
      <c r="H886" s="182" t="s">
        <v>3</v>
      </c>
      <c r="I886" s="13"/>
      <c r="J886" s="13"/>
      <c r="K886" s="13"/>
      <c r="L886" s="180"/>
      <c r="M886" s="184"/>
      <c r="N886" s="185"/>
      <c r="O886" s="185"/>
      <c r="P886" s="185"/>
      <c r="Q886" s="185"/>
      <c r="R886" s="185"/>
      <c r="S886" s="185"/>
      <c r="T886" s="186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182" t="s">
        <v>204</v>
      </c>
      <c r="AU886" s="182" t="s">
        <v>78</v>
      </c>
      <c r="AV886" s="13" t="s">
        <v>76</v>
      </c>
      <c r="AW886" s="13" t="s">
        <v>31</v>
      </c>
      <c r="AX886" s="13" t="s">
        <v>69</v>
      </c>
      <c r="AY886" s="182" t="s">
        <v>195</v>
      </c>
    </row>
    <row r="887" spans="1:51" s="14" customFormat="1" ht="12">
      <c r="A887" s="14"/>
      <c r="B887" s="187"/>
      <c r="C887" s="14"/>
      <c r="D887" s="181" t="s">
        <v>204</v>
      </c>
      <c r="E887" s="188" t="s">
        <v>3</v>
      </c>
      <c r="F887" s="189" t="s">
        <v>1603</v>
      </c>
      <c r="G887" s="14"/>
      <c r="H887" s="190">
        <v>482.908</v>
      </c>
      <c r="I887" s="14"/>
      <c r="J887" s="14"/>
      <c r="K887" s="14"/>
      <c r="L887" s="187"/>
      <c r="M887" s="191"/>
      <c r="N887" s="192"/>
      <c r="O887" s="192"/>
      <c r="P887" s="192"/>
      <c r="Q887" s="192"/>
      <c r="R887" s="192"/>
      <c r="S887" s="192"/>
      <c r="T887" s="193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188" t="s">
        <v>204</v>
      </c>
      <c r="AU887" s="188" t="s">
        <v>78</v>
      </c>
      <c r="AV887" s="14" t="s">
        <v>78</v>
      </c>
      <c r="AW887" s="14" t="s">
        <v>31</v>
      </c>
      <c r="AX887" s="14" t="s">
        <v>69</v>
      </c>
      <c r="AY887" s="188" t="s">
        <v>195</v>
      </c>
    </row>
    <row r="888" spans="1:51" s="14" customFormat="1" ht="12">
      <c r="A888" s="14"/>
      <c r="B888" s="187"/>
      <c r="C888" s="14"/>
      <c r="D888" s="181" t="s">
        <v>204</v>
      </c>
      <c r="E888" s="188" t="s">
        <v>3</v>
      </c>
      <c r="F888" s="189" t="s">
        <v>1604</v>
      </c>
      <c r="G888" s="14"/>
      <c r="H888" s="190">
        <v>8</v>
      </c>
      <c r="I888" s="14"/>
      <c r="J888" s="14"/>
      <c r="K888" s="14"/>
      <c r="L888" s="187"/>
      <c r="M888" s="191"/>
      <c r="N888" s="192"/>
      <c r="O888" s="192"/>
      <c r="P888" s="192"/>
      <c r="Q888" s="192"/>
      <c r="R888" s="192"/>
      <c r="S888" s="192"/>
      <c r="T888" s="193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188" t="s">
        <v>204</v>
      </c>
      <c r="AU888" s="188" t="s">
        <v>78</v>
      </c>
      <c r="AV888" s="14" t="s">
        <v>78</v>
      </c>
      <c r="AW888" s="14" t="s">
        <v>31</v>
      </c>
      <c r="AX888" s="14" t="s">
        <v>69</v>
      </c>
      <c r="AY888" s="188" t="s">
        <v>195</v>
      </c>
    </row>
    <row r="889" spans="1:51" s="13" customFormat="1" ht="12">
      <c r="A889" s="13"/>
      <c r="B889" s="180"/>
      <c r="C889" s="13"/>
      <c r="D889" s="181" t="s">
        <v>204</v>
      </c>
      <c r="E889" s="182" t="s">
        <v>3</v>
      </c>
      <c r="F889" s="183" t="s">
        <v>1605</v>
      </c>
      <c r="G889" s="13"/>
      <c r="H889" s="182" t="s">
        <v>3</v>
      </c>
      <c r="I889" s="13"/>
      <c r="J889" s="13"/>
      <c r="K889" s="13"/>
      <c r="L889" s="180"/>
      <c r="M889" s="184"/>
      <c r="N889" s="185"/>
      <c r="O889" s="185"/>
      <c r="P889" s="185"/>
      <c r="Q889" s="185"/>
      <c r="R889" s="185"/>
      <c r="S889" s="185"/>
      <c r="T889" s="186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182" t="s">
        <v>204</v>
      </c>
      <c r="AU889" s="182" t="s">
        <v>78</v>
      </c>
      <c r="AV889" s="13" t="s">
        <v>76</v>
      </c>
      <c r="AW889" s="13" t="s">
        <v>31</v>
      </c>
      <c r="AX889" s="13" t="s">
        <v>69</v>
      </c>
      <c r="AY889" s="182" t="s">
        <v>195</v>
      </c>
    </row>
    <row r="890" spans="1:51" s="14" customFormat="1" ht="12">
      <c r="A890" s="14"/>
      <c r="B890" s="187"/>
      <c r="C890" s="14"/>
      <c r="D890" s="181" t="s">
        <v>204</v>
      </c>
      <c r="E890" s="188" t="s">
        <v>3</v>
      </c>
      <c r="F890" s="189" t="s">
        <v>1603</v>
      </c>
      <c r="G890" s="14"/>
      <c r="H890" s="190">
        <v>482.908</v>
      </c>
      <c r="I890" s="14"/>
      <c r="J890" s="14"/>
      <c r="K890" s="14"/>
      <c r="L890" s="187"/>
      <c r="M890" s="191"/>
      <c r="N890" s="192"/>
      <c r="O890" s="192"/>
      <c r="P890" s="192"/>
      <c r="Q890" s="192"/>
      <c r="R890" s="192"/>
      <c r="S890" s="192"/>
      <c r="T890" s="193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188" t="s">
        <v>204</v>
      </c>
      <c r="AU890" s="188" t="s">
        <v>78</v>
      </c>
      <c r="AV890" s="14" t="s">
        <v>78</v>
      </c>
      <c r="AW890" s="14" t="s">
        <v>31</v>
      </c>
      <c r="AX890" s="14" t="s">
        <v>69</v>
      </c>
      <c r="AY890" s="188" t="s">
        <v>195</v>
      </c>
    </row>
    <row r="891" spans="1:51" s="14" customFormat="1" ht="12">
      <c r="A891" s="14"/>
      <c r="B891" s="187"/>
      <c r="C891" s="14"/>
      <c r="D891" s="181" t="s">
        <v>204</v>
      </c>
      <c r="E891" s="188" t="s">
        <v>3</v>
      </c>
      <c r="F891" s="189" t="s">
        <v>1604</v>
      </c>
      <c r="G891" s="14"/>
      <c r="H891" s="190">
        <v>8</v>
      </c>
      <c r="I891" s="14"/>
      <c r="J891" s="14"/>
      <c r="K891" s="14"/>
      <c r="L891" s="187"/>
      <c r="M891" s="191"/>
      <c r="N891" s="192"/>
      <c r="O891" s="192"/>
      <c r="P891" s="192"/>
      <c r="Q891" s="192"/>
      <c r="R891" s="192"/>
      <c r="S891" s="192"/>
      <c r="T891" s="193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188" t="s">
        <v>204</v>
      </c>
      <c r="AU891" s="188" t="s">
        <v>78</v>
      </c>
      <c r="AV891" s="14" t="s">
        <v>78</v>
      </c>
      <c r="AW891" s="14" t="s">
        <v>31</v>
      </c>
      <c r="AX891" s="14" t="s">
        <v>69</v>
      </c>
      <c r="AY891" s="188" t="s">
        <v>195</v>
      </c>
    </row>
    <row r="892" spans="1:51" s="15" customFormat="1" ht="12">
      <c r="A892" s="15"/>
      <c r="B892" s="194"/>
      <c r="C892" s="15"/>
      <c r="D892" s="181" t="s">
        <v>204</v>
      </c>
      <c r="E892" s="195" t="s">
        <v>3</v>
      </c>
      <c r="F892" s="196" t="s">
        <v>209</v>
      </c>
      <c r="G892" s="15"/>
      <c r="H892" s="197">
        <v>981.816</v>
      </c>
      <c r="I892" s="15"/>
      <c r="J892" s="15"/>
      <c r="K892" s="15"/>
      <c r="L892" s="194"/>
      <c r="M892" s="198"/>
      <c r="N892" s="199"/>
      <c r="O892" s="199"/>
      <c r="P892" s="199"/>
      <c r="Q892" s="199"/>
      <c r="R892" s="199"/>
      <c r="S892" s="199"/>
      <c r="T892" s="200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T892" s="195" t="s">
        <v>204</v>
      </c>
      <c r="AU892" s="195" t="s">
        <v>78</v>
      </c>
      <c r="AV892" s="15" t="s">
        <v>202</v>
      </c>
      <c r="AW892" s="15" t="s">
        <v>31</v>
      </c>
      <c r="AX892" s="15" t="s">
        <v>76</v>
      </c>
      <c r="AY892" s="195" t="s">
        <v>195</v>
      </c>
    </row>
    <row r="893" spans="1:65" s="2" customFormat="1" ht="16.5" customHeight="1">
      <c r="A893" s="33"/>
      <c r="B893" s="167"/>
      <c r="C893" s="208" t="s">
        <v>1606</v>
      </c>
      <c r="D893" s="208" t="s">
        <v>263</v>
      </c>
      <c r="E893" s="209" t="s">
        <v>1607</v>
      </c>
      <c r="F893" s="210" t="s">
        <v>1608</v>
      </c>
      <c r="G893" s="211" t="s">
        <v>266</v>
      </c>
      <c r="H893" s="212">
        <v>1079.998</v>
      </c>
      <c r="I893" s="213">
        <v>48.08</v>
      </c>
      <c r="J893" s="213">
        <f>ROUND(I893*H893,2)</f>
        <v>51926.3</v>
      </c>
      <c r="K893" s="210" t="s">
        <v>3</v>
      </c>
      <c r="L893" s="214"/>
      <c r="M893" s="215" t="s">
        <v>3</v>
      </c>
      <c r="N893" s="216" t="s">
        <v>40</v>
      </c>
      <c r="O893" s="176">
        <v>0</v>
      </c>
      <c r="P893" s="176">
        <f>O893*H893</f>
        <v>0</v>
      </c>
      <c r="Q893" s="176">
        <v>0.001</v>
      </c>
      <c r="R893" s="176">
        <f>Q893*H893</f>
        <v>1.079998</v>
      </c>
      <c r="S893" s="176">
        <v>0</v>
      </c>
      <c r="T893" s="177">
        <f>S893*H893</f>
        <v>0</v>
      </c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R893" s="178" t="s">
        <v>417</v>
      </c>
      <c r="AT893" s="178" t="s">
        <v>263</v>
      </c>
      <c r="AU893" s="178" t="s">
        <v>78</v>
      </c>
      <c r="AY893" s="20" t="s">
        <v>195</v>
      </c>
      <c r="BE893" s="179">
        <f>IF(N893="základní",J893,0)</f>
        <v>51926.3</v>
      </c>
      <c r="BF893" s="179">
        <f>IF(N893="snížená",J893,0)</f>
        <v>0</v>
      </c>
      <c r="BG893" s="179">
        <f>IF(N893="zákl. přenesená",J893,0)</f>
        <v>0</v>
      </c>
      <c r="BH893" s="179">
        <f>IF(N893="sníž. přenesená",J893,0)</f>
        <v>0</v>
      </c>
      <c r="BI893" s="179">
        <f>IF(N893="nulová",J893,0)</f>
        <v>0</v>
      </c>
      <c r="BJ893" s="20" t="s">
        <v>76</v>
      </c>
      <c r="BK893" s="179">
        <f>ROUND(I893*H893,2)</f>
        <v>51926.3</v>
      </c>
      <c r="BL893" s="20" t="s">
        <v>295</v>
      </c>
      <c r="BM893" s="178" t="s">
        <v>1609</v>
      </c>
    </row>
    <row r="894" spans="1:51" s="13" customFormat="1" ht="12">
      <c r="A894" s="13"/>
      <c r="B894" s="180"/>
      <c r="C894" s="13"/>
      <c r="D894" s="181" t="s">
        <v>204</v>
      </c>
      <c r="E894" s="182" t="s">
        <v>3</v>
      </c>
      <c r="F894" s="183" t="s">
        <v>1602</v>
      </c>
      <c r="G894" s="13"/>
      <c r="H894" s="182" t="s">
        <v>3</v>
      </c>
      <c r="I894" s="13"/>
      <c r="J894" s="13"/>
      <c r="K894" s="13"/>
      <c r="L894" s="180"/>
      <c r="M894" s="184"/>
      <c r="N894" s="185"/>
      <c r="O894" s="185"/>
      <c r="P894" s="185"/>
      <c r="Q894" s="185"/>
      <c r="R894" s="185"/>
      <c r="S894" s="185"/>
      <c r="T894" s="186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182" t="s">
        <v>204</v>
      </c>
      <c r="AU894" s="182" t="s">
        <v>78</v>
      </c>
      <c r="AV894" s="13" t="s">
        <v>76</v>
      </c>
      <c r="AW894" s="13" t="s">
        <v>31</v>
      </c>
      <c r="AX894" s="13" t="s">
        <v>69</v>
      </c>
      <c r="AY894" s="182" t="s">
        <v>195</v>
      </c>
    </row>
    <row r="895" spans="1:51" s="14" customFormat="1" ht="12">
      <c r="A895" s="14"/>
      <c r="B895" s="187"/>
      <c r="C895" s="14"/>
      <c r="D895" s="181" t="s">
        <v>204</v>
      </c>
      <c r="E895" s="188" t="s">
        <v>3</v>
      </c>
      <c r="F895" s="189" t="s">
        <v>1603</v>
      </c>
      <c r="G895" s="14"/>
      <c r="H895" s="190">
        <v>482.908</v>
      </c>
      <c r="I895" s="14"/>
      <c r="J895" s="14"/>
      <c r="K895" s="14"/>
      <c r="L895" s="187"/>
      <c r="M895" s="191"/>
      <c r="N895" s="192"/>
      <c r="O895" s="192"/>
      <c r="P895" s="192"/>
      <c r="Q895" s="192"/>
      <c r="R895" s="192"/>
      <c r="S895" s="192"/>
      <c r="T895" s="193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188" t="s">
        <v>204</v>
      </c>
      <c r="AU895" s="188" t="s">
        <v>78</v>
      </c>
      <c r="AV895" s="14" t="s">
        <v>78</v>
      </c>
      <c r="AW895" s="14" t="s">
        <v>31</v>
      </c>
      <c r="AX895" s="14" t="s">
        <v>69</v>
      </c>
      <c r="AY895" s="188" t="s">
        <v>195</v>
      </c>
    </row>
    <row r="896" spans="1:51" s="14" customFormat="1" ht="12">
      <c r="A896" s="14"/>
      <c r="B896" s="187"/>
      <c r="C896" s="14"/>
      <c r="D896" s="181" t="s">
        <v>204</v>
      </c>
      <c r="E896" s="188" t="s">
        <v>3</v>
      </c>
      <c r="F896" s="189" t="s">
        <v>1604</v>
      </c>
      <c r="G896" s="14"/>
      <c r="H896" s="190">
        <v>8</v>
      </c>
      <c r="I896" s="14"/>
      <c r="J896" s="14"/>
      <c r="K896" s="14"/>
      <c r="L896" s="187"/>
      <c r="M896" s="191"/>
      <c r="N896" s="192"/>
      <c r="O896" s="192"/>
      <c r="P896" s="192"/>
      <c r="Q896" s="192"/>
      <c r="R896" s="192"/>
      <c r="S896" s="192"/>
      <c r="T896" s="193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188" t="s">
        <v>204</v>
      </c>
      <c r="AU896" s="188" t="s">
        <v>78</v>
      </c>
      <c r="AV896" s="14" t="s">
        <v>78</v>
      </c>
      <c r="AW896" s="14" t="s">
        <v>31</v>
      </c>
      <c r="AX896" s="14" t="s">
        <v>69</v>
      </c>
      <c r="AY896" s="188" t="s">
        <v>195</v>
      </c>
    </row>
    <row r="897" spans="1:51" s="13" customFormat="1" ht="12">
      <c r="A897" s="13"/>
      <c r="B897" s="180"/>
      <c r="C897" s="13"/>
      <c r="D897" s="181" t="s">
        <v>204</v>
      </c>
      <c r="E897" s="182" t="s">
        <v>3</v>
      </c>
      <c r="F897" s="183" t="s">
        <v>1605</v>
      </c>
      <c r="G897" s="13"/>
      <c r="H897" s="182" t="s">
        <v>3</v>
      </c>
      <c r="I897" s="13"/>
      <c r="J897" s="13"/>
      <c r="K897" s="13"/>
      <c r="L897" s="180"/>
      <c r="M897" s="184"/>
      <c r="N897" s="185"/>
      <c r="O897" s="185"/>
      <c r="P897" s="185"/>
      <c r="Q897" s="185"/>
      <c r="R897" s="185"/>
      <c r="S897" s="185"/>
      <c r="T897" s="186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182" t="s">
        <v>204</v>
      </c>
      <c r="AU897" s="182" t="s">
        <v>78</v>
      </c>
      <c r="AV897" s="13" t="s">
        <v>76</v>
      </c>
      <c r="AW897" s="13" t="s">
        <v>31</v>
      </c>
      <c r="AX897" s="13" t="s">
        <v>69</v>
      </c>
      <c r="AY897" s="182" t="s">
        <v>195</v>
      </c>
    </row>
    <row r="898" spans="1:51" s="14" customFormat="1" ht="12">
      <c r="A898" s="14"/>
      <c r="B898" s="187"/>
      <c r="C898" s="14"/>
      <c r="D898" s="181" t="s">
        <v>204</v>
      </c>
      <c r="E898" s="188" t="s">
        <v>3</v>
      </c>
      <c r="F898" s="189" t="s">
        <v>1603</v>
      </c>
      <c r="G898" s="14"/>
      <c r="H898" s="190">
        <v>482.908</v>
      </c>
      <c r="I898" s="14"/>
      <c r="J898" s="14"/>
      <c r="K898" s="14"/>
      <c r="L898" s="187"/>
      <c r="M898" s="191"/>
      <c r="N898" s="192"/>
      <c r="O898" s="192"/>
      <c r="P898" s="192"/>
      <c r="Q898" s="192"/>
      <c r="R898" s="192"/>
      <c r="S898" s="192"/>
      <c r="T898" s="193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188" t="s">
        <v>204</v>
      </c>
      <c r="AU898" s="188" t="s">
        <v>78</v>
      </c>
      <c r="AV898" s="14" t="s">
        <v>78</v>
      </c>
      <c r="AW898" s="14" t="s">
        <v>31</v>
      </c>
      <c r="AX898" s="14" t="s">
        <v>69</v>
      </c>
      <c r="AY898" s="188" t="s">
        <v>195</v>
      </c>
    </row>
    <row r="899" spans="1:51" s="14" customFormat="1" ht="12">
      <c r="A899" s="14"/>
      <c r="B899" s="187"/>
      <c r="C899" s="14"/>
      <c r="D899" s="181" t="s">
        <v>204</v>
      </c>
      <c r="E899" s="188" t="s">
        <v>3</v>
      </c>
      <c r="F899" s="189" t="s">
        <v>1604</v>
      </c>
      <c r="G899" s="14"/>
      <c r="H899" s="190">
        <v>8</v>
      </c>
      <c r="I899" s="14"/>
      <c r="J899" s="14"/>
      <c r="K899" s="14"/>
      <c r="L899" s="187"/>
      <c r="M899" s="191"/>
      <c r="N899" s="192"/>
      <c r="O899" s="192"/>
      <c r="P899" s="192"/>
      <c r="Q899" s="192"/>
      <c r="R899" s="192"/>
      <c r="S899" s="192"/>
      <c r="T899" s="193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188" t="s">
        <v>204</v>
      </c>
      <c r="AU899" s="188" t="s">
        <v>78</v>
      </c>
      <c r="AV899" s="14" t="s">
        <v>78</v>
      </c>
      <c r="AW899" s="14" t="s">
        <v>31</v>
      </c>
      <c r="AX899" s="14" t="s">
        <v>69</v>
      </c>
      <c r="AY899" s="188" t="s">
        <v>195</v>
      </c>
    </row>
    <row r="900" spans="1:51" s="16" customFormat="1" ht="12">
      <c r="A900" s="16"/>
      <c r="B900" s="201"/>
      <c r="C900" s="16"/>
      <c r="D900" s="181" t="s">
        <v>204</v>
      </c>
      <c r="E900" s="202" t="s">
        <v>3</v>
      </c>
      <c r="F900" s="203" t="s">
        <v>232</v>
      </c>
      <c r="G900" s="16"/>
      <c r="H900" s="204">
        <v>981.816</v>
      </c>
      <c r="I900" s="16"/>
      <c r="J900" s="16"/>
      <c r="K900" s="16"/>
      <c r="L900" s="201"/>
      <c r="M900" s="205"/>
      <c r="N900" s="206"/>
      <c r="O900" s="206"/>
      <c r="P900" s="206"/>
      <c r="Q900" s="206"/>
      <c r="R900" s="206"/>
      <c r="S900" s="206"/>
      <c r="T900" s="207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T900" s="202" t="s">
        <v>204</v>
      </c>
      <c r="AU900" s="202" t="s">
        <v>78</v>
      </c>
      <c r="AV900" s="16" t="s">
        <v>119</v>
      </c>
      <c r="AW900" s="16" t="s">
        <v>31</v>
      </c>
      <c r="AX900" s="16" t="s">
        <v>69</v>
      </c>
      <c r="AY900" s="202" t="s">
        <v>195</v>
      </c>
    </row>
    <row r="901" spans="1:51" s="13" customFormat="1" ht="12">
      <c r="A901" s="13"/>
      <c r="B901" s="180"/>
      <c r="C901" s="13"/>
      <c r="D901" s="181" t="s">
        <v>204</v>
      </c>
      <c r="E901" s="182" t="s">
        <v>3</v>
      </c>
      <c r="F901" s="183" t="s">
        <v>1610</v>
      </c>
      <c r="G901" s="13"/>
      <c r="H901" s="182" t="s">
        <v>3</v>
      </c>
      <c r="I901" s="13"/>
      <c r="J901" s="13"/>
      <c r="K901" s="13"/>
      <c r="L901" s="180"/>
      <c r="M901" s="184"/>
      <c r="N901" s="185"/>
      <c r="O901" s="185"/>
      <c r="P901" s="185"/>
      <c r="Q901" s="185"/>
      <c r="R901" s="185"/>
      <c r="S901" s="185"/>
      <c r="T901" s="186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182" t="s">
        <v>204</v>
      </c>
      <c r="AU901" s="182" t="s">
        <v>78</v>
      </c>
      <c r="AV901" s="13" t="s">
        <v>76</v>
      </c>
      <c r="AW901" s="13" t="s">
        <v>31</v>
      </c>
      <c r="AX901" s="13" t="s">
        <v>69</v>
      </c>
      <c r="AY901" s="182" t="s">
        <v>195</v>
      </c>
    </row>
    <row r="902" spans="1:51" s="14" customFormat="1" ht="12">
      <c r="A902" s="14"/>
      <c r="B902" s="187"/>
      <c r="C902" s="14"/>
      <c r="D902" s="181" t="s">
        <v>204</v>
      </c>
      <c r="E902" s="188" t="s">
        <v>3</v>
      </c>
      <c r="F902" s="189" t="s">
        <v>1611</v>
      </c>
      <c r="G902" s="14"/>
      <c r="H902" s="190">
        <v>98.182</v>
      </c>
      <c r="I902" s="14"/>
      <c r="J902" s="14"/>
      <c r="K902" s="14"/>
      <c r="L902" s="187"/>
      <c r="M902" s="191"/>
      <c r="N902" s="192"/>
      <c r="O902" s="192"/>
      <c r="P902" s="192"/>
      <c r="Q902" s="192"/>
      <c r="R902" s="192"/>
      <c r="S902" s="192"/>
      <c r="T902" s="193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188" t="s">
        <v>204</v>
      </c>
      <c r="AU902" s="188" t="s">
        <v>78</v>
      </c>
      <c r="AV902" s="14" t="s">
        <v>78</v>
      </c>
      <c r="AW902" s="14" t="s">
        <v>31</v>
      </c>
      <c r="AX902" s="14" t="s">
        <v>69</v>
      </c>
      <c r="AY902" s="188" t="s">
        <v>195</v>
      </c>
    </row>
    <row r="903" spans="1:51" s="16" customFormat="1" ht="12">
      <c r="A903" s="16"/>
      <c r="B903" s="201"/>
      <c r="C903" s="16"/>
      <c r="D903" s="181" t="s">
        <v>204</v>
      </c>
      <c r="E903" s="202" t="s">
        <v>3</v>
      </c>
      <c r="F903" s="203" t="s">
        <v>232</v>
      </c>
      <c r="G903" s="16"/>
      <c r="H903" s="204">
        <v>98.182</v>
      </c>
      <c r="I903" s="16"/>
      <c r="J903" s="16"/>
      <c r="K903" s="16"/>
      <c r="L903" s="201"/>
      <c r="M903" s="205"/>
      <c r="N903" s="206"/>
      <c r="O903" s="206"/>
      <c r="P903" s="206"/>
      <c r="Q903" s="206"/>
      <c r="R903" s="206"/>
      <c r="S903" s="206"/>
      <c r="T903" s="207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T903" s="202" t="s">
        <v>204</v>
      </c>
      <c r="AU903" s="202" t="s">
        <v>78</v>
      </c>
      <c r="AV903" s="16" t="s">
        <v>119</v>
      </c>
      <c r="AW903" s="16" t="s">
        <v>31</v>
      </c>
      <c r="AX903" s="16" t="s">
        <v>69</v>
      </c>
      <c r="AY903" s="202" t="s">
        <v>195</v>
      </c>
    </row>
    <row r="904" spans="1:51" s="15" customFormat="1" ht="12">
      <c r="A904" s="15"/>
      <c r="B904" s="194"/>
      <c r="C904" s="15"/>
      <c r="D904" s="181" t="s">
        <v>204</v>
      </c>
      <c r="E904" s="195" t="s">
        <v>3</v>
      </c>
      <c r="F904" s="196" t="s">
        <v>209</v>
      </c>
      <c r="G904" s="15"/>
      <c r="H904" s="197">
        <v>1079.998</v>
      </c>
      <c r="I904" s="15"/>
      <c r="J904" s="15"/>
      <c r="K904" s="15"/>
      <c r="L904" s="194"/>
      <c r="M904" s="198"/>
      <c r="N904" s="199"/>
      <c r="O904" s="199"/>
      <c r="P904" s="199"/>
      <c r="Q904" s="199"/>
      <c r="R904" s="199"/>
      <c r="S904" s="199"/>
      <c r="T904" s="200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T904" s="195" t="s">
        <v>204</v>
      </c>
      <c r="AU904" s="195" t="s">
        <v>78</v>
      </c>
      <c r="AV904" s="15" t="s">
        <v>202</v>
      </c>
      <c r="AW904" s="15" t="s">
        <v>31</v>
      </c>
      <c r="AX904" s="15" t="s">
        <v>76</v>
      </c>
      <c r="AY904" s="195" t="s">
        <v>195</v>
      </c>
    </row>
    <row r="905" spans="1:65" s="2" customFormat="1" ht="24" customHeight="1">
      <c r="A905" s="33"/>
      <c r="B905" s="167"/>
      <c r="C905" s="168" t="s">
        <v>1612</v>
      </c>
      <c r="D905" s="168" t="s">
        <v>197</v>
      </c>
      <c r="E905" s="169" t="s">
        <v>1613</v>
      </c>
      <c r="F905" s="170" t="s">
        <v>1614</v>
      </c>
      <c r="G905" s="171" t="s">
        <v>826</v>
      </c>
      <c r="H905" s="172">
        <v>1.424</v>
      </c>
      <c r="I905" s="173">
        <v>1210</v>
      </c>
      <c r="J905" s="173">
        <f>ROUND(I905*H905,2)</f>
        <v>1723.04</v>
      </c>
      <c r="K905" s="170" t="s">
        <v>201</v>
      </c>
      <c r="L905" s="34"/>
      <c r="M905" s="174" t="s">
        <v>3</v>
      </c>
      <c r="N905" s="175" t="s">
        <v>40</v>
      </c>
      <c r="O905" s="176">
        <v>3.006</v>
      </c>
      <c r="P905" s="176">
        <f>O905*H905</f>
        <v>4.280544</v>
      </c>
      <c r="Q905" s="176">
        <v>0</v>
      </c>
      <c r="R905" s="176">
        <f>Q905*H905</f>
        <v>0</v>
      </c>
      <c r="S905" s="176">
        <v>0</v>
      </c>
      <c r="T905" s="177">
        <f>S905*H905</f>
        <v>0</v>
      </c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R905" s="178" t="s">
        <v>295</v>
      </c>
      <c r="AT905" s="178" t="s">
        <v>197</v>
      </c>
      <c r="AU905" s="178" t="s">
        <v>78</v>
      </c>
      <c r="AY905" s="20" t="s">
        <v>195</v>
      </c>
      <c r="BE905" s="179">
        <f>IF(N905="základní",J905,0)</f>
        <v>1723.04</v>
      </c>
      <c r="BF905" s="179">
        <f>IF(N905="snížená",J905,0)</f>
        <v>0</v>
      </c>
      <c r="BG905" s="179">
        <f>IF(N905="zákl. přenesená",J905,0)</f>
        <v>0</v>
      </c>
      <c r="BH905" s="179">
        <f>IF(N905="sníž. přenesená",J905,0)</f>
        <v>0</v>
      </c>
      <c r="BI905" s="179">
        <f>IF(N905="nulová",J905,0)</f>
        <v>0</v>
      </c>
      <c r="BJ905" s="20" t="s">
        <v>76</v>
      </c>
      <c r="BK905" s="179">
        <f>ROUND(I905*H905,2)</f>
        <v>1723.04</v>
      </c>
      <c r="BL905" s="20" t="s">
        <v>295</v>
      </c>
      <c r="BM905" s="178" t="s">
        <v>1615</v>
      </c>
    </row>
    <row r="906" spans="1:63" s="12" customFormat="1" ht="22.8" customHeight="1">
      <c r="A906" s="12"/>
      <c r="B906" s="155"/>
      <c r="C906" s="12"/>
      <c r="D906" s="156" t="s">
        <v>68</v>
      </c>
      <c r="E906" s="165" t="s">
        <v>1616</v>
      </c>
      <c r="F906" s="165" t="s">
        <v>1617</v>
      </c>
      <c r="G906" s="12"/>
      <c r="H906" s="12"/>
      <c r="I906" s="12"/>
      <c r="J906" s="166">
        <f>BK906</f>
        <v>70674.48</v>
      </c>
      <c r="K906" s="12"/>
      <c r="L906" s="155"/>
      <c r="M906" s="159"/>
      <c r="N906" s="160"/>
      <c r="O906" s="160"/>
      <c r="P906" s="161">
        <f>SUM(P907:P934)</f>
        <v>65.555385</v>
      </c>
      <c r="Q906" s="160"/>
      <c r="R906" s="161">
        <f>SUM(R907:R934)</f>
        <v>1.8567610199999998</v>
      </c>
      <c r="S906" s="160"/>
      <c r="T906" s="162">
        <f>SUM(T907:T934)</f>
        <v>0</v>
      </c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R906" s="156" t="s">
        <v>78</v>
      </c>
      <c r="AT906" s="163" t="s">
        <v>68</v>
      </c>
      <c r="AU906" s="163" t="s">
        <v>76</v>
      </c>
      <c r="AY906" s="156" t="s">
        <v>195</v>
      </c>
      <c r="BK906" s="164">
        <f>SUM(BK907:BK934)</f>
        <v>70674.48</v>
      </c>
    </row>
    <row r="907" spans="1:65" s="2" customFormat="1" ht="16.5" customHeight="1">
      <c r="A907" s="33"/>
      <c r="B907" s="167"/>
      <c r="C907" s="168" t="s">
        <v>1618</v>
      </c>
      <c r="D907" s="168" t="s">
        <v>197</v>
      </c>
      <c r="E907" s="169" t="s">
        <v>1619</v>
      </c>
      <c r="F907" s="170" t="s">
        <v>1620</v>
      </c>
      <c r="G907" s="171" t="s">
        <v>212</v>
      </c>
      <c r="H907" s="172">
        <v>32.47</v>
      </c>
      <c r="I907" s="173">
        <v>78.2</v>
      </c>
      <c r="J907" s="173">
        <f>ROUND(I907*H907,2)</f>
        <v>2539.15</v>
      </c>
      <c r="K907" s="170" t="s">
        <v>201</v>
      </c>
      <c r="L907" s="34"/>
      <c r="M907" s="174" t="s">
        <v>3</v>
      </c>
      <c r="N907" s="175" t="s">
        <v>40</v>
      </c>
      <c r="O907" s="176">
        <v>0.19</v>
      </c>
      <c r="P907" s="176">
        <f>O907*H907</f>
        <v>6.1693</v>
      </c>
      <c r="Q907" s="176">
        <v>0.00046</v>
      </c>
      <c r="R907" s="176">
        <f>Q907*H907</f>
        <v>0.0149362</v>
      </c>
      <c r="S907" s="176">
        <v>0</v>
      </c>
      <c r="T907" s="177">
        <f>S907*H907</f>
        <v>0</v>
      </c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R907" s="178" t="s">
        <v>295</v>
      </c>
      <c r="AT907" s="178" t="s">
        <v>197</v>
      </c>
      <c r="AU907" s="178" t="s">
        <v>78</v>
      </c>
      <c r="AY907" s="20" t="s">
        <v>195</v>
      </c>
      <c r="BE907" s="179">
        <f>IF(N907="základní",J907,0)</f>
        <v>2539.15</v>
      </c>
      <c r="BF907" s="179">
        <f>IF(N907="snížená",J907,0)</f>
        <v>0</v>
      </c>
      <c r="BG907" s="179">
        <f>IF(N907="zákl. přenesená",J907,0)</f>
        <v>0</v>
      </c>
      <c r="BH907" s="179">
        <f>IF(N907="sníž. přenesená",J907,0)</f>
        <v>0</v>
      </c>
      <c r="BI907" s="179">
        <f>IF(N907="nulová",J907,0)</f>
        <v>0</v>
      </c>
      <c r="BJ907" s="20" t="s">
        <v>76</v>
      </c>
      <c r="BK907" s="179">
        <f>ROUND(I907*H907,2)</f>
        <v>2539.15</v>
      </c>
      <c r="BL907" s="20" t="s">
        <v>295</v>
      </c>
      <c r="BM907" s="178" t="s">
        <v>1621</v>
      </c>
    </row>
    <row r="908" spans="1:51" s="13" customFormat="1" ht="12">
      <c r="A908" s="13"/>
      <c r="B908" s="180"/>
      <c r="C908" s="13"/>
      <c r="D908" s="181" t="s">
        <v>204</v>
      </c>
      <c r="E908" s="182" t="s">
        <v>3</v>
      </c>
      <c r="F908" s="183" t="s">
        <v>1622</v>
      </c>
      <c r="G908" s="13"/>
      <c r="H908" s="182" t="s">
        <v>3</v>
      </c>
      <c r="I908" s="13"/>
      <c r="J908" s="13"/>
      <c r="K908" s="13"/>
      <c r="L908" s="180"/>
      <c r="M908" s="184"/>
      <c r="N908" s="185"/>
      <c r="O908" s="185"/>
      <c r="P908" s="185"/>
      <c r="Q908" s="185"/>
      <c r="R908" s="185"/>
      <c r="S908" s="185"/>
      <c r="T908" s="186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182" t="s">
        <v>204</v>
      </c>
      <c r="AU908" s="182" t="s">
        <v>78</v>
      </c>
      <c r="AV908" s="13" t="s">
        <v>76</v>
      </c>
      <c r="AW908" s="13" t="s">
        <v>31</v>
      </c>
      <c r="AX908" s="13" t="s">
        <v>69</v>
      </c>
      <c r="AY908" s="182" t="s">
        <v>195</v>
      </c>
    </row>
    <row r="909" spans="1:51" s="14" customFormat="1" ht="12">
      <c r="A909" s="14"/>
      <c r="B909" s="187"/>
      <c r="C909" s="14"/>
      <c r="D909" s="181" t="s">
        <v>204</v>
      </c>
      <c r="E909" s="188" t="s">
        <v>3</v>
      </c>
      <c r="F909" s="189" t="s">
        <v>1623</v>
      </c>
      <c r="G909" s="14"/>
      <c r="H909" s="190">
        <v>3</v>
      </c>
      <c r="I909" s="14"/>
      <c r="J909" s="14"/>
      <c r="K909" s="14"/>
      <c r="L909" s="187"/>
      <c r="M909" s="191"/>
      <c r="N909" s="192"/>
      <c r="O909" s="192"/>
      <c r="P909" s="192"/>
      <c r="Q909" s="192"/>
      <c r="R909" s="192"/>
      <c r="S909" s="192"/>
      <c r="T909" s="193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188" t="s">
        <v>204</v>
      </c>
      <c r="AU909" s="188" t="s">
        <v>78</v>
      </c>
      <c r="AV909" s="14" t="s">
        <v>78</v>
      </c>
      <c r="AW909" s="14" t="s">
        <v>31</v>
      </c>
      <c r="AX909" s="14" t="s">
        <v>69</v>
      </c>
      <c r="AY909" s="188" t="s">
        <v>195</v>
      </c>
    </row>
    <row r="910" spans="1:51" s="13" customFormat="1" ht="12">
      <c r="A910" s="13"/>
      <c r="B910" s="180"/>
      <c r="C910" s="13"/>
      <c r="D910" s="181" t="s">
        <v>204</v>
      </c>
      <c r="E910" s="182" t="s">
        <v>3</v>
      </c>
      <c r="F910" s="183" t="s">
        <v>1624</v>
      </c>
      <c r="G910" s="13"/>
      <c r="H910" s="182" t="s">
        <v>3</v>
      </c>
      <c r="I910" s="13"/>
      <c r="J910" s="13"/>
      <c r="K910" s="13"/>
      <c r="L910" s="180"/>
      <c r="M910" s="184"/>
      <c r="N910" s="185"/>
      <c r="O910" s="185"/>
      <c r="P910" s="185"/>
      <c r="Q910" s="185"/>
      <c r="R910" s="185"/>
      <c r="S910" s="185"/>
      <c r="T910" s="186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182" t="s">
        <v>204</v>
      </c>
      <c r="AU910" s="182" t="s">
        <v>78</v>
      </c>
      <c r="AV910" s="13" t="s">
        <v>76</v>
      </c>
      <c r="AW910" s="13" t="s">
        <v>31</v>
      </c>
      <c r="AX910" s="13" t="s">
        <v>69</v>
      </c>
      <c r="AY910" s="182" t="s">
        <v>195</v>
      </c>
    </row>
    <row r="911" spans="1:51" s="14" customFormat="1" ht="12">
      <c r="A911" s="14"/>
      <c r="B911" s="187"/>
      <c r="C911" s="14"/>
      <c r="D911" s="181" t="s">
        <v>204</v>
      </c>
      <c r="E911" s="188" t="s">
        <v>3</v>
      </c>
      <c r="F911" s="189" t="s">
        <v>1625</v>
      </c>
      <c r="G911" s="14"/>
      <c r="H911" s="190">
        <v>13.2</v>
      </c>
      <c r="I911" s="14"/>
      <c r="J911" s="14"/>
      <c r="K911" s="14"/>
      <c r="L911" s="187"/>
      <c r="M911" s="191"/>
      <c r="N911" s="192"/>
      <c r="O911" s="192"/>
      <c r="P911" s="192"/>
      <c r="Q911" s="192"/>
      <c r="R911" s="192"/>
      <c r="S911" s="192"/>
      <c r="T911" s="193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188" t="s">
        <v>204</v>
      </c>
      <c r="AU911" s="188" t="s">
        <v>78</v>
      </c>
      <c r="AV911" s="14" t="s">
        <v>78</v>
      </c>
      <c r="AW911" s="14" t="s">
        <v>31</v>
      </c>
      <c r="AX911" s="14" t="s">
        <v>69</v>
      </c>
      <c r="AY911" s="188" t="s">
        <v>195</v>
      </c>
    </row>
    <row r="912" spans="1:51" s="13" customFormat="1" ht="12">
      <c r="A912" s="13"/>
      <c r="B912" s="180"/>
      <c r="C912" s="13"/>
      <c r="D912" s="181" t="s">
        <v>204</v>
      </c>
      <c r="E912" s="182" t="s">
        <v>3</v>
      </c>
      <c r="F912" s="183" t="s">
        <v>701</v>
      </c>
      <c r="G912" s="13"/>
      <c r="H912" s="182" t="s">
        <v>3</v>
      </c>
      <c r="I912" s="13"/>
      <c r="J912" s="13"/>
      <c r="K912" s="13"/>
      <c r="L912" s="180"/>
      <c r="M912" s="184"/>
      <c r="N912" s="185"/>
      <c r="O912" s="185"/>
      <c r="P912" s="185"/>
      <c r="Q912" s="185"/>
      <c r="R912" s="185"/>
      <c r="S912" s="185"/>
      <c r="T912" s="186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182" t="s">
        <v>204</v>
      </c>
      <c r="AU912" s="182" t="s">
        <v>78</v>
      </c>
      <c r="AV912" s="13" t="s">
        <v>76</v>
      </c>
      <c r="AW912" s="13" t="s">
        <v>31</v>
      </c>
      <c r="AX912" s="13" t="s">
        <v>69</v>
      </c>
      <c r="AY912" s="182" t="s">
        <v>195</v>
      </c>
    </row>
    <row r="913" spans="1:51" s="14" customFormat="1" ht="12">
      <c r="A913" s="14"/>
      <c r="B913" s="187"/>
      <c r="C913" s="14"/>
      <c r="D913" s="181" t="s">
        <v>204</v>
      </c>
      <c r="E913" s="188" t="s">
        <v>3</v>
      </c>
      <c r="F913" s="189" t="s">
        <v>1626</v>
      </c>
      <c r="G913" s="14"/>
      <c r="H913" s="190">
        <v>16.27</v>
      </c>
      <c r="I913" s="14"/>
      <c r="J913" s="14"/>
      <c r="K913" s="14"/>
      <c r="L913" s="187"/>
      <c r="M913" s="191"/>
      <c r="N913" s="192"/>
      <c r="O913" s="192"/>
      <c r="P913" s="192"/>
      <c r="Q913" s="192"/>
      <c r="R913" s="192"/>
      <c r="S913" s="192"/>
      <c r="T913" s="193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188" t="s">
        <v>204</v>
      </c>
      <c r="AU913" s="188" t="s">
        <v>78</v>
      </c>
      <c r="AV913" s="14" t="s">
        <v>78</v>
      </c>
      <c r="AW913" s="14" t="s">
        <v>31</v>
      </c>
      <c r="AX913" s="14" t="s">
        <v>69</v>
      </c>
      <c r="AY913" s="188" t="s">
        <v>195</v>
      </c>
    </row>
    <row r="914" spans="1:51" s="15" customFormat="1" ht="12">
      <c r="A914" s="15"/>
      <c r="B914" s="194"/>
      <c r="C914" s="15"/>
      <c r="D914" s="181" t="s">
        <v>204</v>
      </c>
      <c r="E914" s="195" t="s">
        <v>3</v>
      </c>
      <c r="F914" s="196" t="s">
        <v>209</v>
      </c>
      <c r="G914" s="15"/>
      <c r="H914" s="197">
        <v>32.47</v>
      </c>
      <c r="I914" s="15"/>
      <c r="J914" s="15"/>
      <c r="K914" s="15"/>
      <c r="L914" s="194"/>
      <c r="M914" s="198"/>
      <c r="N914" s="199"/>
      <c r="O914" s="199"/>
      <c r="P914" s="199"/>
      <c r="Q914" s="199"/>
      <c r="R914" s="199"/>
      <c r="S914" s="199"/>
      <c r="T914" s="200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T914" s="195" t="s">
        <v>204</v>
      </c>
      <c r="AU914" s="195" t="s">
        <v>78</v>
      </c>
      <c r="AV914" s="15" t="s">
        <v>202</v>
      </c>
      <c r="AW914" s="15" t="s">
        <v>31</v>
      </c>
      <c r="AX914" s="15" t="s">
        <v>76</v>
      </c>
      <c r="AY914" s="195" t="s">
        <v>195</v>
      </c>
    </row>
    <row r="915" spans="1:65" s="2" customFormat="1" ht="16.5" customHeight="1">
      <c r="A915" s="33"/>
      <c r="B915" s="167"/>
      <c r="C915" s="208" t="s">
        <v>1627</v>
      </c>
      <c r="D915" s="208" t="s">
        <v>263</v>
      </c>
      <c r="E915" s="209" t="s">
        <v>1628</v>
      </c>
      <c r="F915" s="210" t="s">
        <v>1629</v>
      </c>
      <c r="G915" s="211" t="s">
        <v>212</v>
      </c>
      <c r="H915" s="212">
        <v>35.717</v>
      </c>
      <c r="I915" s="213">
        <v>116.62</v>
      </c>
      <c r="J915" s="213">
        <f>ROUND(I915*H915,2)</f>
        <v>4165.32</v>
      </c>
      <c r="K915" s="210" t="s">
        <v>3</v>
      </c>
      <c r="L915" s="214"/>
      <c r="M915" s="215" t="s">
        <v>3</v>
      </c>
      <c r="N915" s="216" t="s">
        <v>40</v>
      </c>
      <c r="O915" s="176">
        <v>0</v>
      </c>
      <c r="P915" s="176">
        <f>O915*H915</f>
        <v>0</v>
      </c>
      <c r="Q915" s="176">
        <v>0.00036</v>
      </c>
      <c r="R915" s="176">
        <f>Q915*H915</f>
        <v>0.01285812</v>
      </c>
      <c r="S915" s="176">
        <v>0</v>
      </c>
      <c r="T915" s="177">
        <f>S915*H915</f>
        <v>0</v>
      </c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R915" s="178" t="s">
        <v>417</v>
      </c>
      <c r="AT915" s="178" t="s">
        <v>263</v>
      </c>
      <c r="AU915" s="178" t="s">
        <v>78</v>
      </c>
      <c r="AY915" s="20" t="s">
        <v>195</v>
      </c>
      <c r="BE915" s="179">
        <f>IF(N915="základní",J915,0)</f>
        <v>4165.32</v>
      </c>
      <c r="BF915" s="179">
        <f>IF(N915="snížená",J915,0)</f>
        <v>0</v>
      </c>
      <c r="BG915" s="179">
        <f>IF(N915="zákl. přenesená",J915,0)</f>
        <v>0</v>
      </c>
      <c r="BH915" s="179">
        <f>IF(N915="sníž. přenesená",J915,0)</f>
        <v>0</v>
      </c>
      <c r="BI915" s="179">
        <f>IF(N915="nulová",J915,0)</f>
        <v>0</v>
      </c>
      <c r="BJ915" s="20" t="s">
        <v>76</v>
      </c>
      <c r="BK915" s="179">
        <f>ROUND(I915*H915,2)</f>
        <v>4165.32</v>
      </c>
      <c r="BL915" s="20" t="s">
        <v>295</v>
      </c>
      <c r="BM915" s="178" t="s">
        <v>1630</v>
      </c>
    </row>
    <row r="916" spans="1:51" s="14" customFormat="1" ht="12">
      <c r="A916" s="14"/>
      <c r="B916" s="187"/>
      <c r="C916" s="14"/>
      <c r="D916" s="181" t="s">
        <v>204</v>
      </c>
      <c r="E916" s="14"/>
      <c r="F916" s="189" t="s">
        <v>1631</v>
      </c>
      <c r="G916" s="14"/>
      <c r="H916" s="190">
        <v>35.717</v>
      </c>
      <c r="I916" s="14"/>
      <c r="J916" s="14"/>
      <c r="K916" s="14"/>
      <c r="L916" s="187"/>
      <c r="M916" s="191"/>
      <c r="N916" s="192"/>
      <c r="O916" s="192"/>
      <c r="P916" s="192"/>
      <c r="Q916" s="192"/>
      <c r="R916" s="192"/>
      <c r="S916" s="192"/>
      <c r="T916" s="193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188" t="s">
        <v>204</v>
      </c>
      <c r="AU916" s="188" t="s">
        <v>78</v>
      </c>
      <c r="AV916" s="14" t="s">
        <v>78</v>
      </c>
      <c r="AW916" s="14" t="s">
        <v>4</v>
      </c>
      <c r="AX916" s="14" t="s">
        <v>76</v>
      </c>
      <c r="AY916" s="188" t="s">
        <v>195</v>
      </c>
    </row>
    <row r="917" spans="1:65" s="2" customFormat="1" ht="24" customHeight="1">
      <c r="A917" s="33"/>
      <c r="B917" s="167"/>
      <c r="C917" s="168" t="s">
        <v>1632</v>
      </c>
      <c r="D917" s="168" t="s">
        <v>197</v>
      </c>
      <c r="E917" s="169" t="s">
        <v>1633</v>
      </c>
      <c r="F917" s="170" t="s">
        <v>1634</v>
      </c>
      <c r="G917" s="171" t="s">
        <v>200</v>
      </c>
      <c r="H917" s="172">
        <v>53.32</v>
      </c>
      <c r="I917" s="173">
        <v>349</v>
      </c>
      <c r="J917" s="173">
        <f>ROUND(I917*H917,2)</f>
        <v>18608.68</v>
      </c>
      <c r="K917" s="170" t="s">
        <v>201</v>
      </c>
      <c r="L917" s="34"/>
      <c r="M917" s="174" t="s">
        <v>3</v>
      </c>
      <c r="N917" s="175" t="s">
        <v>40</v>
      </c>
      <c r="O917" s="176">
        <v>0.685</v>
      </c>
      <c r="P917" s="176">
        <f>O917*H917</f>
        <v>36.5242</v>
      </c>
      <c r="Q917" s="176">
        <v>0.00392</v>
      </c>
      <c r="R917" s="176">
        <f>Q917*H917</f>
        <v>0.2090144</v>
      </c>
      <c r="S917" s="176">
        <v>0</v>
      </c>
      <c r="T917" s="177">
        <f>S917*H917</f>
        <v>0</v>
      </c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R917" s="178" t="s">
        <v>295</v>
      </c>
      <c r="AT917" s="178" t="s">
        <v>197</v>
      </c>
      <c r="AU917" s="178" t="s">
        <v>78</v>
      </c>
      <c r="AY917" s="20" t="s">
        <v>195</v>
      </c>
      <c r="BE917" s="179">
        <f>IF(N917="základní",J917,0)</f>
        <v>18608.68</v>
      </c>
      <c r="BF917" s="179">
        <f>IF(N917="snížená",J917,0)</f>
        <v>0</v>
      </c>
      <c r="BG917" s="179">
        <f>IF(N917="zákl. přenesená",J917,0)</f>
        <v>0</v>
      </c>
      <c r="BH917" s="179">
        <f>IF(N917="sníž. přenesená",J917,0)</f>
        <v>0</v>
      </c>
      <c r="BI917" s="179">
        <f>IF(N917="nulová",J917,0)</f>
        <v>0</v>
      </c>
      <c r="BJ917" s="20" t="s">
        <v>76</v>
      </c>
      <c r="BK917" s="179">
        <f>ROUND(I917*H917,2)</f>
        <v>18608.68</v>
      </c>
      <c r="BL917" s="20" t="s">
        <v>295</v>
      </c>
      <c r="BM917" s="178" t="s">
        <v>1635</v>
      </c>
    </row>
    <row r="918" spans="1:51" s="13" customFormat="1" ht="12">
      <c r="A918" s="13"/>
      <c r="B918" s="180"/>
      <c r="C918" s="13"/>
      <c r="D918" s="181" t="s">
        <v>204</v>
      </c>
      <c r="E918" s="182" t="s">
        <v>3</v>
      </c>
      <c r="F918" s="183" t="s">
        <v>1636</v>
      </c>
      <c r="G918" s="13"/>
      <c r="H918" s="182" t="s">
        <v>3</v>
      </c>
      <c r="I918" s="13"/>
      <c r="J918" s="13"/>
      <c r="K918" s="13"/>
      <c r="L918" s="180"/>
      <c r="M918" s="184"/>
      <c r="N918" s="185"/>
      <c r="O918" s="185"/>
      <c r="P918" s="185"/>
      <c r="Q918" s="185"/>
      <c r="R918" s="185"/>
      <c r="S918" s="185"/>
      <c r="T918" s="186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182" t="s">
        <v>204</v>
      </c>
      <c r="AU918" s="182" t="s">
        <v>78</v>
      </c>
      <c r="AV918" s="13" t="s">
        <v>76</v>
      </c>
      <c r="AW918" s="13" t="s">
        <v>31</v>
      </c>
      <c r="AX918" s="13" t="s">
        <v>69</v>
      </c>
      <c r="AY918" s="182" t="s">
        <v>195</v>
      </c>
    </row>
    <row r="919" spans="1:51" s="14" customFormat="1" ht="12">
      <c r="A919" s="14"/>
      <c r="B919" s="187"/>
      <c r="C919" s="14"/>
      <c r="D919" s="181" t="s">
        <v>204</v>
      </c>
      <c r="E919" s="188" t="s">
        <v>3</v>
      </c>
      <c r="F919" s="189" t="s">
        <v>1637</v>
      </c>
      <c r="G919" s="14"/>
      <c r="H919" s="190">
        <v>23.6</v>
      </c>
      <c r="I919" s="14"/>
      <c r="J919" s="14"/>
      <c r="K919" s="14"/>
      <c r="L919" s="187"/>
      <c r="M919" s="191"/>
      <c r="N919" s="192"/>
      <c r="O919" s="192"/>
      <c r="P919" s="192"/>
      <c r="Q919" s="192"/>
      <c r="R919" s="192"/>
      <c r="S919" s="192"/>
      <c r="T919" s="193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188" t="s">
        <v>204</v>
      </c>
      <c r="AU919" s="188" t="s">
        <v>78</v>
      </c>
      <c r="AV919" s="14" t="s">
        <v>78</v>
      </c>
      <c r="AW919" s="14" t="s">
        <v>31</v>
      </c>
      <c r="AX919" s="14" t="s">
        <v>69</v>
      </c>
      <c r="AY919" s="188" t="s">
        <v>195</v>
      </c>
    </row>
    <row r="920" spans="1:51" s="13" customFormat="1" ht="12">
      <c r="A920" s="13"/>
      <c r="B920" s="180"/>
      <c r="C920" s="13"/>
      <c r="D920" s="181" t="s">
        <v>204</v>
      </c>
      <c r="E920" s="182" t="s">
        <v>3</v>
      </c>
      <c r="F920" s="183" t="s">
        <v>701</v>
      </c>
      <c r="G920" s="13"/>
      <c r="H920" s="182" t="s">
        <v>3</v>
      </c>
      <c r="I920" s="13"/>
      <c r="J920" s="13"/>
      <c r="K920" s="13"/>
      <c r="L920" s="180"/>
      <c r="M920" s="184"/>
      <c r="N920" s="185"/>
      <c r="O920" s="185"/>
      <c r="P920" s="185"/>
      <c r="Q920" s="185"/>
      <c r="R920" s="185"/>
      <c r="S920" s="185"/>
      <c r="T920" s="186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182" t="s">
        <v>204</v>
      </c>
      <c r="AU920" s="182" t="s">
        <v>78</v>
      </c>
      <c r="AV920" s="13" t="s">
        <v>76</v>
      </c>
      <c r="AW920" s="13" t="s">
        <v>31</v>
      </c>
      <c r="AX920" s="13" t="s">
        <v>69</v>
      </c>
      <c r="AY920" s="182" t="s">
        <v>195</v>
      </c>
    </row>
    <row r="921" spans="1:51" s="14" customFormat="1" ht="12">
      <c r="A921" s="14"/>
      <c r="B921" s="187"/>
      <c r="C921" s="14"/>
      <c r="D921" s="181" t="s">
        <v>204</v>
      </c>
      <c r="E921" s="188" t="s">
        <v>3</v>
      </c>
      <c r="F921" s="189" t="s">
        <v>331</v>
      </c>
      <c r="G921" s="14"/>
      <c r="H921" s="190">
        <v>23</v>
      </c>
      <c r="I921" s="14"/>
      <c r="J921" s="14"/>
      <c r="K921" s="14"/>
      <c r="L921" s="187"/>
      <c r="M921" s="191"/>
      <c r="N921" s="192"/>
      <c r="O921" s="192"/>
      <c r="P921" s="192"/>
      <c r="Q921" s="192"/>
      <c r="R921" s="192"/>
      <c r="S921" s="192"/>
      <c r="T921" s="193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188" t="s">
        <v>204</v>
      </c>
      <c r="AU921" s="188" t="s">
        <v>78</v>
      </c>
      <c r="AV921" s="14" t="s">
        <v>78</v>
      </c>
      <c r="AW921" s="14" t="s">
        <v>31</v>
      </c>
      <c r="AX921" s="14" t="s">
        <v>69</v>
      </c>
      <c r="AY921" s="188" t="s">
        <v>195</v>
      </c>
    </row>
    <row r="922" spans="1:51" s="13" customFormat="1" ht="12">
      <c r="A922" s="13"/>
      <c r="B922" s="180"/>
      <c r="C922" s="13"/>
      <c r="D922" s="181" t="s">
        <v>204</v>
      </c>
      <c r="E922" s="182" t="s">
        <v>3</v>
      </c>
      <c r="F922" s="183" t="s">
        <v>287</v>
      </c>
      <c r="G922" s="13"/>
      <c r="H922" s="182" t="s">
        <v>3</v>
      </c>
      <c r="I922" s="13"/>
      <c r="J922" s="13"/>
      <c r="K922" s="13"/>
      <c r="L922" s="180"/>
      <c r="M922" s="184"/>
      <c r="N922" s="185"/>
      <c r="O922" s="185"/>
      <c r="P922" s="185"/>
      <c r="Q922" s="185"/>
      <c r="R922" s="185"/>
      <c r="S922" s="185"/>
      <c r="T922" s="186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182" t="s">
        <v>204</v>
      </c>
      <c r="AU922" s="182" t="s">
        <v>78</v>
      </c>
      <c r="AV922" s="13" t="s">
        <v>76</v>
      </c>
      <c r="AW922" s="13" t="s">
        <v>31</v>
      </c>
      <c r="AX922" s="13" t="s">
        <v>69</v>
      </c>
      <c r="AY922" s="182" t="s">
        <v>195</v>
      </c>
    </row>
    <row r="923" spans="1:51" s="14" customFormat="1" ht="12">
      <c r="A923" s="14"/>
      <c r="B923" s="187"/>
      <c r="C923" s="14"/>
      <c r="D923" s="181" t="s">
        <v>204</v>
      </c>
      <c r="E923" s="188" t="s">
        <v>3</v>
      </c>
      <c r="F923" s="189" t="s">
        <v>1638</v>
      </c>
      <c r="G923" s="14"/>
      <c r="H923" s="190">
        <v>6.72</v>
      </c>
      <c r="I923" s="14"/>
      <c r="J923" s="14"/>
      <c r="K923" s="14"/>
      <c r="L923" s="187"/>
      <c r="M923" s="191"/>
      <c r="N923" s="192"/>
      <c r="O923" s="192"/>
      <c r="P923" s="192"/>
      <c r="Q923" s="192"/>
      <c r="R923" s="192"/>
      <c r="S923" s="192"/>
      <c r="T923" s="193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188" t="s">
        <v>204</v>
      </c>
      <c r="AU923" s="188" t="s">
        <v>78</v>
      </c>
      <c r="AV923" s="14" t="s">
        <v>78</v>
      </c>
      <c r="AW923" s="14" t="s">
        <v>31</v>
      </c>
      <c r="AX923" s="14" t="s">
        <v>69</v>
      </c>
      <c r="AY923" s="188" t="s">
        <v>195</v>
      </c>
    </row>
    <row r="924" spans="1:51" s="15" customFormat="1" ht="12">
      <c r="A924" s="15"/>
      <c r="B924" s="194"/>
      <c r="C924" s="15"/>
      <c r="D924" s="181" t="s">
        <v>204</v>
      </c>
      <c r="E924" s="195" t="s">
        <v>3</v>
      </c>
      <c r="F924" s="196" t="s">
        <v>209</v>
      </c>
      <c r="G924" s="15"/>
      <c r="H924" s="197">
        <v>53.32</v>
      </c>
      <c r="I924" s="15"/>
      <c r="J924" s="15"/>
      <c r="K924" s="15"/>
      <c r="L924" s="194"/>
      <c r="M924" s="198"/>
      <c r="N924" s="199"/>
      <c r="O924" s="199"/>
      <c r="P924" s="199"/>
      <c r="Q924" s="199"/>
      <c r="R924" s="199"/>
      <c r="S924" s="199"/>
      <c r="T924" s="200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T924" s="195" t="s">
        <v>204</v>
      </c>
      <c r="AU924" s="195" t="s">
        <v>78</v>
      </c>
      <c r="AV924" s="15" t="s">
        <v>202</v>
      </c>
      <c r="AW924" s="15" t="s">
        <v>31</v>
      </c>
      <c r="AX924" s="15" t="s">
        <v>76</v>
      </c>
      <c r="AY924" s="195" t="s">
        <v>195</v>
      </c>
    </row>
    <row r="925" spans="1:65" s="2" customFormat="1" ht="16.5" customHeight="1">
      <c r="A925" s="33"/>
      <c r="B925" s="167"/>
      <c r="C925" s="208" t="s">
        <v>1639</v>
      </c>
      <c r="D925" s="208" t="s">
        <v>263</v>
      </c>
      <c r="E925" s="209" t="s">
        <v>1640</v>
      </c>
      <c r="F925" s="210" t="s">
        <v>1641</v>
      </c>
      <c r="G925" s="211" t="s">
        <v>200</v>
      </c>
      <c r="H925" s="212">
        <v>58.652</v>
      </c>
      <c r="I925" s="213">
        <v>477.74</v>
      </c>
      <c r="J925" s="213">
        <f>ROUND(I925*H925,2)</f>
        <v>28020.41</v>
      </c>
      <c r="K925" s="210" t="s">
        <v>3</v>
      </c>
      <c r="L925" s="214"/>
      <c r="M925" s="215" t="s">
        <v>3</v>
      </c>
      <c r="N925" s="216" t="s">
        <v>40</v>
      </c>
      <c r="O925" s="176">
        <v>0</v>
      </c>
      <c r="P925" s="176">
        <f>O925*H925</f>
        <v>0</v>
      </c>
      <c r="Q925" s="176">
        <v>0.0192</v>
      </c>
      <c r="R925" s="176">
        <f>Q925*H925</f>
        <v>1.1261184</v>
      </c>
      <c r="S925" s="176">
        <v>0</v>
      </c>
      <c r="T925" s="177">
        <f>S925*H925</f>
        <v>0</v>
      </c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R925" s="178" t="s">
        <v>417</v>
      </c>
      <c r="AT925" s="178" t="s">
        <v>263</v>
      </c>
      <c r="AU925" s="178" t="s">
        <v>78</v>
      </c>
      <c r="AY925" s="20" t="s">
        <v>195</v>
      </c>
      <c r="BE925" s="179">
        <f>IF(N925="základní",J925,0)</f>
        <v>28020.41</v>
      </c>
      <c r="BF925" s="179">
        <f>IF(N925="snížená",J925,0)</f>
        <v>0</v>
      </c>
      <c r="BG925" s="179">
        <f>IF(N925="zákl. přenesená",J925,0)</f>
        <v>0</v>
      </c>
      <c r="BH925" s="179">
        <f>IF(N925="sníž. přenesená",J925,0)</f>
        <v>0</v>
      </c>
      <c r="BI925" s="179">
        <f>IF(N925="nulová",J925,0)</f>
        <v>0</v>
      </c>
      <c r="BJ925" s="20" t="s">
        <v>76</v>
      </c>
      <c r="BK925" s="179">
        <f>ROUND(I925*H925,2)</f>
        <v>28020.41</v>
      </c>
      <c r="BL925" s="20" t="s">
        <v>295</v>
      </c>
      <c r="BM925" s="178" t="s">
        <v>1642</v>
      </c>
    </row>
    <row r="926" spans="1:51" s="14" customFormat="1" ht="12">
      <c r="A926" s="14"/>
      <c r="B926" s="187"/>
      <c r="C926" s="14"/>
      <c r="D926" s="181" t="s">
        <v>204</v>
      </c>
      <c r="E926" s="14"/>
      <c r="F926" s="189" t="s">
        <v>1643</v>
      </c>
      <c r="G926" s="14"/>
      <c r="H926" s="190">
        <v>58.652</v>
      </c>
      <c r="I926" s="14"/>
      <c r="J926" s="14"/>
      <c r="K926" s="14"/>
      <c r="L926" s="187"/>
      <c r="M926" s="191"/>
      <c r="N926" s="192"/>
      <c r="O926" s="192"/>
      <c r="P926" s="192"/>
      <c r="Q926" s="192"/>
      <c r="R926" s="192"/>
      <c r="S926" s="192"/>
      <c r="T926" s="193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188" t="s">
        <v>204</v>
      </c>
      <c r="AU926" s="188" t="s">
        <v>78</v>
      </c>
      <c r="AV926" s="14" t="s">
        <v>78</v>
      </c>
      <c r="AW926" s="14" t="s">
        <v>4</v>
      </c>
      <c r="AX926" s="14" t="s">
        <v>76</v>
      </c>
      <c r="AY926" s="188" t="s">
        <v>195</v>
      </c>
    </row>
    <row r="927" spans="1:65" s="2" customFormat="1" ht="16.5" customHeight="1">
      <c r="A927" s="33"/>
      <c r="B927" s="167"/>
      <c r="C927" s="168" t="s">
        <v>1644</v>
      </c>
      <c r="D927" s="168" t="s">
        <v>197</v>
      </c>
      <c r="E927" s="169" t="s">
        <v>1645</v>
      </c>
      <c r="F927" s="170" t="s">
        <v>1646</v>
      </c>
      <c r="G927" s="171" t="s">
        <v>200</v>
      </c>
      <c r="H927" s="172">
        <v>53.32</v>
      </c>
      <c r="I927" s="173">
        <v>41.3</v>
      </c>
      <c r="J927" s="173">
        <f>ROUND(I927*H927,2)</f>
        <v>2202.12</v>
      </c>
      <c r="K927" s="170" t="s">
        <v>201</v>
      </c>
      <c r="L927" s="34"/>
      <c r="M927" s="174" t="s">
        <v>3</v>
      </c>
      <c r="N927" s="175" t="s">
        <v>40</v>
      </c>
      <c r="O927" s="176">
        <v>0.044</v>
      </c>
      <c r="P927" s="176">
        <f>O927*H927</f>
        <v>2.3460799999999997</v>
      </c>
      <c r="Q927" s="176">
        <v>0.0003</v>
      </c>
      <c r="R927" s="176">
        <f>Q927*H927</f>
        <v>0.015996</v>
      </c>
      <c r="S927" s="176">
        <v>0</v>
      </c>
      <c r="T927" s="177">
        <f>S927*H927</f>
        <v>0</v>
      </c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R927" s="178" t="s">
        <v>295</v>
      </c>
      <c r="AT927" s="178" t="s">
        <v>197</v>
      </c>
      <c r="AU927" s="178" t="s">
        <v>78</v>
      </c>
      <c r="AY927" s="20" t="s">
        <v>195</v>
      </c>
      <c r="BE927" s="179">
        <f>IF(N927="základní",J927,0)</f>
        <v>2202.12</v>
      </c>
      <c r="BF927" s="179">
        <f>IF(N927="snížená",J927,0)</f>
        <v>0</v>
      </c>
      <c r="BG927" s="179">
        <f>IF(N927="zákl. přenesená",J927,0)</f>
        <v>0</v>
      </c>
      <c r="BH927" s="179">
        <f>IF(N927="sníž. přenesená",J927,0)</f>
        <v>0</v>
      </c>
      <c r="BI927" s="179">
        <f>IF(N927="nulová",J927,0)</f>
        <v>0</v>
      </c>
      <c r="BJ927" s="20" t="s">
        <v>76</v>
      </c>
      <c r="BK927" s="179">
        <f>ROUND(I927*H927,2)</f>
        <v>2202.12</v>
      </c>
      <c r="BL927" s="20" t="s">
        <v>295</v>
      </c>
      <c r="BM927" s="178" t="s">
        <v>1647</v>
      </c>
    </row>
    <row r="928" spans="1:65" s="2" customFormat="1" ht="16.5" customHeight="1">
      <c r="A928" s="33"/>
      <c r="B928" s="167"/>
      <c r="C928" s="168" t="s">
        <v>1648</v>
      </c>
      <c r="D928" s="168" t="s">
        <v>197</v>
      </c>
      <c r="E928" s="169" t="s">
        <v>1649</v>
      </c>
      <c r="F928" s="170" t="s">
        <v>1650</v>
      </c>
      <c r="G928" s="171" t="s">
        <v>212</v>
      </c>
      <c r="H928" s="172">
        <v>4.35</v>
      </c>
      <c r="I928" s="173">
        <v>32.5</v>
      </c>
      <c r="J928" s="173">
        <f>ROUND(I928*H928,2)</f>
        <v>141.38</v>
      </c>
      <c r="K928" s="170" t="s">
        <v>201</v>
      </c>
      <c r="L928" s="34"/>
      <c r="M928" s="174" t="s">
        <v>3</v>
      </c>
      <c r="N928" s="175" t="s">
        <v>40</v>
      </c>
      <c r="O928" s="176">
        <v>0.07</v>
      </c>
      <c r="P928" s="176">
        <f>O928*H928</f>
        <v>0.3045</v>
      </c>
      <c r="Q928" s="176">
        <v>0.0002</v>
      </c>
      <c r="R928" s="176">
        <f>Q928*H928</f>
        <v>0.00087</v>
      </c>
      <c r="S928" s="176">
        <v>0</v>
      </c>
      <c r="T928" s="177">
        <f>S928*H928</f>
        <v>0</v>
      </c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R928" s="178" t="s">
        <v>295</v>
      </c>
      <c r="AT928" s="178" t="s">
        <v>197</v>
      </c>
      <c r="AU928" s="178" t="s">
        <v>78</v>
      </c>
      <c r="AY928" s="20" t="s">
        <v>195</v>
      </c>
      <c r="BE928" s="179">
        <f>IF(N928="základní",J928,0)</f>
        <v>141.38</v>
      </c>
      <c r="BF928" s="179">
        <f>IF(N928="snížená",J928,0)</f>
        <v>0</v>
      </c>
      <c r="BG928" s="179">
        <f>IF(N928="zákl. přenesená",J928,0)</f>
        <v>0</v>
      </c>
      <c r="BH928" s="179">
        <f>IF(N928="sníž. přenesená",J928,0)</f>
        <v>0</v>
      </c>
      <c r="BI928" s="179">
        <f>IF(N928="nulová",J928,0)</f>
        <v>0</v>
      </c>
      <c r="BJ928" s="20" t="s">
        <v>76</v>
      </c>
      <c r="BK928" s="179">
        <f>ROUND(I928*H928,2)</f>
        <v>141.38</v>
      </c>
      <c r="BL928" s="20" t="s">
        <v>295</v>
      </c>
      <c r="BM928" s="178" t="s">
        <v>1651</v>
      </c>
    </row>
    <row r="929" spans="1:51" s="14" customFormat="1" ht="12">
      <c r="A929" s="14"/>
      <c r="B929" s="187"/>
      <c r="C929" s="14"/>
      <c r="D929" s="181" t="s">
        <v>204</v>
      </c>
      <c r="E929" s="188" t="s">
        <v>3</v>
      </c>
      <c r="F929" s="189" t="s">
        <v>412</v>
      </c>
      <c r="G929" s="14"/>
      <c r="H929" s="190">
        <v>4.35</v>
      </c>
      <c r="I929" s="14"/>
      <c r="J929" s="14"/>
      <c r="K929" s="14"/>
      <c r="L929" s="187"/>
      <c r="M929" s="191"/>
      <c r="N929" s="192"/>
      <c r="O929" s="192"/>
      <c r="P929" s="192"/>
      <c r="Q929" s="192"/>
      <c r="R929" s="192"/>
      <c r="S929" s="192"/>
      <c r="T929" s="193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188" t="s">
        <v>204</v>
      </c>
      <c r="AU929" s="188" t="s">
        <v>78</v>
      </c>
      <c r="AV929" s="14" t="s">
        <v>78</v>
      </c>
      <c r="AW929" s="14" t="s">
        <v>31</v>
      </c>
      <c r="AX929" s="14" t="s">
        <v>76</v>
      </c>
      <c r="AY929" s="188" t="s">
        <v>195</v>
      </c>
    </row>
    <row r="930" spans="1:65" s="2" customFormat="1" ht="16.5" customHeight="1">
      <c r="A930" s="33"/>
      <c r="B930" s="167"/>
      <c r="C930" s="208" t="s">
        <v>1652</v>
      </c>
      <c r="D930" s="208" t="s">
        <v>263</v>
      </c>
      <c r="E930" s="209" t="s">
        <v>1653</v>
      </c>
      <c r="F930" s="210" t="s">
        <v>1654</v>
      </c>
      <c r="G930" s="211" t="s">
        <v>212</v>
      </c>
      <c r="H930" s="212">
        <v>4.785</v>
      </c>
      <c r="I930" s="213">
        <v>308</v>
      </c>
      <c r="J930" s="213">
        <f>ROUND(I930*H930,2)</f>
        <v>1473.78</v>
      </c>
      <c r="K930" s="210" t="s">
        <v>201</v>
      </c>
      <c r="L930" s="214"/>
      <c r="M930" s="215" t="s">
        <v>3</v>
      </c>
      <c r="N930" s="216" t="s">
        <v>40</v>
      </c>
      <c r="O930" s="176">
        <v>0</v>
      </c>
      <c r="P930" s="176">
        <f>O930*H930</f>
        <v>0</v>
      </c>
      <c r="Q930" s="176">
        <v>6E-05</v>
      </c>
      <c r="R930" s="176">
        <f>Q930*H930</f>
        <v>0.00028710000000000004</v>
      </c>
      <c r="S930" s="176">
        <v>0</v>
      </c>
      <c r="T930" s="177">
        <f>S930*H930</f>
        <v>0</v>
      </c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R930" s="178" t="s">
        <v>417</v>
      </c>
      <c r="AT930" s="178" t="s">
        <v>263</v>
      </c>
      <c r="AU930" s="178" t="s">
        <v>78</v>
      </c>
      <c r="AY930" s="20" t="s">
        <v>195</v>
      </c>
      <c r="BE930" s="179">
        <f>IF(N930="základní",J930,0)</f>
        <v>1473.78</v>
      </c>
      <c r="BF930" s="179">
        <f>IF(N930="snížená",J930,0)</f>
        <v>0</v>
      </c>
      <c r="BG930" s="179">
        <f>IF(N930="zákl. přenesená",J930,0)</f>
        <v>0</v>
      </c>
      <c r="BH930" s="179">
        <f>IF(N930="sníž. přenesená",J930,0)</f>
        <v>0</v>
      </c>
      <c r="BI930" s="179">
        <f>IF(N930="nulová",J930,0)</f>
        <v>0</v>
      </c>
      <c r="BJ930" s="20" t="s">
        <v>76</v>
      </c>
      <c r="BK930" s="179">
        <f>ROUND(I930*H930,2)</f>
        <v>1473.78</v>
      </c>
      <c r="BL930" s="20" t="s">
        <v>295</v>
      </c>
      <c r="BM930" s="178" t="s">
        <v>1655</v>
      </c>
    </row>
    <row r="931" spans="1:51" s="14" customFormat="1" ht="12">
      <c r="A931" s="14"/>
      <c r="B931" s="187"/>
      <c r="C931" s="14"/>
      <c r="D931" s="181" t="s">
        <v>204</v>
      </c>
      <c r="E931" s="14"/>
      <c r="F931" s="189" t="s">
        <v>1656</v>
      </c>
      <c r="G931" s="14"/>
      <c r="H931" s="190">
        <v>4.785</v>
      </c>
      <c r="I931" s="14"/>
      <c r="J931" s="14"/>
      <c r="K931" s="14"/>
      <c r="L931" s="187"/>
      <c r="M931" s="191"/>
      <c r="N931" s="192"/>
      <c r="O931" s="192"/>
      <c r="P931" s="192"/>
      <c r="Q931" s="192"/>
      <c r="R931" s="192"/>
      <c r="S931" s="192"/>
      <c r="T931" s="193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188" t="s">
        <v>204</v>
      </c>
      <c r="AU931" s="188" t="s">
        <v>78</v>
      </c>
      <c r="AV931" s="14" t="s">
        <v>78</v>
      </c>
      <c r="AW931" s="14" t="s">
        <v>4</v>
      </c>
      <c r="AX931" s="14" t="s">
        <v>76</v>
      </c>
      <c r="AY931" s="188" t="s">
        <v>195</v>
      </c>
    </row>
    <row r="932" spans="1:65" s="2" customFormat="1" ht="16.5" customHeight="1">
      <c r="A932" s="33"/>
      <c r="B932" s="167"/>
      <c r="C932" s="168" t="s">
        <v>1657</v>
      </c>
      <c r="D932" s="168" t="s">
        <v>197</v>
      </c>
      <c r="E932" s="169" t="s">
        <v>1658</v>
      </c>
      <c r="F932" s="170" t="s">
        <v>1659</v>
      </c>
      <c r="G932" s="171" t="s">
        <v>200</v>
      </c>
      <c r="H932" s="172">
        <v>53.32</v>
      </c>
      <c r="I932" s="173">
        <v>200</v>
      </c>
      <c r="J932" s="173">
        <f>ROUND(I932*H932,2)</f>
        <v>10664</v>
      </c>
      <c r="K932" s="170" t="s">
        <v>201</v>
      </c>
      <c r="L932" s="34"/>
      <c r="M932" s="174" t="s">
        <v>3</v>
      </c>
      <c r="N932" s="175" t="s">
        <v>40</v>
      </c>
      <c r="O932" s="176">
        <v>0.3</v>
      </c>
      <c r="P932" s="176">
        <f>O932*H932</f>
        <v>15.995999999999999</v>
      </c>
      <c r="Q932" s="176">
        <v>0.00715</v>
      </c>
      <c r="R932" s="176">
        <f>Q932*H932</f>
        <v>0.381238</v>
      </c>
      <c r="S932" s="176">
        <v>0</v>
      </c>
      <c r="T932" s="177">
        <f>S932*H932</f>
        <v>0</v>
      </c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R932" s="178" t="s">
        <v>295</v>
      </c>
      <c r="AT932" s="178" t="s">
        <v>197</v>
      </c>
      <c r="AU932" s="178" t="s">
        <v>78</v>
      </c>
      <c r="AY932" s="20" t="s">
        <v>195</v>
      </c>
      <c r="BE932" s="179">
        <f>IF(N932="základní",J932,0)</f>
        <v>10664</v>
      </c>
      <c r="BF932" s="179">
        <f>IF(N932="snížená",J932,0)</f>
        <v>0</v>
      </c>
      <c r="BG932" s="179">
        <f>IF(N932="zákl. přenesená",J932,0)</f>
        <v>0</v>
      </c>
      <c r="BH932" s="179">
        <f>IF(N932="sníž. přenesená",J932,0)</f>
        <v>0</v>
      </c>
      <c r="BI932" s="179">
        <f>IF(N932="nulová",J932,0)</f>
        <v>0</v>
      </c>
      <c r="BJ932" s="20" t="s">
        <v>76</v>
      </c>
      <c r="BK932" s="179">
        <f>ROUND(I932*H932,2)</f>
        <v>10664</v>
      </c>
      <c r="BL932" s="20" t="s">
        <v>295</v>
      </c>
      <c r="BM932" s="178" t="s">
        <v>1660</v>
      </c>
    </row>
    <row r="933" spans="1:65" s="2" customFormat="1" ht="24" customHeight="1">
      <c r="A933" s="33"/>
      <c r="B933" s="167"/>
      <c r="C933" s="168" t="s">
        <v>1661</v>
      </c>
      <c r="D933" s="168" t="s">
        <v>197</v>
      </c>
      <c r="E933" s="169" t="s">
        <v>1662</v>
      </c>
      <c r="F933" s="170" t="s">
        <v>1663</v>
      </c>
      <c r="G933" s="171" t="s">
        <v>200</v>
      </c>
      <c r="H933" s="172">
        <v>53.32</v>
      </c>
      <c r="I933" s="173">
        <v>35.8</v>
      </c>
      <c r="J933" s="173">
        <f>ROUND(I933*H933,2)</f>
        <v>1908.86</v>
      </c>
      <c r="K933" s="170" t="s">
        <v>201</v>
      </c>
      <c r="L933" s="34"/>
      <c r="M933" s="174" t="s">
        <v>3</v>
      </c>
      <c r="N933" s="175" t="s">
        <v>40</v>
      </c>
      <c r="O933" s="176">
        <v>0.035</v>
      </c>
      <c r="P933" s="176">
        <f>O933*H933</f>
        <v>1.8662</v>
      </c>
      <c r="Q933" s="176">
        <v>0.00179</v>
      </c>
      <c r="R933" s="176">
        <f>Q933*H933</f>
        <v>0.0954428</v>
      </c>
      <c r="S933" s="176">
        <v>0</v>
      </c>
      <c r="T933" s="177">
        <f>S933*H933</f>
        <v>0</v>
      </c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R933" s="178" t="s">
        <v>295</v>
      </c>
      <c r="AT933" s="178" t="s">
        <v>197</v>
      </c>
      <c r="AU933" s="178" t="s">
        <v>78</v>
      </c>
      <c r="AY933" s="20" t="s">
        <v>195</v>
      </c>
      <c r="BE933" s="179">
        <f>IF(N933="základní",J933,0)</f>
        <v>1908.86</v>
      </c>
      <c r="BF933" s="179">
        <f>IF(N933="snížená",J933,0)</f>
        <v>0</v>
      </c>
      <c r="BG933" s="179">
        <f>IF(N933="zákl. přenesená",J933,0)</f>
        <v>0</v>
      </c>
      <c r="BH933" s="179">
        <f>IF(N933="sníž. přenesená",J933,0)</f>
        <v>0</v>
      </c>
      <c r="BI933" s="179">
        <f>IF(N933="nulová",J933,0)</f>
        <v>0</v>
      </c>
      <c r="BJ933" s="20" t="s">
        <v>76</v>
      </c>
      <c r="BK933" s="179">
        <f>ROUND(I933*H933,2)</f>
        <v>1908.86</v>
      </c>
      <c r="BL933" s="20" t="s">
        <v>295</v>
      </c>
      <c r="BM933" s="178" t="s">
        <v>1664</v>
      </c>
    </row>
    <row r="934" spans="1:65" s="2" customFormat="1" ht="24" customHeight="1">
      <c r="A934" s="33"/>
      <c r="B934" s="167"/>
      <c r="C934" s="168" t="s">
        <v>1665</v>
      </c>
      <c r="D934" s="168" t="s">
        <v>197</v>
      </c>
      <c r="E934" s="169" t="s">
        <v>1666</v>
      </c>
      <c r="F934" s="170" t="s">
        <v>1667</v>
      </c>
      <c r="G934" s="171" t="s">
        <v>826</v>
      </c>
      <c r="H934" s="172">
        <v>1.857</v>
      </c>
      <c r="I934" s="173">
        <v>512</v>
      </c>
      <c r="J934" s="173">
        <f>ROUND(I934*H934,2)</f>
        <v>950.78</v>
      </c>
      <c r="K934" s="170" t="s">
        <v>201</v>
      </c>
      <c r="L934" s="34"/>
      <c r="M934" s="174" t="s">
        <v>3</v>
      </c>
      <c r="N934" s="175" t="s">
        <v>40</v>
      </c>
      <c r="O934" s="176">
        <v>1.265</v>
      </c>
      <c r="P934" s="176">
        <f>O934*H934</f>
        <v>2.3491049999999998</v>
      </c>
      <c r="Q934" s="176">
        <v>0</v>
      </c>
      <c r="R934" s="176">
        <f>Q934*H934</f>
        <v>0</v>
      </c>
      <c r="S934" s="176">
        <v>0</v>
      </c>
      <c r="T934" s="177">
        <f>S934*H934</f>
        <v>0</v>
      </c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R934" s="178" t="s">
        <v>295</v>
      </c>
      <c r="AT934" s="178" t="s">
        <v>197</v>
      </c>
      <c r="AU934" s="178" t="s">
        <v>78</v>
      </c>
      <c r="AY934" s="20" t="s">
        <v>195</v>
      </c>
      <c r="BE934" s="179">
        <f>IF(N934="základní",J934,0)</f>
        <v>950.78</v>
      </c>
      <c r="BF934" s="179">
        <f>IF(N934="snížená",J934,0)</f>
        <v>0</v>
      </c>
      <c r="BG934" s="179">
        <f>IF(N934="zákl. přenesená",J934,0)</f>
        <v>0</v>
      </c>
      <c r="BH934" s="179">
        <f>IF(N934="sníž. přenesená",J934,0)</f>
        <v>0</v>
      </c>
      <c r="BI934" s="179">
        <f>IF(N934="nulová",J934,0)</f>
        <v>0</v>
      </c>
      <c r="BJ934" s="20" t="s">
        <v>76</v>
      </c>
      <c r="BK934" s="179">
        <f>ROUND(I934*H934,2)</f>
        <v>950.78</v>
      </c>
      <c r="BL934" s="20" t="s">
        <v>295</v>
      </c>
      <c r="BM934" s="178" t="s">
        <v>1668</v>
      </c>
    </row>
    <row r="935" spans="1:63" s="12" customFormat="1" ht="22.8" customHeight="1">
      <c r="A935" s="12"/>
      <c r="B935" s="155"/>
      <c r="C935" s="12"/>
      <c r="D935" s="156" t="s">
        <v>68</v>
      </c>
      <c r="E935" s="165" t="s">
        <v>1669</v>
      </c>
      <c r="F935" s="165" t="s">
        <v>1670</v>
      </c>
      <c r="G935" s="12"/>
      <c r="H935" s="12"/>
      <c r="I935" s="12"/>
      <c r="J935" s="166">
        <f>BK935</f>
        <v>4867.01</v>
      </c>
      <c r="K935" s="12"/>
      <c r="L935" s="155"/>
      <c r="M935" s="159"/>
      <c r="N935" s="160"/>
      <c r="O935" s="160"/>
      <c r="P935" s="161">
        <f>SUM(P936:P949)</f>
        <v>11.081875</v>
      </c>
      <c r="Q935" s="160"/>
      <c r="R935" s="161">
        <f>SUM(R936:R949)</f>
        <v>0.028398349999999996</v>
      </c>
      <c r="S935" s="160"/>
      <c r="T935" s="162">
        <f>SUM(T936:T949)</f>
        <v>1.8918595000000002</v>
      </c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R935" s="156" t="s">
        <v>78</v>
      </c>
      <c r="AT935" s="163" t="s">
        <v>68</v>
      </c>
      <c r="AU935" s="163" t="s">
        <v>76</v>
      </c>
      <c r="AY935" s="156" t="s">
        <v>195</v>
      </c>
      <c r="BK935" s="164">
        <f>SUM(BK936:BK949)</f>
        <v>4867.01</v>
      </c>
    </row>
    <row r="936" spans="1:65" s="2" customFormat="1" ht="16.5" customHeight="1">
      <c r="A936" s="33"/>
      <c r="B936" s="167"/>
      <c r="C936" s="168" t="s">
        <v>1671</v>
      </c>
      <c r="D936" s="168" t="s">
        <v>197</v>
      </c>
      <c r="E936" s="169" t="s">
        <v>1672</v>
      </c>
      <c r="F936" s="170" t="s">
        <v>1673</v>
      </c>
      <c r="G936" s="171" t="s">
        <v>200</v>
      </c>
      <c r="H936" s="172">
        <v>23.213</v>
      </c>
      <c r="I936" s="173">
        <v>95.6</v>
      </c>
      <c r="J936" s="173">
        <f>ROUND(I936*H936,2)</f>
        <v>2219.16</v>
      </c>
      <c r="K936" s="170" t="s">
        <v>201</v>
      </c>
      <c r="L936" s="34"/>
      <c r="M936" s="174" t="s">
        <v>3</v>
      </c>
      <c r="N936" s="175" t="s">
        <v>40</v>
      </c>
      <c r="O936" s="176">
        <v>0.295</v>
      </c>
      <c r="P936" s="176">
        <f>O936*H936</f>
        <v>6.847835</v>
      </c>
      <c r="Q936" s="176">
        <v>0</v>
      </c>
      <c r="R936" s="176">
        <f>Q936*H936</f>
        <v>0</v>
      </c>
      <c r="S936" s="176">
        <v>0.0815</v>
      </c>
      <c r="T936" s="177">
        <f>S936*H936</f>
        <v>1.8918595000000002</v>
      </c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R936" s="178" t="s">
        <v>295</v>
      </c>
      <c r="AT936" s="178" t="s">
        <v>197</v>
      </c>
      <c r="AU936" s="178" t="s">
        <v>78</v>
      </c>
      <c r="AY936" s="20" t="s">
        <v>195</v>
      </c>
      <c r="BE936" s="179">
        <f>IF(N936="základní",J936,0)</f>
        <v>2219.16</v>
      </c>
      <c r="BF936" s="179">
        <f>IF(N936="snížená",J936,0)</f>
        <v>0</v>
      </c>
      <c r="BG936" s="179">
        <f>IF(N936="zákl. přenesená",J936,0)</f>
        <v>0</v>
      </c>
      <c r="BH936" s="179">
        <f>IF(N936="sníž. přenesená",J936,0)</f>
        <v>0</v>
      </c>
      <c r="BI936" s="179">
        <f>IF(N936="nulová",J936,0)</f>
        <v>0</v>
      </c>
      <c r="BJ936" s="20" t="s">
        <v>76</v>
      </c>
      <c r="BK936" s="179">
        <f>ROUND(I936*H936,2)</f>
        <v>2219.16</v>
      </c>
      <c r="BL936" s="20" t="s">
        <v>295</v>
      </c>
      <c r="BM936" s="178" t="s">
        <v>1674</v>
      </c>
    </row>
    <row r="937" spans="1:51" s="13" customFormat="1" ht="12">
      <c r="A937" s="13"/>
      <c r="B937" s="180"/>
      <c r="C937" s="13"/>
      <c r="D937" s="181" t="s">
        <v>204</v>
      </c>
      <c r="E937" s="182" t="s">
        <v>3</v>
      </c>
      <c r="F937" s="183" t="s">
        <v>1675</v>
      </c>
      <c r="G937" s="13"/>
      <c r="H937" s="182" t="s">
        <v>3</v>
      </c>
      <c r="I937" s="13"/>
      <c r="J937" s="13"/>
      <c r="K937" s="13"/>
      <c r="L937" s="180"/>
      <c r="M937" s="184"/>
      <c r="N937" s="185"/>
      <c r="O937" s="185"/>
      <c r="P937" s="185"/>
      <c r="Q937" s="185"/>
      <c r="R937" s="185"/>
      <c r="S937" s="185"/>
      <c r="T937" s="186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182" t="s">
        <v>204</v>
      </c>
      <c r="AU937" s="182" t="s">
        <v>78</v>
      </c>
      <c r="AV937" s="13" t="s">
        <v>76</v>
      </c>
      <c r="AW937" s="13" t="s">
        <v>31</v>
      </c>
      <c r="AX937" s="13" t="s">
        <v>69</v>
      </c>
      <c r="AY937" s="182" t="s">
        <v>195</v>
      </c>
    </row>
    <row r="938" spans="1:51" s="14" customFormat="1" ht="12">
      <c r="A938" s="14"/>
      <c r="B938" s="187"/>
      <c r="C938" s="14"/>
      <c r="D938" s="181" t="s">
        <v>204</v>
      </c>
      <c r="E938" s="188" t="s">
        <v>3</v>
      </c>
      <c r="F938" s="189" t="s">
        <v>1676</v>
      </c>
      <c r="G938" s="14"/>
      <c r="H938" s="190">
        <v>23.213</v>
      </c>
      <c r="I938" s="14"/>
      <c r="J938" s="14"/>
      <c r="K938" s="14"/>
      <c r="L938" s="187"/>
      <c r="M938" s="191"/>
      <c r="N938" s="192"/>
      <c r="O938" s="192"/>
      <c r="P938" s="192"/>
      <c r="Q938" s="192"/>
      <c r="R938" s="192"/>
      <c r="S938" s="192"/>
      <c r="T938" s="193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188" t="s">
        <v>204</v>
      </c>
      <c r="AU938" s="188" t="s">
        <v>78</v>
      </c>
      <c r="AV938" s="14" t="s">
        <v>78</v>
      </c>
      <c r="AW938" s="14" t="s">
        <v>31</v>
      </c>
      <c r="AX938" s="14" t="s">
        <v>76</v>
      </c>
      <c r="AY938" s="188" t="s">
        <v>195</v>
      </c>
    </row>
    <row r="939" spans="1:65" s="2" customFormat="1" ht="16.5" customHeight="1">
      <c r="A939" s="33"/>
      <c r="B939" s="167"/>
      <c r="C939" s="168" t="s">
        <v>1677</v>
      </c>
      <c r="D939" s="168" t="s">
        <v>197</v>
      </c>
      <c r="E939" s="169" t="s">
        <v>1678</v>
      </c>
      <c r="F939" s="170" t="s">
        <v>1679</v>
      </c>
      <c r="G939" s="171" t="s">
        <v>212</v>
      </c>
      <c r="H939" s="172">
        <v>8.7</v>
      </c>
      <c r="I939" s="173">
        <v>123</v>
      </c>
      <c r="J939" s="173">
        <f>ROUND(I939*H939,2)</f>
        <v>1070.1</v>
      </c>
      <c r="K939" s="170" t="s">
        <v>201</v>
      </c>
      <c r="L939" s="34"/>
      <c r="M939" s="174" t="s">
        <v>3</v>
      </c>
      <c r="N939" s="175" t="s">
        <v>40</v>
      </c>
      <c r="O939" s="176">
        <v>0.248</v>
      </c>
      <c r="P939" s="176">
        <f>O939*H939</f>
        <v>2.1576</v>
      </c>
      <c r="Q939" s="176">
        <v>0.00031</v>
      </c>
      <c r="R939" s="176">
        <f>Q939*H939</f>
        <v>0.0026969999999999997</v>
      </c>
      <c r="S939" s="176">
        <v>0</v>
      </c>
      <c r="T939" s="177">
        <f>S939*H939</f>
        <v>0</v>
      </c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R939" s="178" t="s">
        <v>295</v>
      </c>
      <c r="AT939" s="178" t="s">
        <v>197</v>
      </c>
      <c r="AU939" s="178" t="s">
        <v>78</v>
      </c>
      <c r="AY939" s="20" t="s">
        <v>195</v>
      </c>
      <c r="BE939" s="179">
        <f>IF(N939="základní",J939,0)</f>
        <v>1070.1</v>
      </c>
      <c r="BF939" s="179">
        <f>IF(N939="snížená",J939,0)</f>
        <v>0</v>
      </c>
      <c r="BG939" s="179">
        <f>IF(N939="zákl. přenesená",J939,0)</f>
        <v>0</v>
      </c>
      <c r="BH939" s="179">
        <f>IF(N939="sníž. přenesená",J939,0)</f>
        <v>0</v>
      </c>
      <c r="BI939" s="179">
        <f>IF(N939="nulová",J939,0)</f>
        <v>0</v>
      </c>
      <c r="BJ939" s="20" t="s">
        <v>76</v>
      </c>
      <c r="BK939" s="179">
        <f>ROUND(I939*H939,2)</f>
        <v>1070.1</v>
      </c>
      <c r="BL939" s="20" t="s">
        <v>295</v>
      </c>
      <c r="BM939" s="178" t="s">
        <v>1680</v>
      </c>
    </row>
    <row r="940" spans="1:51" s="14" customFormat="1" ht="12">
      <c r="A940" s="14"/>
      <c r="B940" s="187"/>
      <c r="C940" s="14"/>
      <c r="D940" s="181" t="s">
        <v>204</v>
      </c>
      <c r="E940" s="188" t="s">
        <v>3</v>
      </c>
      <c r="F940" s="189" t="s">
        <v>1681</v>
      </c>
      <c r="G940" s="14"/>
      <c r="H940" s="190">
        <v>8.7</v>
      </c>
      <c r="I940" s="14"/>
      <c r="J940" s="14"/>
      <c r="K940" s="14"/>
      <c r="L940" s="187"/>
      <c r="M940" s="191"/>
      <c r="N940" s="192"/>
      <c r="O940" s="192"/>
      <c r="P940" s="192"/>
      <c r="Q940" s="192"/>
      <c r="R940" s="192"/>
      <c r="S940" s="192"/>
      <c r="T940" s="193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188" t="s">
        <v>204</v>
      </c>
      <c r="AU940" s="188" t="s">
        <v>78</v>
      </c>
      <c r="AV940" s="14" t="s">
        <v>78</v>
      </c>
      <c r="AW940" s="14" t="s">
        <v>31</v>
      </c>
      <c r="AX940" s="14" t="s">
        <v>76</v>
      </c>
      <c r="AY940" s="188" t="s">
        <v>195</v>
      </c>
    </row>
    <row r="941" spans="1:65" s="2" customFormat="1" ht="16.5" customHeight="1">
      <c r="A941" s="33"/>
      <c r="B941" s="167"/>
      <c r="C941" s="168" t="s">
        <v>1682</v>
      </c>
      <c r="D941" s="168" t="s">
        <v>197</v>
      </c>
      <c r="E941" s="169" t="s">
        <v>1683</v>
      </c>
      <c r="F941" s="170" t="s">
        <v>1684</v>
      </c>
      <c r="G941" s="171" t="s">
        <v>200</v>
      </c>
      <c r="H941" s="172">
        <v>1.305</v>
      </c>
      <c r="I941" s="173">
        <v>41.3</v>
      </c>
      <c r="J941" s="173">
        <f>ROUND(I941*H941,2)</f>
        <v>53.9</v>
      </c>
      <c r="K941" s="170" t="s">
        <v>201</v>
      </c>
      <c r="L941" s="34"/>
      <c r="M941" s="174" t="s">
        <v>3</v>
      </c>
      <c r="N941" s="175" t="s">
        <v>40</v>
      </c>
      <c r="O941" s="176">
        <v>0.044</v>
      </c>
      <c r="P941" s="176">
        <f>O941*H941</f>
        <v>0.05741999999999999</v>
      </c>
      <c r="Q941" s="176">
        <v>0.0003</v>
      </c>
      <c r="R941" s="176">
        <f>Q941*H941</f>
        <v>0.0003914999999999999</v>
      </c>
      <c r="S941" s="176">
        <v>0</v>
      </c>
      <c r="T941" s="177">
        <f>S941*H941</f>
        <v>0</v>
      </c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R941" s="178" t="s">
        <v>295</v>
      </c>
      <c r="AT941" s="178" t="s">
        <v>197</v>
      </c>
      <c r="AU941" s="178" t="s">
        <v>78</v>
      </c>
      <c r="AY941" s="20" t="s">
        <v>195</v>
      </c>
      <c r="BE941" s="179">
        <f>IF(N941="základní",J941,0)</f>
        <v>53.9</v>
      </c>
      <c r="BF941" s="179">
        <f>IF(N941="snížená",J941,0)</f>
        <v>0</v>
      </c>
      <c r="BG941" s="179">
        <f>IF(N941="zákl. přenesená",J941,0)</f>
        <v>0</v>
      </c>
      <c r="BH941" s="179">
        <f>IF(N941="sníž. přenesená",J941,0)</f>
        <v>0</v>
      </c>
      <c r="BI941" s="179">
        <f>IF(N941="nulová",J941,0)</f>
        <v>0</v>
      </c>
      <c r="BJ941" s="20" t="s">
        <v>76</v>
      </c>
      <c r="BK941" s="179">
        <f>ROUND(I941*H941,2)</f>
        <v>53.9</v>
      </c>
      <c r="BL941" s="20" t="s">
        <v>295</v>
      </c>
      <c r="BM941" s="178" t="s">
        <v>1685</v>
      </c>
    </row>
    <row r="942" spans="1:65" s="2" customFormat="1" ht="24" customHeight="1">
      <c r="A942" s="33"/>
      <c r="B942" s="167"/>
      <c r="C942" s="168" t="s">
        <v>1686</v>
      </c>
      <c r="D942" s="168" t="s">
        <v>197</v>
      </c>
      <c r="E942" s="169" t="s">
        <v>1687</v>
      </c>
      <c r="F942" s="170" t="s">
        <v>1688</v>
      </c>
      <c r="G942" s="171" t="s">
        <v>212</v>
      </c>
      <c r="H942" s="172">
        <v>8.7</v>
      </c>
      <c r="I942" s="173">
        <v>90.9</v>
      </c>
      <c r="J942" s="173">
        <f>ROUND(I942*H942,2)</f>
        <v>790.83</v>
      </c>
      <c r="K942" s="170" t="s">
        <v>201</v>
      </c>
      <c r="L942" s="34"/>
      <c r="M942" s="174" t="s">
        <v>3</v>
      </c>
      <c r="N942" s="175" t="s">
        <v>40</v>
      </c>
      <c r="O942" s="176">
        <v>0.204</v>
      </c>
      <c r="P942" s="176">
        <f>O942*H942</f>
        <v>1.7747999999999997</v>
      </c>
      <c r="Q942" s="176">
        <v>0.00078</v>
      </c>
      <c r="R942" s="176">
        <f>Q942*H942</f>
        <v>0.0067859999999999995</v>
      </c>
      <c r="S942" s="176">
        <v>0</v>
      </c>
      <c r="T942" s="177">
        <f>S942*H942</f>
        <v>0</v>
      </c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R942" s="178" t="s">
        <v>295</v>
      </c>
      <c r="AT942" s="178" t="s">
        <v>197</v>
      </c>
      <c r="AU942" s="178" t="s">
        <v>78</v>
      </c>
      <c r="AY942" s="20" t="s">
        <v>195</v>
      </c>
      <c r="BE942" s="179">
        <f>IF(N942="základní",J942,0)</f>
        <v>790.83</v>
      </c>
      <c r="BF942" s="179">
        <f>IF(N942="snížená",J942,0)</f>
        <v>0</v>
      </c>
      <c r="BG942" s="179">
        <f>IF(N942="zákl. přenesená",J942,0)</f>
        <v>0</v>
      </c>
      <c r="BH942" s="179">
        <f>IF(N942="sníž. přenesená",J942,0)</f>
        <v>0</v>
      </c>
      <c r="BI942" s="179">
        <f>IF(N942="nulová",J942,0)</f>
        <v>0</v>
      </c>
      <c r="BJ942" s="20" t="s">
        <v>76</v>
      </c>
      <c r="BK942" s="179">
        <f>ROUND(I942*H942,2)</f>
        <v>790.83</v>
      </c>
      <c r="BL942" s="20" t="s">
        <v>295</v>
      </c>
      <c r="BM942" s="178" t="s">
        <v>1689</v>
      </c>
    </row>
    <row r="943" spans="1:51" s="14" customFormat="1" ht="12">
      <c r="A943" s="14"/>
      <c r="B943" s="187"/>
      <c r="C943" s="14"/>
      <c r="D943" s="181" t="s">
        <v>204</v>
      </c>
      <c r="E943" s="188" t="s">
        <v>3</v>
      </c>
      <c r="F943" s="189" t="s">
        <v>1681</v>
      </c>
      <c r="G943" s="14"/>
      <c r="H943" s="190">
        <v>8.7</v>
      </c>
      <c r="I943" s="14"/>
      <c r="J943" s="14"/>
      <c r="K943" s="14"/>
      <c r="L943" s="187"/>
      <c r="M943" s="191"/>
      <c r="N943" s="192"/>
      <c r="O943" s="192"/>
      <c r="P943" s="192"/>
      <c r="Q943" s="192"/>
      <c r="R943" s="192"/>
      <c r="S943" s="192"/>
      <c r="T943" s="193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188" t="s">
        <v>204</v>
      </c>
      <c r="AU943" s="188" t="s">
        <v>78</v>
      </c>
      <c r="AV943" s="14" t="s">
        <v>78</v>
      </c>
      <c r="AW943" s="14" t="s">
        <v>31</v>
      </c>
      <c r="AX943" s="14" t="s">
        <v>76</v>
      </c>
      <c r="AY943" s="188" t="s">
        <v>195</v>
      </c>
    </row>
    <row r="944" spans="1:65" s="2" customFormat="1" ht="16.5" customHeight="1">
      <c r="A944" s="33"/>
      <c r="B944" s="167"/>
      <c r="C944" s="208" t="s">
        <v>1690</v>
      </c>
      <c r="D944" s="208" t="s">
        <v>263</v>
      </c>
      <c r="E944" s="209" t="s">
        <v>1691</v>
      </c>
      <c r="F944" s="210" t="s">
        <v>1692</v>
      </c>
      <c r="G944" s="211" t="s">
        <v>200</v>
      </c>
      <c r="H944" s="212">
        <v>1.436</v>
      </c>
      <c r="I944" s="213">
        <v>422.5</v>
      </c>
      <c r="J944" s="213">
        <f>ROUND(I944*H944,2)</f>
        <v>606.71</v>
      </c>
      <c r="K944" s="210" t="s">
        <v>3</v>
      </c>
      <c r="L944" s="214"/>
      <c r="M944" s="215" t="s">
        <v>3</v>
      </c>
      <c r="N944" s="216" t="s">
        <v>40</v>
      </c>
      <c r="O944" s="176">
        <v>0</v>
      </c>
      <c r="P944" s="176">
        <f>O944*H944</f>
        <v>0</v>
      </c>
      <c r="Q944" s="176">
        <v>0.0118</v>
      </c>
      <c r="R944" s="176">
        <f>Q944*H944</f>
        <v>0.0169448</v>
      </c>
      <c r="S944" s="176">
        <v>0</v>
      </c>
      <c r="T944" s="177">
        <f>S944*H944</f>
        <v>0</v>
      </c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R944" s="178" t="s">
        <v>417</v>
      </c>
      <c r="AT944" s="178" t="s">
        <v>263</v>
      </c>
      <c r="AU944" s="178" t="s">
        <v>78</v>
      </c>
      <c r="AY944" s="20" t="s">
        <v>195</v>
      </c>
      <c r="BE944" s="179">
        <f>IF(N944="základní",J944,0)</f>
        <v>606.71</v>
      </c>
      <c r="BF944" s="179">
        <f>IF(N944="snížená",J944,0)</f>
        <v>0</v>
      </c>
      <c r="BG944" s="179">
        <f>IF(N944="zákl. přenesená",J944,0)</f>
        <v>0</v>
      </c>
      <c r="BH944" s="179">
        <f>IF(N944="sníž. přenesená",J944,0)</f>
        <v>0</v>
      </c>
      <c r="BI944" s="179">
        <f>IF(N944="nulová",J944,0)</f>
        <v>0</v>
      </c>
      <c r="BJ944" s="20" t="s">
        <v>76</v>
      </c>
      <c r="BK944" s="179">
        <f>ROUND(I944*H944,2)</f>
        <v>606.71</v>
      </c>
      <c r="BL944" s="20" t="s">
        <v>295</v>
      </c>
      <c r="BM944" s="178" t="s">
        <v>1693</v>
      </c>
    </row>
    <row r="945" spans="1:51" s="14" customFormat="1" ht="12">
      <c r="A945" s="14"/>
      <c r="B945" s="187"/>
      <c r="C945" s="14"/>
      <c r="D945" s="181" t="s">
        <v>204</v>
      </c>
      <c r="E945" s="188" t="s">
        <v>3</v>
      </c>
      <c r="F945" s="189" t="s">
        <v>1694</v>
      </c>
      <c r="G945" s="14"/>
      <c r="H945" s="190">
        <v>1.436</v>
      </c>
      <c r="I945" s="14"/>
      <c r="J945" s="14"/>
      <c r="K945" s="14"/>
      <c r="L945" s="187"/>
      <c r="M945" s="191"/>
      <c r="N945" s="192"/>
      <c r="O945" s="192"/>
      <c r="P945" s="192"/>
      <c r="Q945" s="192"/>
      <c r="R945" s="192"/>
      <c r="S945" s="192"/>
      <c r="T945" s="193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188" t="s">
        <v>204</v>
      </c>
      <c r="AU945" s="188" t="s">
        <v>78</v>
      </c>
      <c r="AV945" s="14" t="s">
        <v>78</v>
      </c>
      <c r="AW945" s="14" t="s">
        <v>31</v>
      </c>
      <c r="AX945" s="14" t="s">
        <v>76</v>
      </c>
      <c r="AY945" s="188" t="s">
        <v>195</v>
      </c>
    </row>
    <row r="946" spans="1:65" s="2" customFormat="1" ht="16.5" customHeight="1">
      <c r="A946" s="33"/>
      <c r="B946" s="167"/>
      <c r="C946" s="168" t="s">
        <v>1695</v>
      </c>
      <c r="D946" s="168" t="s">
        <v>197</v>
      </c>
      <c r="E946" s="169" t="s">
        <v>1696</v>
      </c>
      <c r="F946" s="170" t="s">
        <v>1697</v>
      </c>
      <c r="G946" s="171" t="s">
        <v>200</v>
      </c>
      <c r="H946" s="172">
        <v>1.305</v>
      </c>
      <c r="I946" s="173">
        <v>65</v>
      </c>
      <c r="J946" s="173">
        <f>ROUND(I946*H946,2)</f>
        <v>84.83</v>
      </c>
      <c r="K946" s="170" t="s">
        <v>201</v>
      </c>
      <c r="L946" s="34"/>
      <c r="M946" s="174" t="s">
        <v>3</v>
      </c>
      <c r="N946" s="175" t="s">
        <v>40</v>
      </c>
      <c r="O946" s="176">
        <v>0.16</v>
      </c>
      <c r="P946" s="176">
        <f>O946*H946</f>
        <v>0.20879999999999999</v>
      </c>
      <c r="Q946" s="176">
        <v>0</v>
      </c>
      <c r="R946" s="176">
        <f>Q946*H946</f>
        <v>0</v>
      </c>
      <c r="S946" s="176">
        <v>0</v>
      </c>
      <c r="T946" s="177">
        <f>S946*H946</f>
        <v>0</v>
      </c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R946" s="178" t="s">
        <v>295</v>
      </c>
      <c r="AT946" s="178" t="s">
        <v>197</v>
      </c>
      <c r="AU946" s="178" t="s">
        <v>78</v>
      </c>
      <c r="AY946" s="20" t="s">
        <v>195</v>
      </c>
      <c r="BE946" s="179">
        <f>IF(N946="základní",J946,0)</f>
        <v>84.83</v>
      </c>
      <c r="BF946" s="179">
        <f>IF(N946="snížená",J946,0)</f>
        <v>0</v>
      </c>
      <c r="BG946" s="179">
        <f>IF(N946="zákl. přenesená",J946,0)</f>
        <v>0</v>
      </c>
      <c r="BH946" s="179">
        <f>IF(N946="sníž. přenesená",J946,0)</f>
        <v>0</v>
      </c>
      <c r="BI946" s="179">
        <f>IF(N946="nulová",J946,0)</f>
        <v>0</v>
      </c>
      <c r="BJ946" s="20" t="s">
        <v>76</v>
      </c>
      <c r="BK946" s="179">
        <f>ROUND(I946*H946,2)</f>
        <v>84.83</v>
      </c>
      <c r="BL946" s="20" t="s">
        <v>295</v>
      </c>
      <c r="BM946" s="178" t="s">
        <v>1698</v>
      </c>
    </row>
    <row r="947" spans="1:51" s="14" customFormat="1" ht="12">
      <c r="A947" s="14"/>
      <c r="B947" s="187"/>
      <c r="C947" s="14"/>
      <c r="D947" s="181" t="s">
        <v>204</v>
      </c>
      <c r="E947" s="188" t="s">
        <v>3</v>
      </c>
      <c r="F947" s="189" t="s">
        <v>1699</v>
      </c>
      <c r="G947" s="14"/>
      <c r="H947" s="190">
        <v>1.305</v>
      </c>
      <c r="I947" s="14"/>
      <c r="J947" s="14"/>
      <c r="K947" s="14"/>
      <c r="L947" s="187"/>
      <c r="M947" s="191"/>
      <c r="N947" s="192"/>
      <c r="O947" s="192"/>
      <c r="P947" s="192"/>
      <c r="Q947" s="192"/>
      <c r="R947" s="192"/>
      <c r="S947" s="192"/>
      <c r="T947" s="193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188" t="s">
        <v>204</v>
      </c>
      <c r="AU947" s="188" t="s">
        <v>78</v>
      </c>
      <c r="AV947" s="14" t="s">
        <v>78</v>
      </c>
      <c r="AW947" s="14" t="s">
        <v>31</v>
      </c>
      <c r="AX947" s="14" t="s">
        <v>76</v>
      </c>
      <c r="AY947" s="188" t="s">
        <v>195</v>
      </c>
    </row>
    <row r="948" spans="1:65" s="2" customFormat="1" ht="16.5" customHeight="1">
      <c r="A948" s="33"/>
      <c r="B948" s="167"/>
      <c r="C948" s="168" t="s">
        <v>1700</v>
      </c>
      <c r="D948" s="168" t="s">
        <v>197</v>
      </c>
      <c r="E948" s="169" t="s">
        <v>1701</v>
      </c>
      <c r="F948" s="170" t="s">
        <v>1702</v>
      </c>
      <c r="G948" s="171" t="s">
        <v>200</v>
      </c>
      <c r="H948" s="172">
        <v>1.305</v>
      </c>
      <c r="I948" s="173">
        <v>20.8</v>
      </c>
      <c r="J948" s="173">
        <f>ROUND(I948*H948,2)</f>
        <v>27.14</v>
      </c>
      <c r="K948" s="170" t="s">
        <v>201</v>
      </c>
      <c r="L948" s="34"/>
      <c r="M948" s="174" t="s">
        <v>3</v>
      </c>
      <c r="N948" s="175" t="s">
        <v>40</v>
      </c>
      <c r="O948" s="176">
        <v>0</v>
      </c>
      <c r="P948" s="176">
        <f>O948*H948</f>
        <v>0</v>
      </c>
      <c r="Q948" s="176">
        <v>0.00121</v>
      </c>
      <c r="R948" s="176">
        <f>Q948*H948</f>
        <v>0.0015790499999999998</v>
      </c>
      <c r="S948" s="176">
        <v>0</v>
      </c>
      <c r="T948" s="177">
        <f>S948*H948</f>
        <v>0</v>
      </c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R948" s="178" t="s">
        <v>295</v>
      </c>
      <c r="AT948" s="178" t="s">
        <v>197</v>
      </c>
      <c r="AU948" s="178" t="s">
        <v>78</v>
      </c>
      <c r="AY948" s="20" t="s">
        <v>195</v>
      </c>
      <c r="BE948" s="179">
        <f>IF(N948="základní",J948,0)</f>
        <v>27.14</v>
      </c>
      <c r="BF948" s="179">
        <f>IF(N948="snížená",J948,0)</f>
        <v>0</v>
      </c>
      <c r="BG948" s="179">
        <f>IF(N948="zákl. přenesená",J948,0)</f>
        <v>0</v>
      </c>
      <c r="BH948" s="179">
        <f>IF(N948="sníž. přenesená",J948,0)</f>
        <v>0</v>
      </c>
      <c r="BI948" s="179">
        <f>IF(N948="nulová",J948,0)</f>
        <v>0</v>
      </c>
      <c r="BJ948" s="20" t="s">
        <v>76</v>
      </c>
      <c r="BK948" s="179">
        <f>ROUND(I948*H948,2)</f>
        <v>27.14</v>
      </c>
      <c r="BL948" s="20" t="s">
        <v>295</v>
      </c>
      <c r="BM948" s="178" t="s">
        <v>1703</v>
      </c>
    </row>
    <row r="949" spans="1:65" s="2" customFormat="1" ht="24" customHeight="1">
      <c r="A949" s="33"/>
      <c r="B949" s="167"/>
      <c r="C949" s="168" t="s">
        <v>1704</v>
      </c>
      <c r="D949" s="168" t="s">
        <v>197</v>
      </c>
      <c r="E949" s="169" t="s">
        <v>1705</v>
      </c>
      <c r="F949" s="170" t="s">
        <v>1706</v>
      </c>
      <c r="G949" s="171" t="s">
        <v>826</v>
      </c>
      <c r="H949" s="172">
        <v>0.028</v>
      </c>
      <c r="I949" s="173">
        <v>512</v>
      </c>
      <c r="J949" s="173">
        <f>ROUND(I949*H949,2)</f>
        <v>14.34</v>
      </c>
      <c r="K949" s="170" t="s">
        <v>201</v>
      </c>
      <c r="L949" s="34"/>
      <c r="M949" s="174" t="s">
        <v>3</v>
      </c>
      <c r="N949" s="175" t="s">
        <v>40</v>
      </c>
      <c r="O949" s="176">
        <v>1.265</v>
      </c>
      <c r="P949" s="176">
        <f>O949*H949</f>
        <v>0.03542</v>
      </c>
      <c r="Q949" s="176">
        <v>0</v>
      </c>
      <c r="R949" s="176">
        <f>Q949*H949</f>
        <v>0</v>
      </c>
      <c r="S949" s="176">
        <v>0</v>
      </c>
      <c r="T949" s="177">
        <f>S949*H949</f>
        <v>0</v>
      </c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R949" s="178" t="s">
        <v>295</v>
      </c>
      <c r="AT949" s="178" t="s">
        <v>197</v>
      </c>
      <c r="AU949" s="178" t="s">
        <v>78</v>
      </c>
      <c r="AY949" s="20" t="s">
        <v>195</v>
      </c>
      <c r="BE949" s="179">
        <f>IF(N949="základní",J949,0)</f>
        <v>14.34</v>
      </c>
      <c r="BF949" s="179">
        <f>IF(N949="snížená",J949,0)</f>
        <v>0</v>
      </c>
      <c r="BG949" s="179">
        <f>IF(N949="zákl. přenesená",J949,0)</f>
        <v>0</v>
      </c>
      <c r="BH949" s="179">
        <f>IF(N949="sníž. přenesená",J949,0)</f>
        <v>0</v>
      </c>
      <c r="BI949" s="179">
        <f>IF(N949="nulová",J949,0)</f>
        <v>0</v>
      </c>
      <c r="BJ949" s="20" t="s">
        <v>76</v>
      </c>
      <c r="BK949" s="179">
        <f>ROUND(I949*H949,2)</f>
        <v>14.34</v>
      </c>
      <c r="BL949" s="20" t="s">
        <v>295</v>
      </c>
      <c r="BM949" s="178" t="s">
        <v>1707</v>
      </c>
    </row>
    <row r="950" spans="1:63" s="12" customFormat="1" ht="22.8" customHeight="1">
      <c r="A950" s="12"/>
      <c r="B950" s="155"/>
      <c r="C950" s="12"/>
      <c r="D950" s="156" t="s">
        <v>68</v>
      </c>
      <c r="E950" s="165" t="s">
        <v>1708</v>
      </c>
      <c r="F950" s="165" t="s">
        <v>1709</v>
      </c>
      <c r="G950" s="12"/>
      <c r="H950" s="12"/>
      <c r="I950" s="12"/>
      <c r="J950" s="166">
        <f>BK950</f>
        <v>112889.16</v>
      </c>
      <c r="K950" s="12"/>
      <c r="L950" s="155"/>
      <c r="M950" s="159"/>
      <c r="N950" s="160"/>
      <c r="O950" s="160"/>
      <c r="P950" s="161">
        <f>SUM(P951:P1000)</f>
        <v>213.912294</v>
      </c>
      <c r="Q950" s="160"/>
      <c r="R950" s="161">
        <f>SUM(R951:R1000)</f>
        <v>0.20860087999999996</v>
      </c>
      <c r="S950" s="160"/>
      <c r="T950" s="162">
        <f>SUM(T951:T1000)</f>
        <v>0</v>
      </c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R950" s="156" t="s">
        <v>78</v>
      </c>
      <c r="AT950" s="163" t="s">
        <v>68</v>
      </c>
      <c r="AU950" s="163" t="s">
        <v>76</v>
      </c>
      <c r="AY950" s="156" t="s">
        <v>195</v>
      </c>
      <c r="BK950" s="164">
        <f>SUM(BK951:BK1000)</f>
        <v>112889.16</v>
      </c>
    </row>
    <row r="951" spans="1:65" s="2" customFormat="1" ht="16.5" customHeight="1">
      <c r="A951" s="33"/>
      <c r="B951" s="167"/>
      <c r="C951" s="168" t="s">
        <v>1710</v>
      </c>
      <c r="D951" s="168" t="s">
        <v>197</v>
      </c>
      <c r="E951" s="169" t="s">
        <v>1711</v>
      </c>
      <c r="F951" s="170" t="s">
        <v>1712</v>
      </c>
      <c r="G951" s="171" t="s">
        <v>200</v>
      </c>
      <c r="H951" s="172">
        <v>40</v>
      </c>
      <c r="I951" s="173">
        <v>66.7</v>
      </c>
      <c r="J951" s="173">
        <f>ROUND(I951*H951,2)</f>
        <v>2668</v>
      </c>
      <c r="K951" s="170" t="s">
        <v>201</v>
      </c>
      <c r="L951" s="34"/>
      <c r="M951" s="174" t="s">
        <v>3</v>
      </c>
      <c r="N951" s="175" t="s">
        <v>40</v>
      </c>
      <c r="O951" s="176">
        <v>0.167</v>
      </c>
      <c r="P951" s="176">
        <f>O951*H951</f>
        <v>6.680000000000001</v>
      </c>
      <c r="Q951" s="176">
        <v>6E-05</v>
      </c>
      <c r="R951" s="176">
        <f>Q951*H951</f>
        <v>0.0024000000000000002</v>
      </c>
      <c r="S951" s="176">
        <v>0</v>
      </c>
      <c r="T951" s="177">
        <f>S951*H951</f>
        <v>0</v>
      </c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R951" s="178" t="s">
        <v>295</v>
      </c>
      <c r="AT951" s="178" t="s">
        <v>197</v>
      </c>
      <c r="AU951" s="178" t="s">
        <v>78</v>
      </c>
      <c r="AY951" s="20" t="s">
        <v>195</v>
      </c>
      <c r="BE951" s="179">
        <f>IF(N951="základní",J951,0)</f>
        <v>2668</v>
      </c>
      <c r="BF951" s="179">
        <f>IF(N951="snížená",J951,0)</f>
        <v>0</v>
      </c>
      <c r="BG951" s="179">
        <f>IF(N951="zákl. přenesená",J951,0)</f>
        <v>0</v>
      </c>
      <c r="BH951" s="179">
        <f>IF(N951="sníž. přenesená",J951,0)</f>
        <v>0</v>
      </c>
      <c r="BI951" s="179">
        <f>IF(N951="nulová",J951,0)</f>
        <v>0</v>
      </c>
      <c r="BJ951" s="20" t="s">
        <v>76</v>
      </c>
      <c r="BK951" s="179">
        <f>ROUND(I951*H951,2)</f>
        <v>2668</v>
      </c>
      <c r="BL951" s="20" t="s">
        <v>295</v>
      </c>
      <c r="BM951" s="178" t="s">
        <v>1713</v>
      </c>
    </row>
    <row r="952" spans="1:51" s="13" customFormat="1" ht="12">
      <c r="A952" s="13"/>
      <c r="B952" s="180"/>
      <c r="C952" s="13"/>
      <c r="D952" s="181" t="s">
        <v>204</v>
      </c>
      <c r="E952" s="182" t="s">
        <v>3</v>
      </c>
      <c r="F952" s="183" t="s">
        <v>1714</v>
      </c>
      <c r="G952" s="13"/>
      <c r="H952" s="182" t="s">
        <v>3</v>
      </c>
      <c r="I952" s="13"/>
      <c r="J952" s="13"/>
      <c r="K952" s="13"/>
      <c r="L952" s="180"/>
      <c r="M952" s="184"/>
      <c r="N952" s="185"/>
      <c r="O952" s="185"/>
      <c r="P952" s="185"/>
      <c r="Q952" s="185"/>
      <c r="R952" s="185"/>
      <c r="S952" s="185"/>
      <c r="T952" s="186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182" t="s">
        <v>204</v>
      </c>
      <c r="AU952" s="182" t="s">
        <v>78</v>
      </c>
      <c r="AV952" s="13" t="s">
        <v>76</v>
      </c>
      <c r="AW952" s="13" t="s">
        <v>31</v>
      </c>
      <c r="AX952" s="13" t="s">
        <v>69</v>
      </c>
      <c r="AY952" s="182" t="s">
        <v>195</v>
      </c>
    </row>
    <row r="953" spans="1:51" s="14" customFormat="1" ht="12">
      <c r="A953" s="14"/>
      <c r="B953" s="187"/>
      <c r="C953" s="14"/>
      <c r="D953" s="181" t="s">
        <v>204</v>
      </c>
      <c r="E953" s="188" t="s">
        <v>3</v>
      </c>
      <c r="F953" s="189" t="s">
        <v>1715</v>
      </c>
      <c r="G953" s="14"/>
      <c r="H953" s="190">
        <v>40</v>
      </c>
      <c r="I953" s="14"/>
      <c r="J953" s="14"/>
      <c r="K953" s="14"/>
      <c r="L953" s="187"/>
      <c r="M953" s="191"/>
      <c r="N953" s="192"/>
      <c r="O953" s="192"/>
      <c r="P953" s="192"/>
      <c r="Q953" s="192"/>
      <c r="R953" s="192"/>
      <c r="S953" s="192"/>
      <c r="T953" s="193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188" t="s">
        <v>204</v>
      </c>
      <c r="AU953" s="188" t="s">
        <v>78</v>
      </c>
      <c r="AV953" s="14" t="s">
        <v>78</v>
      </c>
      <c r="AW953" s="14" t="s">
        <v>31</v>
      </c>
      <c r="AX953" s="14" t="s">
        <v>76</v>
      </c>
      <c r="AY953" s="188" t="s">
        <v>195</v>
      </c>
    </row>
    <row r="954" spans="1:65" s="2" customFormat="1" ht="16.5" customHeight="1">
      <c r="A954" s="33"/>
      <c r="B954" s="167"/>
      <c r="C954" s="168" t="s">
        <v>1716</v>
      </c>
      <c r="D954" s="168" t="s">
        <v>197</v>
      </c>
      <c r="E954" s="169" t="s">
        <v>1717</v>
      </c>
      <c r="F954" s="170" t="s">
        <v>1718</v>
      </c>
      <c r="G954" s="171" t="s">
        <v>200</v>
      </c>
      <c r="H954" s="172">
        <v>82.08</v>
      </c>
      <c r="I954" s="173">
        <v>90.9</v>
      </c>
      <c r="J954" s="173">
        <f>ROUND(I954*H954,2)</f>
        <v>7461.07</v>
      </c>
      <c r="K954" s="170" t="s">
        <v>201</v>
      </c>
      <c r="L954" s="34"/>
      <c r="M954" s="174" t="s">
        <v>3</v>
      </c>
      <c r="N954" s="175" t="s">
        <v>40</v>
      </c>
      <c r="O954" s="176">
        <v>0.155</v>
      </c>
      <c r="P954" s="176">
        <f>O954*H954</f>
        <v>12.7224</v>
      </c>
      <c r="Q954" s="176">
        <v>0.00013</v>
      </c>
      <c r="R954" s="176">
        <f>Q954*H954</f>
        <v>0.010670399999999998</v>
      </c>
      <c r="S954" s="176">
        <v>0</v>
      </c>
      <c r="T954" s="177">
        <f>S954*H954</f>
        <v>0</v>
      </c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R954" s="178" t="s">
        <v>295</v>
      </c>
      <c r="AT954" s="178" t="s">
        <v>197</v>
      </c>
      <c r="AU954" s="178" t="s">
        <v>78</v>
      </c>
      <c r="AY954" s="20" t="s">
        <v>195</v>
      </c>
      <c r="BE954" s="179">
        <f>IF(N954="základní",J954,0)</f>
        <v>7461.07</v>
      </c>
      <c r="BF954" s="179">
        <f>IF(N954="snížená",J954,0)</f>
        <v>0</v>
      </c>
      <c r="BG954" s="179">
        <f>IF(N954="zákl. přenesená",J954,0)</f>
        <v>0</v>
      </c>
      <c r="BH954" s="179">
        <f>IF(N954="sníž. přenesená",J954,0)</f>
        <v>0</v>
      </c>
      <c r="BI954" s="179">
        <f>IF(N954="nulová",J954,0)</f>
        <v>0</v>
      </c>
      <c r="BJ954" s="20" t="s">
        <v>76</v>
      </c>
      <c r="BK954" s="179">
        <f>ROUND(I954*H954,2)</f>
        <v>7461.07</v>
      </c>
      <c r="BL954" s="20" t="s">
        <v>295</v>
      </c>
      <c r="BM954" s="178" t="s">
        <v>1719</v>
      </c>
    </row>
    <row r="955" spans="1:51" s="13" customFormat="1" ht="12">
      <c r="A955" s="13"/>
      <c r="B955" s="180"/>
      <c r="C955" s="13"/>
      <c r="D955" s="181" t="s">
        <v>204</v>
      </c>
      <c r="E955" s="182" t="s">
        <v>3</v>
      </c>
      <c r="F955" s="183" t="s">
        <v>1720</v>
      </c>
      <c r="G955" s="13"/>
      <c r="H955" s="182" t="s">
        <v>3</v>
      </c>
      <c r="I955" s="13"/>
      <c r="J955" s="13"/>
      <c r="K955" s="13"/>
      <c r="L955" s="180"/>
      <c r="M955" s="184"/>
      <c r="N955" s="185"/>
      <c r="O955" s="185"/>
      <c r="P955" s="185"/>
      <c r="Q955" s="185"/>
      <c r="R955" s="185"/>
      <c r="S955" s="185"/>
      <c r="T955" s="186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182" t="s">
        <v>204</v>
      </c>
      <c r="AU955" s="182" t="s">
        <v>78</v>
      </c>
      <c r="AV955" s="13" t="s">
        <v>76</v>
      </c>
      <c r="AW955" s="13" t="s">
        <v>31</v>
      </c>
      <c r="AX955" s="13" t="s">
        <v>69</v>
      </c>
      <c r="AY955" s="182" t="s">
        <v>195</v>
      </c>
    </row>
    <row r="956" spans="1:51" s="14" customFormat="1" ht="12">
      <c r="A956" s="14"/>
      <c r="B956" s="187"/>
      <c r="C956" s="14"/>
      <c r="D956" s="181" t="s">
        <v>204</v>
      </c>
      <c r="E956" s="188" t="s">
        <v>3</v>
      </c>
      <c r="F956" s="189" t="s">
        <v>1721</v>
      </c>
      <c r="G956" s="14"/>
      <c r="H956" s="190">
        <v>82.08</v>
      </c>
      <c r="I956" s="14"/>
      <c r="J956" s="14"/>
      <c r="K956" s="14"/>
      <c r="L956" s="187"/>
      <c r="M956" s="191"/>
      <c r="N956" s="192"/>
      <c r="O956" s="192"/>
      <c r="P956" s="192"/>
      <c r="Q956" s="192"/>
      <c r="R956" s="192"/>
      <c r="S956" s="192"/>
      <c r="T956" s="193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188" t="s">
        <v>204</v>
      </c>
      <c r="AU956" s="188" t="s">
        <v>78</v>
      </c>
      <c r="AV956" s="14" t="s">
        <v>78</v>
      </c>
      <c r="AW956" s="14" t="s">
        <v>31</v>
      </c>
      <c r="AX956" s="14" t="s">
        <v>76</v>
      </c>
      <c r="AY956" s="188" t="s">
        <v>195</v>
      </c>
    </row>
    <row r="957" spans="1:65" s="2" customFormat="1" ht="16.5" customHeight="1">
      <c r="A957" s="33"/>
      <c r="B957" s="167"/>
      <c r="C957" s="168" t="s">
        <v>1722</v>
      </c>
      <c r="D957" s="168" t="s">
        <v>197</v>
      </c>
      <c r="E957" s="169" t="s">
        <v>1723</v>
      </c>
      <c r="F957" s="170" t="s">
        <v>1724</v>
      </c>
      <c r="G957" s="171" t="s">
        <v>200</v>
      </c>
      <c r="H957" s="172">
        <v>108.4</v>
      </c>
      <c r="I957" s="173">
        <v>89.6</v>
      </c>
      <c r="J957" s="173">
        <f>ROUND(I957*H957,2)</f>
        <v>9712.64</v>
      </c>
      <c r="K957" s="170" t="s">
        <v>1725</v>
      </c>
      <c r="L957" s="34"/>
      <c r="M957" s="174" t="s">
        <v>3</v>
      </c>
      <c r="N957" s="175" t="s">
        <v>40</v>
      </c>
      <c r="O957" s="176">
        <v>0.166</v>
      </c>
      <c r="P957" s="176">
        <f>O957*H957</f>
        <v>17.994400000000002</v>
      </c>
      <c r="Q957" s="176">
        <v>0.00012</v>
      </c>
      <c r="R957" s="176">
        <f>Q957*H957</f>
        <v>0.013008</v>
      </c>
      <c r="S957" s="176">
        <v>0</v>
      </c>
      <c r="T957" s="177">
        <f>S957*H957</f>
        <v>0</v>
      </c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R957" s="178" t="s">
        <v>295</v>
      </c>
      <c r="AT957" s="178" t="s">
        <v>197</v>
      </c>
      <c r="AU957" s="178" t="s">
        <v>78</v>
      </c>
      <c r="AY957" s="20" t="s">
        <v>195</v>
      </c>
      <c r="BE957" s="179">
        <f>IF(N957="základní",J957,0)</f>
        <v>9712.64</v>
      </c>
      <c r="BF957" s="179">
        <f>IF(N957="snížená",J957,0)</f>
        <v>0</v>
      </c>
      <c r="BG957" s="179">
        <f>IF(N957="zákl. přenesená",J957,0)</f>
        <v>0</v>
      </c>
      <c r="BH957" s="179">
        <f>IF(N957="sníž. přenesená",J957,0)</f>
        <v>0</v>
      </c>
      <c r="BI957" s="179">
        <f>IF(N957="nulová",J957,0)</f>
        <v>0</v>
      </c>
      <c r="BJ957" s="20" t="s">
        <v>76</v>
      </c>
      <c r="BK957" s="179">
        <f>ROUND(I957*H957,2)</f>
        <v>9712.64</v>
      </c>
      <c r="BL957" s="20" t="s">
        <v>295</v>
      </c>
      <c r="BM957" s="178" t="s">
        <v>1726</v>
      </c>
    </row>
    <row r="958" spans="1:51" s="13" customFormat="1" ht="12">
      <c r="A958" s="13"/>
      <c r="B958" s="180"/>
      <c r="C958" s="13"/>
      <c r="D958" s="181" t="s">
        <v>204</v>
      </c>
      <c r="E958" s="182" t="s">
        <v>3</v>
      </c>
      <c r="F958" s="183" t="s">
        <v>1727</v>
      </c>
      <c r="G958" s="13"/>
      <c r="H958" s="182" t="s">
        <v>3</v>
      </c>
      <c r="I958" s="13"/>
      <c r="J958" s="13"/>
      <c r="K958" s="13"/>
      <c r="L958" s="180"/>
      <c r="M958" s="184"/>
      <c r="N958" s="185"/>
      <c r="O958" s="185"/>
      <c r="P958" s="185"/>
      <c r="Q958" s="185"/>
      <c r="R958" s="185"/>
      <c r="S958" s="185"/>
      <c r="T958" s="186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182" t="s">
        <v>204</v>
      </c>
      <c r="AU958" s="182" t="s">
        <v>78</v>
      </c>
      <c r="AV958" s="13" t="s">
        <v>76</v>
      </c>
      <c r="AW958" s="13" t="s">
        <v>31</v>
      </c>
      <c r="AX958" s="13" t="s">
        <v>69</v>
      </c>
      <c r="AY958" s="182" t="s">
        <v>195</v>
      </c>
    </row>
    <row r="959" spans="1:51" s="14" customFormat="1" ht="12">
      <c r="A959" s="14"/>
      <c r="B959" s="187"/>
      <c r="C959" s="14"/>
      <c r="D959" s="181" t="s">
        <v>204</v>
      </c>
      <c r="E959" s="188" t="s">
        <v>3</v>
      </c>
      <c r="F959" s="189" t="s">
        <v>1728</v>
      </c>
      <c r="G959" s="14"/>
      <c r="H959" s="190">
        <v>68.4</v>
      </c>
      <c r="I959" s="14"/>
      <c r="J959" s="14"/>
      <c r="K959" s="14"/>
      <c r="L959" s="187"/>
      <c r="M959" s="191"/>
      <c r="N959" s="192"/>
      <c r="O959" s="192"/>
      <c r="P959" s="192"/>
      <c r="Q959" s="192"/>
      <c r="R959" s="192"/>
      <c r="S959" s="192"/>
      <c r="T959" s="193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188" t="s">
        <v>204</v>
      </c>
      <c r="AU959" s="188" t="s">
        <v>78</v>
      </c>
      <c r="AV959" s="14" t="s">
        <v>78</v>
      </c>
      <c r="AW959" s="14" t="s">
        <v>31</v>
      </c>
      <c r="AX959" s="14" t="s">
        <v>69</v>
      </c>
      <c r="AY959" s="188" t="s">
        <v>195</v>
      </c>
    </row>
    <row r="960" spans="1:51" s="13" customFormat="1" ht="12">
      <c r="A960" s="13"/>
      <c r="B960" s="180"/>
      <c r="C960" s="13"/>
      <c r="D960" s="181" t="s">
        <v>204</v>
      </c>
      <c r="E960" s="182" t="s">
        <v>3</v>
      </c>
      <c r="F960" s="183" t="s">
        <v>1729</v>
      </c>
      <c r="G960" s="13"/>
      <c r="H960" s="182" t="s">
        <v>3</v>
      </c>
      <c r="I960" s="13"/>
      <c r="J960" s="13"/>
      <c r="K960" s="13"/>
      <c r="L960" s="180"/>
      <c r="M960" s="184"/>
      <c r="N960" s="185"/>
      <c r="O960" s="185"/>
      <c r="P960" s="185"/>
      <c r="Q960" s="185"/>
      <c r="R960" s="185"/>
      <c r="S960" s="185"/>
      <c r="T960" s="186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182" t="s">
        <v>204</v>
      </c>
      <c r="AU960" s="182" t="s">
        <v>78</v>
      </c>
      <c r="AV960" s="13" t="s">
        <v>76</v>
      </c>
      <c r="AW960" s="13" t="s">
        <v>31</v>
      </c>
      <c r="AX960" s="13" t="s">
        <v>69</v>
      </c>
      <c r="AY960" s="182" t="s">
        <v>195</v>
      </c>
    </row>
    <row r="961" spans="1:51" s="14" customFormat="1" ht="12">
      <c r="A961" s="14"/>
      <c r="B961" s="187"/>
      <c r="C961" s="14"/>
      <c r="D961" s="181" t="s">
        <v>204</v>
      </c>
      <c r="E961" s="188" t="s">
        <v>3</v>
      </c>
      <c r="F961" s="189" t="s">
        <v>1715</v>
      </c>
      <c r="G961" s="14"/>
      <c r="H961" s="190">
        <v>40</v>
      </c>
      <c r="I961" s="14"/>
      <c r="J961" s="14"/>
      <c r="K961" s="14"/>
      <c r="L961" s="187"/>
      <c r="M961" s="191"/>
      <c r="N961" s="192"/>
      <c r="O961" s="192"/>
      <c r="P961" s="192"/>
      <c r="Q961" s="192"/>
      <c r="R961" s="192"/>
      <c r="S961" s="192"/>
      <c r="T961" s="193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188" t="s">
        <v>204</v>
      </c>
      <c r="AU961" s="188" t="s">
        <v>78</v>
      </c>
      <c r="AV961" s="14" t="s">
        <v>78</v>
      </c>
      <c r="AW961" s="14" t="s">
        <v>31</v>
      </c>
      <c r="AX961" s="14" t="s">
        <v>69</v>
      </c>
      <c r="AY961" s="188" t="s">
        <v>195</v>
      </c>
    </row>
    <row r="962" spans="1:51" s="15" customFormat="1" ht="12">
      <c r="A962" s="15"/>
      <c r="B962" s="194"/>
      <c r="C962" s="15"/>
      <c r="D962" s="181" t="s">
        <v>204</v>
      </c>
      <c r="E962" s="195" t="s">
        <v>3</v>
      </c>
      <c r="F962" s="196" t="s">
        <v>209</v>
      </c>
      <c r="G962" s="15"/>
      <c r="H962" s="197">
        <v>108.4</v>
      </c>
      <c r="I962" s="15"/>
      <c r="J962" s="15"/>
      <c r="K962" s="15"/>
      <c r="L962" s="194"/>
      <c r="M962" s="198"/>
      <c r="N962" s="199"/>
      <c r="O962" s="199"/>
      <c r="P962" s="199"/>
      <c r="Q962" s="199"/>
      <c r="R962" s="199"/>
      <c r="S962" s="199"/>
      <c r="T962" s="200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T962" s="195" t="s">
        <v>204</v>
      </c>
      <c r="AU962" s="195" t="s">
        <v>78</v>
      </c>
      <c r="AV962" s="15" t="s">
        <v>202</v>
      </c>
      <c r="AW962" s="15" t="s">
        <v>31</v>
      </c>
      <c r="AX962" s="15" t="s">
        <v>76</v>
      </c>
      <c r="AY962" s="195" t="s">
        <v>195</v>
      </c>
    </row>
    <row r="963" spans="1:65" s="2" customFormat="1" ht="16.5" customHeight="1">
      <c r="A963" s="33"/>
      <c r="B963" s="167"/>
      <c r="C963" s="168" t="s">
        <v>1730</v>
      </c>
      <c r="D963" s="168" t="s">
        <v>197</v>
      </c>
      <c r="E963" s="169" t="s">
        <v>1731</v>
      </c>
      <c r="F963" s="170" t="s">
        <v>1732</v>
      </c>
      <c r="G963" s="171" t="s">
        <v>200</v>
      </c>
      <c r="H963" s="172">
        <v>919.5</v>
      </c>
      <c r="I963" s="173">
        <v>3.58</v>
      </c>
      <c r="J963" s="173">
        <f>ROUND(I963*H963,2)</f>
        <v>3291.81</v>
      </c>
      <c r="K963" s="170" t="s">
        <v>201</v>
      </c>
      <c r="L963" s="34"/>
      <c r="M963" s="174" t="s">
        <v>3</v>
      </c>
      <c r="N963" s="175" t="s">
        <v>40</v>
      </c>
      <c r="O963" s="176">
        <v>0.01</v>
      </c>
      <c r="P963" s="176">
        <f>O963*H963</f>
        <v>9.195</v>
      </c>
      <c r="Q963" s="176">
        <v>0</v>
      </c>
      <c r="R963" s="176">
        <f>Q963*H963</f>
        <v>0</v>
      </c>
      <c r="S963" s="176">
        <v>0</v>
      </c>
      <c r="T963" s="177">
        <f>S963*H963</f>
        <v>0</v>
      </c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R963" s="178" t="s">
        <v>295</v>
      </c>
      <c r="AT963" s="178" t="s">
        <v>197</v>
      </c>
      <c r="AU963" s="178" t="s">
        <v>78</v>
      </c>
      <c r="AY963" s="20" t="s">
        <v>195</v>
      </c>
      <c r="BE963" s="179">
        <f>IF(N963="základní",J963,0)</f>
        <v>3291.81</v>
      </c>
      <c r="BF963" s="179">
        <f>IF(N963="snížená",J963,0)</f>
        <v>0</v>
      </c>
      <c r="BG963" s="179">
        <f>IF(N963="zákl. přenesená",J963,0)</f>
        <v>0</v>
      </c>
      <c r="BH963" s="179">
        <f>IF(N963="sníž. přenesená",J963,0)</f>
        <v>0</v>
      </c>
      <c r="BI963" s="179">
        <f>IF(N963="nulová",J963,0)</f>
        <v>0</v>
      </c>
      <c r="BJ963" s="20" t="s">
        <v>76</v>
      </c>
      <c r="BK963" s="179">
        <f>ROUND(I963*H963,2)</f>
        <v>3291.81</v>
      </c>
      <c r="BL963" s="20" t="s">
        <v>295</v>
      </c>
      <c r="BM963" s="178" t="s">
        <v>1733</v>
      </c>
    </row>
    <row r="964" spans="1:65" s="2" customFormat="1" ht="24" customHeight="1">
      <c r="A964" s="33"/>
      <c r="B964" s="167"/>
      <c r="C964" s="168" t="s">
        <v>1734</v>
      </c>
      <c r="D964" s="168" t="s">
        <v>197</v>
      </c>
      <c r="E964" s="169" t="s">
        <v>1735</v>
      </c>
      <c r="F964" s="170" t="s">
        <v>1736</v>
      </c>
      <c r="G964" s="171" t="s">
        <v>200</v>
      </c>
      <c r="H964" s="172">
        <v>919.5</v>
      </c>
      <c r="I964" s="173">
        <v>78.4</v>
      </c>
      <c r="J964" s="173">
        <f>ROUND(I964*H964,2)</f>
        <v>72088.8</v>
      </c>
      <c r="K964" s="170" t="s">
        <v>201</v>
      </c>
      <c r="L964" s="34"/>
      <c r="M964" s="174" t="s">
        <v>3</v>
      </c>
      <c r="N964" s="175" t="s">
        <v>40</v>
      </c>
      <c r="O964" s="176">
        <v>0.149</v>
      </c>
      <c r="P964" s="176">
        <f>O964*H964</f>
        <v>137.00549999999998</v>
      </c>
      <c r="Q964" s="176">
        <v>0.00014</v>
      </c>
      <c r="R964" s="176">
        <f>Q964*H964</f>
        <v>0.12872999999999998</v>
      </c>
      <c r="S964" s="176">
        <v>0</v>
      </c>
      <c r="T964" s="177">
        <f>S964*H964</f>
        <v>0</v>
      </c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R964" s="178" t="s">
        <v>295</v>
      </c>
      <c r="AT964" s="178" t="s">
        <v>197</v>
      </c>
      <c r="AU964" s="178" t="s">
        <v>78</v>
      </c>
      <c r="AY964" s="20" t="s">
        <v>195</v>
      </c>
      <c r="BE964" s="179">
        <f>IF(N964="základní",J964,0)</f>
        <v>72088.8</v>
      </c>
      <c r="BF964" s="179">
        <f>IF(N964="snížená",J964,0)</f>
        <v>0</v>
      </c>
      <c r="BG964" s="179">
        <f>IF(N964="zákl. přenesená",J964,0)</f>
        <v>0</v>
      </c>
      <c r="BH964" s="179">
        <f>IF(N964="sníž. přenesená",J964,0)</f>
        <v>0</v>
      </c>
      <c r="BI964" s="179">
        <f>IF(N964="nulová",J964,0)</f>
        <v>0</v>
      </c>
      <c r="BJ964" s="20" t="s">
        <v>76</v>
      </c>
      <c r="BK964" s="179">
        <f>ROUND(I964*H964,2)</f>
        <v>72088.8</v>
      </c>
      <c r="BL964" s="20" t="s">
        <v>295</v>
      </c>
      <c r="BM964" s="178" t="s">
        <v>1737</v>
      </c>
    </row>
    <row r="965" spans="1:51" s="13" customFormat="1" ht="12">
      <c r="A965" s="13"/>
      <c r="B965" s="180"/>
      <c r="C965" s="13"/>
      <c r="D965" s="181" t="s">
        <v>204</v>
      </c>
      <c r="E965" s="182" t="s">
        <v>3</v>
      </c>
      <c r="F965" s="183" t="s">
        <v>1738</v>
      </c>
      <c r="G965" s="13"/>
      <c r="H965" s="182" t="s">
        <v>3</v>
      </c>
      <c r="I965" s="13"/>
      <c r="J965" s="13"/>
      <c r="K965" s="13"/>
      <c r="L965" s="180"/>
      <c r="M965" s="184"/>
      <c r="N965" s="185"/>
      <c r="O965" s="185"/>
      <c r="P965" s="185"/>
      <c r="Q965" s="185"/>
      <c r="R965" s="185"/>
      <c r="S965" s="185"/>
      <c r="T965" s="186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182" t="s">
        <v>204</v>
      </c>
      <c r="AU965" s="182" t="s">
        <v>78</v>
      </c>
      <c r="AV965" s="13" t="s">
        <v>76</v>
      </c>
      <c r="AW965" s="13" t="s">
        <v>31</v>
      </c>
      <c r="AX965" s="13" t="s">
        <v>69</v>
      </c>
      <c r="AY965" s="182" t="s">
        <v>195</v>
      </c>
    </row>
    <row r="966" spans="1:51" s="13" customFormat="1" ht="12">
      <c r="A966" s="13"/>
      <c r="B966" s="180"/>
      <c r="C966" s="13"/>
      <c r="D966" s="181" t="s">
        <v>204</v>
      </c>
      <c r="E966" s="182" t="s">
        <v>3</v>
      </c>
      <c r="F966" s="183" t="s">
        <v>1739</v>
      </c>
      <c r="G966" s="13"/>
      <c r="H966" s="182" t="s">
        <v>3</v>
      </c>
      <c r="I966" s="13"/>
      <c r="J966" s="13"/>
      <c r="K966" s="13"/>
      <c r="L966" s="180"/>
      <c r="M966" s="184"/>
      <c r="N966" s="185"/>
      <c r="O966" s="185"/>
      <c r="P966" s="185"/>
      <c r="Q966" s="185"/>
      <c r="R966" s="185"/>
      <c r="S966" s="185"/>
      <c r="T966" s="186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182" t="s">
        <v>204</v>
      </c>
      <c r="AU966" s="182" t="s">
        <v>78</v>
      </c>
      <c r="AV966" s="13" t="s">
        <v>76</v>
      </c>
      <c r="AW966" s="13" t="s">
        <v>31</v>
      </c>
      <c r="AX966" s="13" t="s">
        <v>69</v>
      </c>
      <c r="AY966" s="182" t="s">
        <v>195</v>
      </c>
    </row>
    <row r="967" spans="1:51" s="13" customFormat="1" ht="12">
      <c r="A967" s="13"/>
      <c r="B967" s="180"/>
      <c r="C967" s="13"/>
      <c r="D967" s="181" t="s">
        <v>204</v>
      </c>
      <c r="E967" s="182" t="s">
        <v>3</v>
      </c>
      <c r="F967" s="183" t="s">
        <v>1740</v>
      </c>
      <c r="G967" s="13"/>
      <c r="H967" s="182" t="s">
        <v>3</v>
      </c>
      <c r="I967" s="13"/>
      <c r="J967" s="13"/>
      <c r="K967" s="13"/>
      <c r="L967" s="180"/>
      <c r="M967" s="184"/>
      <c r="N967" s="185"/>
      <c r="O967" s="185"/>
      <c r="P967" s="185"/>
      <c r="Q967" s="185"/>
      <c r="R967" s="185"/>
      <c r="S967" s="185"/>
      <c r="T967" s="186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182" t="s">
        <v>204</v>
      </c>
      <c r="AU967" s="182" t="s">
        <v>78</v>
      </c>
      <c r="AV967" s="13" t="s">
        <v>76</v>
      </c>
      <c r="AW967" s="13" t="s">
        <v>31</v>
      </c>
      <c r="AX967" s="13" t="s">
        <v>69</v>
      </c>
      <c r="AY967" s="182" t="s">
        <v>195</v>
      </c>
    </row>
    <row r="968" spans="1:51" s="14" customFormat="1" ht="12">
      <c r="A968" s="14"/>
      <c r="B968" s="187"/>
      <c r="C968" s="14"/>
      <c r="D968" s="181" t="s">
        <v>204</v>
      </c>
      <c r="E968" s="188" t="s">
        <v>3</v>
      </c>
      <c r="F968" s="189" t="s">
        <v>1741</v>
      </c>
      <c r="G968" s="14"/>
      <c r="H968" s="190">
        <v>769.5</v>
      </c>
      <c r="I968" s="14"/>
      <c r="J968" s="14"/>
      <c r="K968" s="14"/>
      <c r="L968" s="187"/>
      <c r="M968" s="191"/>
      <c r="N968" s="192"/>
      <c r="O968" s="192"/>
      <c r="P968" s="192"/>
      <c r="Q968" s="192"/>
      <c r="R968" s="192"/>
      <c r="S968" s="192"/>
      <c r="T968" s="193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188" t="s">
        <v>204</v>
      </c>
      <c r="AU968" s="188" t="s">
        <v>78</v>
      </c>
      <c r="AV968" s="14" t="s">
        <v>78</v>
      </c>
      <c r="AW968" s="14" t="s">
        <v>31</v>
      </c>
      <c r="AX968" s="14" t="s">
        <v>69</v>
      </c>
      <c r="AY968" s="188" t="s">
        <v>195</v>
      </c>
    </row>
    <row r="969" spans="1:51" s="13" customFormat="1" ht="12">
      <c r="A969" s="13"/>
      <c r="B969" s="180"/>
      <c r="C969" s="13"/>
      <c r="D969" s="181" t="s">
        <v>204</v>
      </c>
      <c r="E969" s="182" t="s">
        <v>3</v>
      </c>
      <c r="F969" s="183" t="s">
        <v>1742</v>
      </c>
      <c r="G969" s="13"/>
      <c r="H969" s="182" t="s">
        <v>3</v>
      </c>
      <c r="I969" s="13"/>
      <c r="J969" s="13"/>
      <c r="K969" s="13"/>
      <c r="L969" s="180"/>
      <c r="M969" s="184"/>
      <c r="N969" s="185"/>
      <c r="O969" s="185"/>
      <c r="P969" s="185"/>
      <c r="Q969" s="185"/>
      <c r="R969" s="185"/>
      <c r="S969" s="185"/>
      <c r="T969" s="186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182" t="s">
        <v>204</v>
      </c>
      <c r="AU969" s="182" t="s">
        <v>78</v>
      </c>
      <c r="AV969" s="13" t="s">
        <v>76</v>
      </c>
      <c r="AW969" s="13" t="s">
        <v>31</v>
      </c>
      <c r="AX969" s="13" t="s">
        <v>69</v>
      </c>
      <c r="AY969" s="182" t="s">
        <v>195</v>
      </c>
    </row>
    <row r="970" spans="1:51" s="14" customFormat="1" ht="12">
      <c r="A970" s="14"/>
      <c r="B970" s="187"/>
      <c r="C970" s="14"/>
      <c r="D970" s="181" t="s">
        <v>204</v>
      </c>
      <c r="E970" s="188" t="s">
        <v>3</v>
      </c>
      <c r="F970" s="189" t="s">
        <v>665</v>
      </c>
      <c r="G970" s="14"/>
      <c r="H970" s="190">
        <v>150</v>
      </c>
      <c r="I970" s="14"/>
      <c r="J970" s="14"/>
      <c r="K970" s="14"/>
      <c r="L970" s="187"/>
      <c r="M970" s="191"/>
      <c r="N970" s="192"/>
      <c r="O970" s="192"/>
      <c r="P970" s="192"/>
      <c r="Q970" s="192"/>
      <c r="R970" s="192"/>
      <c r="S970" s="192"/>
      <c r="T970" s="193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188" t="s">
        <v>204</v>
      </c>
      <c r="AU970" s="188" t="s">
        <v>78</v>
      </c>
      <c r="AV970" s="14" t="s">
        <v>78</v>
      </c>
      <c r="AW970" s="14" t="s">
        <v>31</v>
      </c>
      <c r="AX970" s="14" t="s">
        <v>69</v>
      </c>
      <c r="AY970" s="188" t="s">
        <v>195</v>
      </c>
    </row>
    <row r="971" spans="1:51" s="15" customFormat="1" ht="12">
      <c r="A971" s="15"/>
      <c r="B971" s="194"/>
      <c r="C971" s="15"/>
      <c r="D971" s="181" t="s">
        <v>204</v>
      </c>
      <c r="E971" s="195" t="s">
        <v>3</v>
      </c>
      <c r="F971" s="196" t="s">
        <v>209</v>
      </c>
      <c r="G971" s="15"/>
      <c r="H971" s="197">
        <v>919.5</v>
      </c>
      <c r="I971" s="15"/>
      <c r="J971" s="15"/>
      <c r="K971" s="15"/>
      <c r="L971" s="194"/>
      <c r="M971" s="198"/>
      <c r="N971" s="199"/>
      <c r="O971" s="199"/>
      <c r="P971" s="199"/>
      <c r="Q971" s="199"/>
      <c r="R971" s="199"/>
      <c r="S971" s="199"/>
      <c r="T971" s="200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T971" s="195" t="s">
        <v>204</v>
      </c>
      <c r="AU971" s="195" t="s">
        <v>78</v>
      </c>
      <c r="AV971" s="15" t="s">
        <v>202</v>
      </c>
      <c r="AW971" s="15" t="s">
        <v>31</v>
      </c>
      <c r="AX971" s="15" t="s">
        <v>76</v>
      </c>
      <c r="AY971" s="195" t="s">
        <v>195</v>
      </c>
    </row>
    <row r="972" spans="1:65" s="2" customFormat="1" ht="24" customHeight="1">
      <c r="A972" s="33"/>
      <c r="B972" s="167"/>
      <c r="C972" s="168" t="s">
        <v>1743</v>
      </c>
      <c r="D972" s="168" t="s">
        <v>197</v>
      </c>
      <c r="E972" s="169" t="s">
        <v>1744</v>
      </c>
      <c r="F972" s="170" t="s">
        <v>1745</v>
      </c>
      <c r="G972" s="171" t="s">
        <v>200</v>
      </c>
      <c r="H972" s="172">
        <v>24.914</v>
      </c>
      <c r="I972" s="173">
        <v>48.9</v>
      </c>
      <c r="J972" s="173">
        <f>ROUND(I972*H972,2)</f>
        <v>1218.29</v>
      </c>
      <c r="K972" s="170" t="s">
        <v>201</v>
      </c>
      <c r="L972" s="34"/>
      <c r="M972" s="174" t="s">
        <v>3</v>
      </c>
      <c r="N972" s="175" t="s">
        <v>40</v>
      </c>
      <c r="O972" s="176">
        <v>0.133</v>
      </c>
      <c r="P972" s="176">
        <f>O972*H972</f>
        <v>3.3135620000000006</v>
      </c>
      <c r="Q972" s="176">
        <v>8E-05</v>
      </c>
      <c r="R972" s="176">
        <f>Q972*H972</f>
        <v>0.00199312</v>
      </c>
      <c r="S972" s="176">
        <v>0</v>
      </c>
      <c r="T972" s="177">
        <f>S972*H972</f>
        <v>0</v>
      </c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R972" s="178" t="s">
        <v>295</v>
      </c>
      <c r="AT972" s="178" t="s">
        <v>197</v>
      </c>
      <c r="AU972" s="178" t="s">
        <v>78</v>
      </c>
      <c r="AY972" s="20" t="s">
        <v>195</v>
      </c>
      <c r="BE972" s="179">
        <f>IF(N972="základní",J972,0)</f>
        <v>1218.29</v>
      </c>
      <c r="BF972" s="179">
        <f>IF(N972="snížená",J972,0)</f>
        <v>0</v>
      </c>
      <c r="BG972" s="179">
        <f>IF(N972="zákl. přenesená",J972,0)</f>
        <v>0</v>
      </c>
      <c r="BH972" s="179">
        <f>IF(N972="sníž. přenesená",J972,0)</f>
        <v>0</v>
      </c>
      <c r="BI972" s="179">
        <f>IF(N972="nulová",J972,0)</f>
        <v>0</v>
      </c>
      <c r="BJ972" s="20" t="s">
        <v>76</v>
      </c>
      <c r="BK972" s="179">
        <f>ROUND(I972*H972,2)</f>
        <v>1218.29</v>
      </c>
      <c r="BL972" s="20" t="s">
        <v>295</v>
      </c>
      <c r="BM972" s="178" t="s">
        <v>1746</v>
      </c>
    </row>
    <row r="973" spans="1:65" s="2" customFormat="1" ht="16.5" customHeight="1">
      <c r="A973" s="33"/>
      <c r="B973" s="167"/>
      <c r="C973" s="168" t="s">
        <v>1747</v>
      </c>
      <c r="D973" s="168" t="s">
        <v>197</v>
      </c>
      <c r="E973" s="169" t="s">
        <v>1748</v>
      </c>
      <c r="F973" s="170" t="s">
        <v>1749</v>
      </c>
      <c r="G973" s="171" t="s">
        <v>200</v>
      </c>
      <c r="H973" s="172">
        <v>24.914</v>
      </c>
      <c r="I973" s="173">
        <v>89.6</v>
      </c>
      <c r="J973" s="173">
        <f>ROUND(I973*H973,2)</f>
        <v>2232.29</v>
      </c>
      <c r="K973" s="170" t="s">
        <v>201</v>
      </c>
      <c r="L973" s="34"/>
      <c r="M973" s="174" t="s">
        <v>3</v>
      </c>
      <c r="N973" s="175" t="s">
        <v>40</v>
      </c>
      <c r="O973" s="176">
        <v>0.166</v>
      </c>
      <c r="P973" s="176">
        <f>O973*H973</f>
        <v>4.135724000000001</v>
      </c>
      <c r="Q973" s="176">
        <v>0.00012</v>
      </c>
      <c r="R973" s="176">
        <f>Q973*H973</f>
        <v>0.00298968</v>
      </c>
      <c r="S973" s="176">
        <v>0</v>
      </c>
      <c r="T973" s="177">
        <f>S973*H973</f>
        <v>0</v>
      </c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R973" s="178" t="s">
        <v>295</v>
      </c>
      <c r="AT973" s="178" t="s">
        <v>197</v>
      </c>
      <c r="AU973" s="178" t="s">
        <v>78</v>
      </c>
      <c r="AY973" s="20" t="s">
        <v>195</v>
      </c>
      <c r="BE973" s="179">
        <f>IF(N973="základní",J973,0)</f>
        <v>2232.29</v>
      </c>
      <c r="BF973" s="179">
        <f>IF(N973="snížená",J973,0)</f>
        <v>0</v>
      </c>
      <c r="BG973" s="179">
        <f>IF(N973="zákl. přenesená",J973,0)</f>
        <v>0</v>
      </c>
      <c r="BH973" s="179">
        <f>IF(N973="sníž. přenesená",J973,0)</f>
        <v>0</v>
      </c>
      <c r="BI973" s="179">
        <f>IF(N973="nulová",J973,0)</f>
        <v>0</v>
      </c>
      <c r="BJ973" s="20" t="s">
        <v>76</v>
      </c>
      <c r="BK973" s="179">
        <f>ROUND(I973*H973,2)</f>
        <v>2232.29</v>
      </c>
      <c r="BL973" s="20" t="s">
        <v>295</v>
      </c>
      <c r="BM973" s="178" t="s">
        <v>1750</v>
      </c>
    </row>
    <row r="974" spans="1:65" s="2" customFormat="1" ht="16.5" customHeight="1">
      <c r="A974" s="33"/>
      <c r="B974" s="167"/>
      <c r="C974" s="168" t="s">
        <v>1751</v>
      </c>
      <c r="D974" s="168" t="s">
        <v>197</v>
      </c>
      <c r="E974" s="169" t="s">
        <v>1752</v>
      </c>
      <c r="F974" s="170" t="s">
        <v>1753</v>
      </c>
      <c r="G974" s="171" t="s">
        <v>200</v>
      </c>
      <c r="H974" s="172">
        <v>24.914</v>
      </c>
      <c r="I974" s="173">
        <v>92.1</v>
      </c>
      <c r="J974" s="173">
        <f>ROUND(I974*H974,2)</f>
        <v>2294.58</v>
      </c>
      <c r="K974" s="170" t="s">
        <v>201</v>
      </c>
      <c r="L974" s="34"/>
      <c r="M974" s="174" t="s">
        <v>3</v>
      </c>
      <c r="N974" s="175" t="s">
        <v>40</v>
      </c>
      <c r="O974" s="176">
        <v>0.172</v>
      </c>
      <c r="P974" s="176">
        <f>O974*H974</f>
        <v>4.285208</v>
      </c>
      <c r="Q974" s="176">
        <v>0.00012</v>
      </c>
      <c r="R974" s="176">
        <f>Q974*H974</f>
        <v>0.00298968</v>
      </c>
      <c r="S974" s="176">
        <v>0</v>
      </c>
      <c r="T974" s="177">
        <f>S974*H974</f>
        <v>0</v>
      </c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R974" s="178" t="s">
        <v>295</v>
      </c>
      <c r="AT974" s="178" t="s">
        <v>197</v>
      </c>
      <c r="AU974" s="178" t="s">
        <v>78</v>
      </c>
      <c r="AY974" s="20" t="s">
        <v>195</v>
      </c>
      <c r="BE974" s="179">
        <f>IF(N974="základní",J974,0)</f>
        <v>2294.58</v>
      </c>
      <c r="BF974" s="179">
        <f>IF(N974="snížená",J974,0)</f>
        <v>0</v>
      </c>
      <c r="BG974" s="179">
        <f>IF(N974="zákl. přenesená",J974,0)</f>
        <v>0</v>
      </c>
      <c r="BH974" s="179">
        <f>IF(N974="sníž. přenesená",J974,0)</f>
        <v>0</v>
      </c>
      <c r="BI974" s="179">
        <f>IF(N974="nulová",J974,0)</f>
        <v>0</v>
      </c>
      <c r="BJ974" s="20" t="s">
        <v>76</v>
      </c>
      <c r="BK974" s="179">
        <f>ROUND(I974*H974,2)</f>
        <v>2294.58</v>
      </c>
      <c r="BL974" s="20" t="s">
        <v>295</v>
      </c>
      <c r="BM974" s="178" t="s">
        <v>1754</v>
      </c>
    </row>
    <row r="975" spans="1:51" s="13" customFormat="1" ht="12">
      <c r="A975" s="13"/>
      <c r="B975" s="180"/>
      <c r="C975" s="13"/>
      <c r="D975" s="181" t="s">
        <v>204</v>
      </c>
      <c r="E975" s="182" t="s">
        <v>3</v>
      </c>
      <c r="F975" s="183" t="s">
        <v>1755</v>
      </c>
      <c r="G975" s="13"/>
      <c r="H975" s="182" t="s">
        <v>3</v>
      </c>
      <c r="I975" s="13"/>
      <c r="J975" s="13"/>
      <c r="K975" s="13"/>
      <c r="L975" s="180"/>
      <c r="M975" s="184"/>
      <c r="N975" s="185"/>
      <c r="O975" s="185"/>
      <c r="P975" s="185"/>
      <c r="Q975" s="185"/>
      <c r="R975" s="185"/>
      <c r="S975" s="185"/>
      <c r="T975" s="186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182" t="s">
        <v>204</v>
      </c>
      <c r="AU975" s="182" t="s">
        <v>78</v>
      </c>
      <c r="AV975" s="13" t="s">
        <v>76</v>
      </c>
      <c r="AW975" s="13" t="s">
        <v>31</v>
      </c>
      <c r="AX975" s="13" t="s">
        <v>69</v>
      </c>
      <c r="AY975" s="182" t="s">
        <v>195</v>
      </c>
    </row>
    <row r="976" spans="1:51" s="14" customFormat="1" ht="12">
      <c r="A976" s="14"/>
      <c r="B976" s="187"/>
      <c r="C976" s="14"/>
      <c r="D976" s="181" t="s">
        <v>204</v>
      </c>
      <c r="E976" s="188" t="s">
        <v>3</v>
      </c>
      <c r="F976" s="189" t="s">
        <v>1756</v>
      </c>
      <c r="G976" s="14"/>
      <c r="H976" s="190">
        <v>1.539</v>
      </c>
      <c r="I976" s="14"/>
      <c r="J976" s="14"/>
      <c r="K976" s="14"/>
      <c r="L976" s="187"/>
      <c r="M976" s="191"/>
      <c r="N976" s="192"/>
      <c r="O976" s="192"/>
      <c r="P976" s="192"/>
      <c r="Q976" s="192"/>
      <c r="R976" s="192"/>
      <c r="S976" s="192"/>
      <c r="T976" s="193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188" t="s">
        <v>204</v>
      </c>
      <c r="AU976" s="188" t="s">
        <v>78</v>
      </c>
      <c r="AV976" s="14" t="s">
        <v>78</v>
      </c>
      <c r="AW976" s="14" t="s">
        <v>31</v>
      </c>
      <c r="AX976" s="14" t="s">
        <v>69</v>
      </c>
      <c r="AY976" s="188" t="s">
        <v>195</v>
      </c>
    </row>
    <row r="977" spans="1:51" s="13" customFormat="1" ht="12">
      <c r="A977" s="13"/>
      <c r="B977" s="180"/>
      <c r="C977" s="13"/>
      <c r="D977" s="181" t="s">
        <v>204</v>
      </c>
      <c r="E977" s="182" t="s">
        <v>3</v>
      </c>
      <c r="F977" s="183" t="s">
        <v>1757</v>
      </c>
      <c r="G977" s="13"/>
      <c r="H977" s="182" t="s">
        <v>3</v>
      </c>
      <c r="I977" s="13"/>
      <c r="J977" s="13"/>
      <c r="K977" s="13"/>
      <c r="L977" s="180"/>
      <c r="M977" s="184"/>
      <c r="N977" s="185"/>
      <c r="O977" s="185"/>
      <c r="P977" s="185"/>
      <c r="Q977" s="185"/>
      <c r="R977" s="185"/>
      <c r="S977" s="185"/>
      <c r="T977" s="186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182" t="s">
        <v>204</v>
      </c>
      <c r="AU977" s="182" t="s">
        <v>78</v>
      </c>
      <c r="AV977" s="13" t="s">
        <v>76</v>
      </c>
      <c r="AW977" s="13" t="s">
        <v>31</v>
      </c>
      <c r="AX977" s="13" t="s">
        <v>69</v>
      </c>
      <c r="AY977" s="182" t="s">
        <v>195</v>
      </c>
    </row>
    <row r="978" spans="1:51" s="14" customFormat="1" ht="12">
      <c r="A978" s="14"/>
      <c r="B978" s="187"/>
      <c r="C978" s="14"/>
      <c r="D978" s="181" t="s">
        <v>204</v>
      </c>
      <c r="E978" s="188" t="s">
        <v>3</v>
      </c>
      <c r="F978" s="189" t="s">
        <v>1758</v>
      </c>
      <c r="G978" s="14"/>
      <c r="H978" s="190">
        <v>9.375</v>
      </c>
      <c r="I978" s="14"/>
      <c r="J978" s="14"/>
      <c r="K978" s="14"/>
      <c r="L978" s="187"/>
      <c r="M978" s="191"/>
      <c r="N978" s="192"/>
      <c r="O978" s="192"/>
      <c r="P978" s="192"/>
      <c r="Q978" s="192"/>
      <c r="R978" s="192"/>
      <c r="S978" s="192"/>
      <c r="T978" s="193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188" t="s">
        <v>204</v>
      </c>
      <c r="AU978" s="188" t="s">
        <v>78</v>
      </c>
      <c r="AV978" s="14" t="s">
        <v>78</v>
      </c>
      <c r="AW978" s="14" t="s">
        <v>31</v>
      </c>
      <c r="AX978" s="14" t="s">
        <v>69</v>
      </c>
      <c r="AY978" s="188" t="s">
        <v>195</v>
      </c>
    </row>
    <row r="979" spans="1:51" s="13" customFormat="1" ht="12">
      <c r="A979" s="13"/>
      <c r="B979" s="180"/>
      <c r="C979" s="13"/>
      <c r="D979" s="181" t="s">
        <v>204</v>
      </c>
      <c r="E979" s="182" t="s">
        <v>3</v>
      </c>
      <c r="F979" s="183" t="s">
        <v>1759</v>
      </c>
      <c r="G979" s="13"/>
      <c r="H979" s="182" t="s">
        <v>3</v>
      </c>
      <c r="I979" s="13"/>
      <c r="J979" s="13"/>
      <c r="K979" s="13"/>
      <c r="L979" s="180"/>
      <c r="M979" s="184"/>
      <c r="N979" s="185"/>
      <c r="O979" s="185"/>
      <c r="P979" s="185"/>
      <c r="Q979" s="185"/>
      <c r="R979" s="185"/>
      <c r="S979" s="185"/>
      <c r="T979" s="186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182" t="s">
        <v>204</v>
      </c>
      <c r="AU979" s="182" t="s">
        <v>78</v>
      </c>
      <c r="AV979" s="13" t="s">
        <v>76</v>
      </c>
      <c r="AW979" s="13" t="s">
        <v>31</v>
      </c>
      <c r="AX979" s="13" t="s">
        <v>69</v>
      </c>
      <c r="AY979" s="182" t="s">
        <v>195</v>
      </c>
    </row>
    <row r="980" spans="1:51" s="14" customFormat="1" ht="12">
      <c r="A980" s="14"/>
      <c r="B980" s="187"/>
      <c r="C980" s="14"/>
      <c r="D980" s="181" t="s">
        <v>204</v>
      </c>
      <c r="E980" s="188" t="s">
        <v>3</v>
      </c>
      <c r="F980" s="189" t="s">
        <v>1760</v>
      </c>
      <c r="G980" s="14"/>
      <c r="H980" s="190">
        <v>9</v>
      </c>
      <c r="I980" s="14"/>
      <c r="J980" s="14"/>
      <c r="K980" s="14"/>
      <c r="L980" s="187"/>
      <c r="M980" s="191"/>
      <c r="N980" s="192"/>
      <c r="O980" s="192"/>
      <c r="P980" s="192"/>
      <c r="Q980" s="192"/>
      <c r="R980" s="192"/>
      <c r="S980" s="192"/>
      <c r="T980" s="193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188" t="s">
        <v>204</v>
      </c>
      <c r="AU980" s="188" t="s">
        <v>78</v>
      </c>
      <c r="AV980" s="14" t="s">
        <v>78</v>
      </c>
      <c r="AW980" s="14" t="s">
        <v>31</v>
      </c>
      <c r="AX980" s="14" t="s">
        <v>69</v>
      </c>
      <c r="AY980" s="188" t="s">
        <v>195</v>
      </c>
    </row>
    <row r="981" spans="1:51" s="13" customFormat="1" ht="12">
      <c r="A981" s="13"/>
      <c r="B981" s="180"/>
      <c r="C981" s="13"/>
      <c r="D981" s="181" t="s">
        <v>204</v>
      </c>
      <c r="E981" s="182" t="s">
        <v>3</v>
      </c>
      <c r="F981" s="183" t="s">
        <v>1761</v>
      </c>
      <c r="G981" s="13"/>
      <c r="H981" s="182" t="s">
        <v>3</v>
      </c>
      <c r="I981" s="13"/>
      <c r="J981" s="13"/>
      <c r="K981" s="13"/>
      <c r="L981" s="180"/>
      <c r="M981" s="184"/>
      <c r="N981" s="185"/>
      <c r="O981" s="185"/>
      <c r="P981" s="185"/>
      <c r="Q981" s="185"/>
      <c r="R981" s="185"/>
      <c r="S981" s="185"/>
      <c r="T981" s="186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182" t="s">
        <v>204</v>
      </c>
      <c r="AU981" s="182" t="s">
        <v>78</v>
      </c>
      <c r="AV981" s="13" t="s">
        <v>76</v>
      </c>
      <c r="AW981" s="13" t="s">
        <v>31</v>
      </c>
      <c r="AX981" s="13" t="s">
        <v>69</v>
      </c>
      <c r="AY981" s="182" t="s">
        <v>195</v>
      </c>
    </row>
    <row r="982" spans="1:51" s="14" customFormat="1" ht="12">
      <c r="A982" s="14"/>
      <c r="B982" s="187"/>
      <c r="C982" s="14"/>
      <c r="D982" s="181" t="s">
        <v>204</v>
      </c>
      <c r="E982" s="188" t="s">
        <v>3</v>
      </c>
      <c r="F982" s="189" t="s">
        <v>225</v>
      </c>
      <c r="G982" s="14"/>
      <c r="H982" s="190">
        <v>5</v>
      </c>
      <c r="I982" s="14"/>
      <c r="J982" s="14"/>
      <c r="K982" s="14"/>
      <c r="L982" s="187"/>
      <c r="M982" s="191"/>
      <c r="N982" s="192"/>
      <c r="O982" s="192"/>
      <c r="P982" s="192"/>
      <c r="Q982" s="192"/>
      <c r="R982" s="192"/>
      <c r="S982" s="192"/>
      <c r="T982" s="193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188" t="s">
        <v>204</v>
      </c>
      <c r="AU982" s="188" t="s">
        <v>78</v>
      </c>
      <c r="AV982" s="14" t="s">
        <v>78</v>
      </c>
      <c r="AW982" s="14" t="s">
        <v>31</v>
      </c>
      <c r="AX982" s="14" t="s">
        <v>69</v>
      </c>
      <c r="AY982" s="188" t="s">
        <v>195</v>
      </c>
    </row>
    <row r="983" spans="1:51" s="15" customFormat="1" ht="12">
      <c r="A983" s="15"/>
      <c r="B983" s="194"/>
      <c r="C983" s="15"/>
      <c r="D983" s="181" t="s">
        <v>204</v>
      </c>
      <c r="E983" s="195" t="s">
        <v>3</v>
      </c>
      <c r="F983" s="196" t="s">
        <v>209</v>
      </c>
      <c r="G983" s="15"/>
      <c r="H983" s="197">
        <v>24.914</v>
      </c>
      <c r="I983" s="15"/>
      <c r="J983" s="15"/>
      <c r="K983" s="15"/>
      <c r="L983" s="194"/>
      <c r="M983" s="198"/>
      <c r="N983" s="199"/>
      <c r="O983" s="199"/>
      <c r="P983" s="199"/>
      <c r="Q983" s="199"/>
      <c r="R983" s="199"/>
      <c r="S983" s="199"/>
      <c r="T983" s="200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T983" s="195" t="s">
        <v>204</v>
      </c>
      <c r="AU983" s="195" t="s">
        <v>78</v>
      </c>
      <c r="AV983" s="15" t="s">
        <v>202</v>
      </c>
      <c r="AW983" s="15" t="s">
        <v>31</v>
      </c>
      <c r="AX983" s="15" t="s">
        <v>76</v>
      </c>
      <c r="AY983" s="195" t="s">
        <v>195</v>
      </c>
    </row>
    <row r="984" spans="1:65" s="2" customFormat="1" ht="24" customHeight="1">
      <c r="A984" s="33"/>
      <c r="B984" s="167"/>
      <c r="C984" s="168" t="s">
        <v>1762</v>
      </c>
      <c r="D984" s="168" t="s">
        <v>197</v>
      </c>
      <c r="E984" s="169" t="s">
        <v>1763</v>
      </c>
      <c r="F984" s="170" t="s">
        <v>1764</v>
      </c>
      <c r="G984" s="171" t="s">
        <v>212</v>
      </c>
      <c r="H984" s="172">
        <v>47</v>
      </c>
      <c r="I984" s="173">
        <v>4.54</v>
      </c>
      <c r="J984" s="173">
        <f>ROUND(I984*H984,2)</f>
        <v>213.38</v>
      </c>
      <c r="K984" s="170" t="s">
        <v>201</v>
      </c>
      <c r="L984" s="34"/>
      <c r="M984" s="174" t="s">
        <v>3</v>
      </c>
      <c r="N984" s="175" t="s">
        <v>40</v>
      </c>
      <c r="O984" s="176">
        <v>0.01</v>
      </c>
      <c r="P984" s="176">
        <f>O984*H984</f>
        <v>0.47000000000000003</v>
      </c>
      <c r="Q984" s="176">
        <v>1E-05</v>
      </c>
      <c r="R984" s="176">
        <f>Q984*H984</f>
        <v>0.00047000000000000004</v>
      </c>
      <c r="S984" s="176">
        <v>0</v>
      </c>
      <c r="T984" s="177">
        <f>S984*H984</f>
        <v>0</v>
      </c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R984" s="178" t="s">
        <v>295</v>
      </c>
      <c r="AT984" s="178" t="s">
        <v>197</v>
      </c>
      <c r="AU984" s="178" t="s">
        <v>78</v>
      </c>
      <c r="AY984" s="20" t="s">
        <v>195</v>
      </c>
      <c r="BE984" s="179">
        <f>IF(N984="základní",J984,0)</f>
        <v>213.38</v>
      </c>
      <c r="BF984" s="179">
        <f>IF(N984="snížená",J984,0)</f>
        <v>0</v>
      </c>
      <c r="BG984" s="179">
        <f>IF(N984="zákl. přenesená",J984,0)</f>
        <v>0</v>
      </c>
      <c r="BH984" s="179">
        <f>IF(N984="sníž. přenesená",J984,0)</f>
        <v>0</v>
      </c>
      <c r="BI984" s="179">
        <f>IF(N984="nulová",J984,0)</f>
        <v>0</v>
      </c>
      <c r="BJ984" s="20" t="s">
        <v>76</v>
      </c>
      <c r="BK984" s="179">
        <f>ROUND(I984*H984,2)</f>
        <v>213.38</v>
      </c>
      <c r="BL984" s="20" t="s">
        <v>295</v>
      </c>
      <c r="BM984" s="178" t="s">
        <v>1765</v>
      </c>
    </row>
    <row r="985" spans="1:51" s="13" customFormat="1" ht="12">
      <c r="A985" s="13"/>
      <c r="B985" s="180"/>
      <c r="C985" s="13"/>
      <c r="D985" s="181" t="s">
        <v>204</v>
      </c>
      <c r="E985" s="182" t="s">
        <v>3</v>
      </c>
      <c r="F985" s="183" t="s">
        <v>1766</v>
      </c>
      <c r="G985" s="13"/>
      <c r="H985" s="182" t="s">
        <v>3</v>
      </c>
      <c r="I985" s="13"/>
      <c r="J985" s="13"/>
      <c r="K985" s="13"/>
      <c r="L985" s="180"/>
      <c r="M985" s="184"/>
      <c r="N985" s="185"/>
      <c r="O985" s="185"/>
      <c r="P985" s="185"/>
      <c r="Q985" s="185"/>
      <c r="R985" s="185"/>
      <c r="S985" s="185"/>
      <c r="T985" s="186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182" t="s">
        <v>204</v>
      </c>
      <c r="AU985" s="182" t="s">
        <v>78</v>
      </c>
      <c r="AV985" s="13" t="s">
        <v>76</v>
      </c>
      <c r="AW985" s="13" t="s">
        <v>31</v>
      </c>
      <c r="AX985" s="13" t="s">
        <v>69</v>
      </c>
      <c r="AY985" s="182" t="s">
        <v>195</v>
      </c>
    </row>
    <row r="986" spans="1:51" s="14" customFormat="1" ht="12">
      <c r="A986" s="14"/>
      <c r="B986" s="187"/>
      <c r="C986" s="14"/>
      <c r="D986" s="181" t="s">
        <v>204</v>
      </c>
      <c r="E986" s="188" t="s">
        <v>3</v>
      </c>
      <c r="F986" s="189" t="s">
        <v>400</v>
      </c>
      <c r="G986" s="14"/>
      <c r="H986" s="190">
        <v>30</v>
      </c>
      <c r="I986" s="14"/>
      <c r="J986" s="14"/>
      <c r="K986" s="14"/>
      <c r="L986" s="187"/>
      <c r="M986" s="191"/>
      <c r="N986" s="192"/>
      <c r="O986" s="192"/>
      <c r="P986" s="192"/>
      <c r="Q986" s="192"/>
      <c r="R986" s="192"/>
      <c r="S986" s="192"/>
      <c r="T986" s="193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188" t="s">
        <v>204</v>
      </c>
      <c r="AU986" s="188" t="s">
        <v>78</v>
      </c>
      <c r="AV986" s="14" t="s">
        <v>78</v>
      </c>
      <c r="AW986" s="14" t="s">
        <v>31</v>
      </c>
      <c r="AX986" s="14" t="s">
        <v>69</v>
      </c>
      <c r="AY986" s="188" t="s">
        <v>195</v>
      </c>
    </row>
    <row r="987" spans="1:51" s="13" customFormat="1" ht="12">
      <c r="A987" s="13"/>
      <c r="B987" s="180"/>
      <c r="C987" s="13"/>
      <c r="D987" s="181" t="s">
        <v>204</v>
      </c>
      <c r="E987" s="182" t="s">
        <v>3</v>
      </c>
      <c r="F987" s="183" t="s">
        <v>1767</v>
      </c>
      <c r="G987" s="13"/>
      <c r="H987" s="182" t="s">
        <v>3</v>
      </c>
      <c r="I987" s="13"/>
      <c r="J987" s="13"/>
      <c r="K987" s="13"/>
      <c r="L987" s="180"/>
      <c r="M987" s="184"/>
      <c r="N987" s="185"/>
      <c r="O987" s="185"/>
      <c r="P987" s="185"/>
      <c r="Q987" s="185"/>
      <c r="R987" s="185"/>
      <c r="S987" s="185"/>
      <c r="T987" s="186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182" t="s">
        <v>204</v>
      </c>
      <c r="AU987" s="182" t="s">
        <v>78</v>
      </c>
      <c r="AV987" s="13" t="s">
        <v>76</v>
      </c>
      <c r="AW987" s="13" t="s">
        <v>31</v>
      </c>
      <c r="AX987" s="13" t="s">
        <v>69</v>
      </c>
      <c r="AY987" s="182" t="s">
        <v>195</v>
      </c>
    </row>
    <row r="988" spans="1:51" s="14" customFormat="1" ht="12">
      <c r="A988" s="14"/>
      <c r="B988" s="187"/>
      <c r="C988" s="14"/>
      <c r="D988" s="181" t="s">
        <v>204</v>
      </c>
      <c r="E988" s="188" t="s">
        <v>3</v>
      </c>
      <c r="F988" s="189" t="s">
        <v>1768</v>
      </c>
      <c r="G988" s="14"/>
      <c r="H988" s="190">
        <v>17</v>
      </c>
      <c r="I988" s="14"/>
      <c r="J988" s="14"/>
      <c r="K988" s="14"/>
      <c r="L988" s="187"/>
      <c r="M988" s="191"/>
      <c r="N988" s="192"/>
      <c r="O988" s="192"/>
      <c r="P988" s="192"/>
      <c r="Q988" s="192"/>
      <c r="R988" s="192"/>
      <c r="S988" s="192"/>
      <c r="T988" s="193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188" t="s">
        <v>204</v>
      </c>
      <c r="AU988" s="188" t="s">
        <v>78</v>
      </c>
      <c r="AV988" s="14" t="s">
        <v>78</v>
      </c>
      <c r="AW988" s="14" t="s">
        <v>31</v>
      </c>
      <c r="AX988" s="14" t="s">
        <v>69</v>
      </c>
      <c r="AY988" s="188" t="s">
        <v>195</v>
      </c>
    </row>
    <row r="989" spans="1:51" s="15" customFormat="1" ht="12">
      <c r="A989" s="15"/>
      <c r="B989" s="194"/>
      <c r="C989" s="15"/>
      <c r="D989" s="181" t="s">
        <v>204</v>
      </c>
      <c r="E989" s="195" t="s">
        <v>3</v>
      </c>
      <c r="F989" s="196" t="s">
        <v>209</v>
      </c>
      <c r="G989" s="15"/>
      <c r="H989" s="197">
        <v>47</v>
      </c>
      <c r="I989" s="15"/>
      <c r="J989" s="15"/>
      <c r="K989" s="15"/>
      <c r="L989" s="194"/>
      <c r="M989" s="198"/>
      <c r="N989" s="199"/>
      <c r="O989" s="199"/>
      <c r="P989" s="199"/>
      <c r="Q989" s="199"/>
      <c r="R989" s="199"/>
      <c r="S989" s="199"/>
      <c r="T989" s="200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T989" s="195" t="s">
        <v>204</v>
      </c>
      <c r="AU989" s="195" t="s">
        <v>78</v>
      </c>
      <c r="AV989" s="15" t="s">
        <v>202</v>
      </c>
      <c r="AW989" s="15" t="s">
        <v>31</v>
      </c>
      <c r="AX989" s="15" t="s">
        <v>76</v>
      </c>
      <c r="AY989" s="195" t="s">
        <v>195</v>
      </c>
    </row>
    <row r="990" spans="1:65" s="2" customFormat="1" ht="16.5" customHeight="1">
      <c r="A990" s="33"/>
      <c r="B990" s="167"/>
      <c r="C990" s="168" t="s">
        <v>1769</v>
      </c>
      <c r="D990" s="168" t="s">
        <v>197</v>
      </c>
      <c r="E990" s="169" t="s">
        <v>1770</v>
      </c>
      <c r="F990" s="170" t="s">
        <v>1771</v>
      </c>
      <c r="G990" s="171" t="s">
        <v>212</v>
      </c>
      <c r="H990" s="172">
        <v>17</v>
      </c>
      <c r="I990" s="173">
        <v>13.9</v>
      </c>
      <c r="J990" s="173">
        <f>ROUND(I990*H990,2)</f>
        <v>236.3</v>
      </c>
      <c r="K990" s="170" t="s">
        <v>201</v>
      </c>
      <c r="L990" s="34"/>
      <c r="M990" s="174" t="s">
        <v>3</v>
      </c>
      <c r="N990" s="175" t="s">
        <v>40</v>
      </c>
      <c r="O990" s="176">
        <v>0.028</v>
      </c>
      <c r="P990" s="176">
        <f>O990*H990</f>
        <v>0.47600000000000003</v>
      </c>
      <c r="Q990" s="176">
        <v>2E-05</v>
      </c>
      <c r="R990" s="176">
        <f>Q990*H990</f>
        <v>0.00034</v>
      </c>
      <c r="S990" s="176">
        <v>0</v>
      </c>
      <c r="T990" s="177">
        <f>S990*H990</f>
        <v>0</v>
      </c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R990" s="178" t="s">
        <v>295</v>
      </c>
      <c r="AT990" s="178" t="s">
        <v>197</v>
      </c>
      <c r="AU990" s="178" t="s">
        <v>78</v>
      </c>
      <c r="AY990" s="20" t="s">
        <v>195</v>
      </c>
      <c r="BE990" s="179">
        <f>IF(N990="základní",J990,0)</f>
        <v>236.3</v>
      </c>
      <c r="BF990" s="179">
        <f>IF(N990="snížená",J990,0)</f>
        <v>0</v>
      </c>
      <c r="BG990" s="179">
        <f>IF(N990="zákl. přenesená",J990,0)</f>
        <v>0</v>
      </c>
      <c r="BH990" s="179">
        <f>IF(N990="sníž. přenesená",J990,0)</f>
        <v>0</v>
      </c>
      <c r="BI990" s="179">
        <f>IF(N990="nulová",J990,0)</f>
        <v>0</v>
      </c>
      <c r="BJ990" s="20" t="s">
        <v>76</v>
      </c>
      <c r="BK990" s="179">
        <f>ROUND(I990*H990,2)</f>
        <v>236.3</v>
      </c>
      <c r="BL990" s="20" t="s">
        <v>295</v>
      </c>
      <c r="BM990" s="178" t="s">
        <v>1772</v>
      </c>
    </row>
    <row r="991" spans="1:51" s="13" customFormat="1" ht="12">
      <c r="A991" s="13"/>
      <c r="B991" s="180"/>
      <c r="C991" s="13"/>
      <c r="D991" s="181" t="s">
        <v>204</v>
      </c>
      <c r="E991" s="182" t="s">
        <v>3</v>
      </c>
      <c r="F991" s="183" t="s">
        <v>1767</v>
      </c>
      <c r="G991" s="13"/>
      <c r="H991" s="182" t="s">
        <v>3</v>
      </c>
      <c r="I991" s="13"/>
      <c r="J991" s="13"/>
      <c r="K991" s="13"/>
      <c r="L991" s="180"/>
      <c r="M991" s="184"/>
      <c r="N991" s="185"/>
      <c r="O991" s="185"/>
      <c r="P991" s="185"/>
      <c r="Q991" s="185"/>
      <c r="R991" s="185"/>
      <c r="S991" s="185"/>
      <c r="T991" s="186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182" t="s">
        <v>204</v>
      </c>
      <c r="AU991" s="182" t="s">
        <v>78</v>
      </c>
      <c r="AV991" s="13" t="s">
        <v>76</v>
      </c>
      <c r="AW991" s="13" t="s">
        <v>31</v>
      </c>
      <c r="AX991" s="13" t="s">
        <v>69</v>
      </c>
      <c r="AY991" s="182" t="s">
        <v>195</v>
      </c>
    </row>
    <row r="992" spans="1:51" s="14" customFormat="1" ht="12">
      <c r="A992" s="14"/>
      <c r="B992" s="187"/>
      <c r="C992" s="14"/>
      <c r="D992" s="181" t="s">
        <v>204</v>
      </c>
      <c r="E992" s="188" t="s">
        <v>3</v>
      </c>
      <c r="F992" s="189" t="s">
        <v>1768</v>
      </c>
      <c r="G992" s="14"/>
      <c r="H992" s="190">
        <v>17</v>
      </c>
      <c r="I992" s="14"/>
      <c r="J992" s="14"/>
      <c r="K992" s="14"/>
      <c r="L992" s="187"/>
      <c r="M992" s="191"/>
      <c r="N992" s="192"/>
      <c r="O992" s="192"/>
      <c r="P992" s="192"/>
      <c r="Q992" s="192"/>
      <c r="R992" s="192"/>
      <c r="S992" s="192"/>
      <c r="T992" s="193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188" t="s">
        <v>204</v>
      </c>
      <c r="AU992" s="188" t="s">
        <v>78</v>
      </c>
      <c r="AV992" s="14" t="s">
        <v>78</v>
      </c>
      <c r="AW992" s="14" t="s">
        <v>31</v>
      </c>
      <c r="AX992" s="14" t="s">
        <v>76</v>
      </c>
      <c r="AY992" s="188" t="s">
        <v>195</v>
      </c>
    </row>
    <row r="993" spans="1:65" s="2" customFormat="1" ht="16.5" customHeight="1">
      <c r="A993" s="33"/>
      <c r="B993" s="167"/>
      <c r="C993" s="168" t="s">
        <v>1773</v>
      </c>
      <c r="D993" s="168" t="s">
        <v>197</v>
      </c>
      <c r="E993" s="169" t="s">
        <v>1774</v>
      </c>
      <c r="F993" s="170" t="s">
        <v>1775</v>
      </c>
      <c r="G993" s="171" t="s">
        <v>212</v>
      </c>
      <c r="H993" s="172">
        <v>47</v>
      </c>
      <c r="I993" s="173">
        <v>17.9</v>
      </c>
      <c r="J993" s="173">
        <f>ROUND(I993*H993,2)</f>
        <v>841.3</v>
      </c>
      <c r="K993" s="170" t="s">
        <v>201</v>
      </c>
      <c r="L993" s="34"/>
      <c r="M993" s="174" t="s">
        <v>3</v>
      </c>
      <c r="N993" s="175" t="s">
        <v>40</v>
      </c>
      <c r="O993" s="176">
        <v>0.03</v>
      </c>
      <c r="P993" s="176">
        <f>O993*H993</f>
        <v>1.41</v>
      </c>
      <c r="Q993" s="176">
        <v>6E-05</v>
      </c>
      <c r="R993" s="176">
        <f>Q993*H993</f>
        <v>0.00282</v>
      </c>
      <c r="S993" s="176">
        <v>0</v>
      </c>
      <c r="T993" s="177">
        <f>S993*H993</f>
        <v>0</v>
      </c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R993" s="178" t="s">
        <v>295</v>
      </c>
      <c r="AT993" s="178" t="s">
        <v>197</v>
      </c>
      <c r="AU993" s="178" t="s">
        <v>78</v>
      </c>
      <c r="AY993" s="20" t="s">
        <v>195</v>
      </c>
      <c r="BE993" s="179">
        <f>IF(N993="základní",J993,0)</f>
        <v>841.3</v>
      </c>
      <c r="BF993" s="179">
        <f>IF(N993="snížená",J993,0)</f>
        <v>0</v>
      </c>
      <c r="BG993" s="179">
        <f>IF(N993="zákl. přenesená",J993,0)</f>
        <v>0</v>
      </c>
      <c r="BH993" s="179">
        <f>IF(N993="sníž. přenesená",J993,0)</f>
        <v>0</v>
      </c>
      <c r="BI993" s="179">
        <f>IF(N993="nulová",J993,0)</f>
        <v>0</v>
      </c>
      <c r="BJ993" s="20" t="s">
        <v>76</v>
      </c>
      <c r="BK993" s="179">
        <f>ROUND(I993*H993,2)</f>
        <v>841.3</v>
      </c>
      <c r="BL993" s="20" t="s">
        <v>295</v>
      </c>
      <c r="BM993" s="178" t="s">
        <v>1776</v>
      </c>
    </row>
    <row r="994" spans="1:65" s="2" customFormat="1" ht="16.5" customHeight="1">
      <c r="A994" s="33"/>
      <c r="B994" s="167"/>
      <c r="C994" s="168" t="s">
        <v>1777</v>
      </c>
      <c r="D994" s="168" t="s">
        <v>197</v>
      </c>
      <c r="E994" s="169" t="s">
        <v>1778</v>
      </c>
      <c r="F994" s="170" t="s">
        <v>1779</v>
      </c>
      <c r="G994" s="171" t="s">
        <v>212</v>
      </c>
      <c r="H994" s="172">
        <v>47</v>
      </c>
      <c r="I994" s="173">
        <v>16.6</v>
      </c>
      <c r="J994" s="173">
        <f>ROUND(I994*H994,2)</f>
        <v>780.2</v>
      </c>
      <c r="K994" s="170" t="s">
        <v>201</v>
      </c>
      <c r="L994" s="34"/>
      <c r="M994" s="174" t="s">
        <v>3</v>
      </c>
      <c r="N994" s="175" t="s">
        <v>40</v>
      </c>
      <c r="O994" s="176">
        <v>0.031</v>
      </c>
      <c r="P994" s="176">
        <f>O994*H994</f>
        <v>1.457</v>
      </c>
      <c r="Q994" s="176">
        <v>2E-05</v>
      </c>
      <c r="R994" s="176">
        <f>Q994*H994</f>
        <v>0.0009400000000000001</v>
      </c>
      <c r="S994" s="176">
        <v>0</v>
      </c>
      <c r="T994" s="177">
        <f>S994*H994</f>
        <v>0</v>
      </c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R994" s="178" t="s">
        <v>295</v>
      </c>
      <c r="AT994" s="178" t="s">
        <v>197</v>
      </c>
      <c r="AU994" s="178" t="s">
        <v>78</v>
      </c>
      <c r="AY994" s="20" t="s">
        <v>195</v>
      </c>
      <c r="BE994" s="179">
        <f>IF(N994="základní",J994,0)</f>
        <v>780.2</v>
      </c>
      <c r="BF994" s="179">
        <f>IF(N994="snížená",J994,0)</f>
        <v>0</v>
      </c>
      <c r="BG994" s="179">
        <f>IF(N994="zákl. přenesená",J994,0)</f>
        <v>0</v>
      </c>
      <c r="BH994" s="179">
        <f>IF(N994="sníž. přenesená",J994,0)</f>
        <v>0</v>
      </c>
      <c r="BI994" s="179">
        <f>IF(N994="nulová",J994,0)</f>
        <v>0</v>
      </c>
      <c r="BJ994" s="20" t="s">
        <v>76</v>
      </c>
      <c r="BK994" s="179">
        <f>ROUND(I994*H994,2)</f>
        <v>780.2</v>
      </c>
      <c r="BL994" s="20" t="s">
        <v>295</v>
      </c>
      <c r="BM994" s="178" t="s">
        <v>1780</v>
      </c>
    </row>
    <row r="995" spans="1:65" s="2" customFormat="1" ht="24" customHeight="1">
      <c r="A995" s="33"/>
      <c r="B995" s="167"/>
      <c r="C995" s="168" t="s">
        <v>1781</v>
      </c>
      <c r="D995" s="168" t="s">
        <v>197</v>
      </c>
      <c r="E995" s="169" t="s">
        <v>1782</v>
      </c>
      <c r="F995" s="170" t="s">
        <v>1783</v>
      </c>
      <c r="G995" s="171" t="s">
        <v>200</v>
      </c>
      <c r="H995" s="172">
        <v>82.5</v>
      </c>
      <c r="I995" s="173">
        <v>40.9</v>
      </c>
      <c r="J995" s="173">
        <f>ROUND(I995*H995,2)</f>
        <v>3374.25</v>
      </c>
      <c r="K995" s="170" t="s">
        <v>201</v>
      </c>
      <c r="L995" s="34"/>
      <c r="M995" s="174" t="s">
        <v>3</v>
      </c>
      <c r="N995" s="175" t="s">
        <v>40</v>
      </c>
      <c r="O995" s="176">
        <v>0.075</v>
      </c>
      <c r="P995" s="176">
        <f>O995*H995</f>
        <v>6.1875</v>
      </c>
      <c r="Q995" s="176">
        <v>0.00014</v>
      </c>
      <c r="R995" s="176">
        <f>Q995*H995</f>
        <v>0.01155</v>
      </c>
      <c r="S995" s="176">
        <v>0</v>
      </c>
      <c r="T995" s="177">
        <f>S995*H995</f>
        <v>0</v>
      </c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R995" s="178" t="s">
        <v>295</v>
      </c>
      <c r="AT995" s="178" t="s">
        <v>197</v>
      </c>
      <c r="AU995" s="178" t="s">
        <v>78</v>
      </c>
      <c r="AY995" s="20" t="s">
        <v>195</v>
      </c>
      <c r="BE995" s="179">
        <f>IF(N995="základní",J995,0)</f>
        <v>3374.25</v>
      </c>
      <c r="BF995" s="179">
        <f>IF(N995="snížená",J995,0)</f>
        <v>0</v>
      </c>
      <c r="BG995" s="179">
        <f>IF(N995="zákl. přenesená",J995,0)</f>
        <v>0</v>
      </c>
      <c r="BH995" s="179">
        <f>IF(N995="sníž. přenesená",J995,0)</f>
        <v>0</v>
      </c>
      <c r="BI995" s="179">
        <f>IF(N995="nulová",J995,0)</f>
        <v>0</v>
      </c>
      <c r="BJ995" s="20" t="s">
        <v>76</v>
      </c>
      <c r="BK995" s="179">
        <f>ROUND(I995*H995,2)</f>
        <v>3374.25</v>
      </c>
      <c r="BL995" s="20" t="s">
        <v>295</v>
      </c>
      <c r="BM995" s="178" t="s">
        <v>1784</v>
      </c>
    </row>
    <row r="996" spans="1:51" s="13" customFormat="1" ht="12">
      <c r="A996" s="13"/>
      <c r="B996" s="180"/>
      <c r="C996" s="13"/>
      <c r="D996" s="181" t="s">
        <v>204</v>
      </c>
      <c r="E996" s="182" t="s">
        <v>3</v>
      </c>
      <c r="F996" s="183" t="s">
        <v>1785</v>
      </c>
      <c r="G996" s="13"/>
      <c r="H996" s="182" t="s">
        <v>3</v>
      </c>
      <c r="I996" s="13"/>
      <c r="J996" s="13"/>
      <c r="K996" s="13"/>
      <c r="L996" s="180"/>
      <c r="M996" s="184"/>
      <c r="N996" s="185"/>
      <c r="O996" s="185"/>
      <c r="P996" s="185"/>
      <c r="Q996" s="185"/>
      <c r="R996" s="185"/>
      <c r="S996" s="185"/>
      <c r="T996" s="186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182" t="s">
        <v>204</v>
      </c>
      <c r="AU996" s="182" t="s">
        <v>78</v>
      </c>
      <c r="AV996" s="13" t="s">
        <v>76</v>
      </c>
      <c r="AW996" s="13" t="s">
        <v>31</v>
      </c>
      <c r="AX996" s="13" t="s">
        <v>69</v>
      </c>
      <c r="AY996" s="182" t="s">
        <v>195</v>
      </c>
    </row>
    <row r="997" spans="1:51" s="14" customFormat="1" ht="12">
      <c r="A997" s="14"/>
      <c r="B997" s="187"/>
      <c r="C997" s="14"/>
      <c r="D997" s="181" t="s">
        <v>204</v>
      </c>
      <c r="E997" s="188" t="s">
        <v>3</v>
      </c>
      <c r="F997" s="189" t="s">
        <v>367</v>
      </c>
      <c r="G997" s="14"/>
      <c r="H997" s="190">
        <v>82.5</v>
      </c>
      <c r="I997" s="14"/>
      <c r="J997" s="14"/>
      <c r="K997" s="14"/>
      <c r="L997" s="187"/>
      <c r="M997" s="191"/>
      <c r="N997" s="192"/>
      <c r="O997" s="192"/>
      <c r="P997" s="192"/>
      <c r="Q997" s="192"/>
      <c r="R997" s="192"/>
      <c r="S997" s="192"/>
      <c r="T997" s="193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188" t="s">
        <v>204</v>
      </c>
      <c r="AU997" s="188" t="s">
        <v>78</v>
      </c>
      <c r="AV997" s="14" t="s">
        <v>78</v>
      </c>
      <c r="AW997" s="14" t="s">
        <v>31</v>
      </c>
      <c r="AX997" s="14" t="s">
        <v>76</v>
      </c>
      <c r="AY997" s="188" t="s">
        <v>195</v>
      </c>
    </row>
    <row r="998" spans="1:65" s="2" customFormat="1" ht="24" customHeight="1">
      <c r="A998" s="33"/>
      <c r="B998" s="167"/>
      <c r="C998" s="168" t="s">
        <v>1786</v>
      </c>
      <c r="D998" s="168" t="s">
        <v>197</v>
      </c>
      <c r="E998" s="169" t="s">
        <v>1787</v>
      </c>
      <c r="F998" s="170" t="s">
        <v>1788</v>
      </c>
      <c r="G998" s="171" t="s">
        <v>200</v>
      </c>
      <c r="H998" s="172">
        <v>82.5</v>
      </c>
      <c r="I998" s="173">
        <v>78.5</v>
      </c>
      <c r="J998" s="173">
        <f>ROUND(I998*H998,2)</f>
        <v>6476.25</v>
      </c>
      <c r="K998" s="170" t="s">
        <v>201</v>
      </c>
      <c r="L998" s="34"/>
      <c r="M998" s="174" t="s">
        <v>3</v>
      </c>
      <c r="N998" s="175" t="s">
        <v>40</v>
      </c>
      <c r="O998" s="176">
        <v>0.104</v>
      </c>
      <c r="P998" s="176">
        <f>O998*H998</f>
        <v>8.58</v>
      </c>
      <c r="Q998" s="176">
        <v>0.00036</v>
      </c>
      <c r="R998" s="176">
        <f>Q998*H998</f>
        <v>0.0297</v>
      </c>
      <c r="S998" s="176">
        <v>0</v>
      </c>
      <c r="T998" s="177">
        <f>S998*H998</f>
        <v>0</v>
      </c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R998" s="178" t="s">
        <v>295</v>
      </c>
      <c r="AT998" s="178" t="s">
        <v>197</v>
      </c>
      <c r="AU998" s="178" t="s">
        <v>78</v>
      </c>
      <c r="AY998" s="20" t="s">
        <v>195</v>
      </c>
      <c r="BE998" s="179">
        <f>IF(N998="základní",J998,0)</f>
        <v>6476.25</v>
      </c>
      <c r="BF998" s="179">
        <f>IF(N998="snížená",J998,0)</f>
        <v>0</v>
      </c>
      <c r="BG998" s="179">
        <f>IF(N998="zákl. přenesená",J998,0)</f>
        <v>0</v>
      </c>
      <c r="BH998" s="179">
        <f>IF(N998="sníž. přenesená",J998,0)</f>
        <v>0</v>
      </c>
      <c r="BI998" s="179">
        <f>IF(N998="nulová",J998,0)</f>
        <v>0</v>
      </c>
      <c r="BJ998" s="20" t="s">
        <v>76</v>
      </c>
      <c r="BK998" s="179">
        <f>ROUND(I998*H998,2)</f>
        <v>6476.25</v>
      </c>
      <c r="BL998" s="20" t="s">
        <v>295</v>
      </c>
      <c r="BM998" s="178" t="s">
        <v>1789</v>
      </c>
    </row>
    <row r="999" spans="1:51" s="13" customFormat="1" ht="12">
      <c r="A999" s="13"/>
      <c r="B999" s="180"/>
      <c r="C999" s="13"/>
      <c r="D999" s="181" t="s">
        <v>204</v>
      </c>
      <c r="E999" s="182" t="s">
        <v>3</v>
      </c>
      <c r="F999" s="183" t="s">
        <v>1785</v>
      </c>
      <c r="G999" s="13"/>
      <c r="H999" s="182" t="s">
        <v>3</v>
      </c>
      <c r="I999" s="13"/>
      <c r="J999" s="13"/>
      <c r="K999" s="13"/>
      <c r="L999" s="180"/>
      <c r="M999" s="184"/>
      <c r="N999" s="185"/>
      <c r="O999" s="185"/>
      <c r="P999" s="185"/>
      <c r="Q999" s="185"/>
      <c r="R999" s="185"/>
      <c r="S999" s="185"/>
      <c r="T999" s="186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182" t="s">
        <v>204</v>
      </c>
      <c r="AU999" s="182" t="s">
        <v>78</v>
      </c>
      <c r="AV999" s="13" t="s">
        <v>76</v>
      </c>
      <c r="AW999" s="13" t="s">
        <v>31</v>
      </c>
      <c r="AX999" s="13" t="s">
        <v>69</v>
      </c>
      <c r="AY999" s="182" t="s">
        <v>195</v>
      </c>
    </row>
    <row r="1000" spans="1:51" s="14" customFormat="1" ht="12">
      <c r="A1000" s="14"/>
      <c r="B1000" s="187"/>
      <c r="C1000" s="14"/>
      <c r="D1000" s="181" t="s">
        <v>204</v>
      </c>
      <c r="E1000" s="188" t="s">
        <v>3</v>
      </c>
      <c r="F1000" s="189" t="s">
        <v>367</v>
      </c>
      <c r="G1000" s="14"/>
      <c r="H1000" s="190">
        <v>82.5</v>
      </c>
      <c r="I1000" s="14"/>
      <c r="J1000" s="14"/>
      <c r="K1000" s="14"/>
      <c r="L1000" s="187"/>
      <c r="M1000" s="191"/>
      <c r="N1000" s="192"/>
      <c r="O1000" s="192"/>
      <c r="P1000" s="192"/>
      <c r="Q1000" s="192"/>
      <c r="R1000" s="192"/>
      <c r="S1000" s="192"/>
      <c r="T1000" s="193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188" t="s">
        <v>204</v>
      </c>
      <c r="AU1000" s="188" t="s">
        <v>78</v>
      </c>
      <c r="AV1000" s="14" t="s">
        <v>78</v>
      </c>
      <c r="AW1000" s="14" t="s">
        <v>31</v>
      </c>
      <c r="AX1000" s="14" t="s">
        <v>76</v>
      </c>
      <c r="AY1000" s="188" t="s">
        <v>195</v>
      </c>
    </row>
    <row r="1001" spans="1:63" s="12" customFormat="1" ht="22.8" customHeight="1">
      <c r="A1001" s="12"/>
      <c r="B1001" s="155"/>
      <c r="C1001" s="12"/>
      <c r="D1001" s="156" t="s">
        <v>68</v>
      </c>
      <c r="E1001" s="165" t="s">
        <v>1790</v>
      </c>
      <c r="F1001" s="165" t="s">
        <v>1791</v>
      </c>
      <c r="G1001" s="12"/>
      <c r="H1001" s="12"/>
      <c r="I1001" s="12"/>
      <c r="J1001" s="166">
        <f>BK1001</f>
        <v>14508.310000000001</v>
      </c>
      <c r="K1001" s="12"/>
      <c r="L1001" s="155"/>
      <c r="M1001" s="159"/>
      <c r="N1001" s="160"/>
      <c r="O1001" s="160"/>
      <c r="P1001" s="161">
        <f>SUM(P1002:P1024)</f>
        <v>29.687769</v>
      </c>
      <c r="Q1001" s="160"/>
      <c r="R1001" s="161">
        <f>SUM(R1002:R1024)</f>
        <v>0.20628781999999998</v>
      </c>
      <c r="S1001" s="160"/>
      <c r="T1001" s="162">
        <f>SUM(T1002:T1024)</f>
        <v>0.04234910000000001</v>
      </c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R1001" s="156" t="s">
        <v>78</v>
      </c>
      <c r="AT1001" s="163" t="s">
        <v>68</v>
      </c>
      <c r="AU1001" s="163" t="s">
        <v>76</v>
      </c>
      <c r="AY1001" s="156" t="s">
        <v>195</v>
      </c>
      <c r="BK1001" s="164">
        <f>SUM(BK1002:BK1024)</f>
        <v>14508.310000000001</v>
      </c>
    </row>
    <row r="1002" spans="1:65" s="2" customFormat="1" ht="16.5" customHeight="1">
      <c r="A1002" s="33"/>
      <c r="B1002" s="167"/>
      <c r="C1002" s="168" t="s">
        <v>1792</v>
      </c>
      <c r="D1002" s="168" t="s">
        <v>197</v>
      </c>
      <c r="E1002" s="169" t="s">
        <v>1793</v>
      </c>
      <c r="F1002" s="170" t="s">
        <v>1794</v>
      </c>
      <c r="G1002" s="171" t="s">
        <v>200</v>
      </c>
      <c r="H1002" s="172">
        <v>136.61</v>
      </c>
      <c r="I1002" s="173">
        <v>26.5</v>
      </c>
      <c r="J1002" s="173">
        <f>ROUND(I1002*H1002,2)</f>
        <v>3620.17</v>
      </c>
      <c r="K1002" s="170" t="s">
        <v>201</v>
      </c>
      <c r="L1002" s="34"/>
      <c r="M1002" s="174" t="s">
        <v>3</v>
      </c>
      <c r="N1002" s="175" t="s">
        <v>40</v>
      </c>
      <c r="O1002" s="176">
        <v>0.074</v>
      </c>
      <c r="P1002" s="176">
        <f>O1002*H1002</f>
        <v>10.10914</v>
      </c>
      <c r="Q1002" s="176">
        <v>0.001</v>
      </c>
      <c r="R1002" s="176">
        <f>Q1002*H1002</f>
        <v>0.13661</v>
      </c>
      <c r="S1002" s="176">
        <v>0.00031</v>
      </c>
      <c r="T1002" s="177">
        <f>S1002*H1002</f>
        <v>0.04234910000000001</v>
      </c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R1002" s="178" t="s">
        <v>295</v>
      </c>
      <c r="AT1002" s="178" t="s">
        <v>197</v>
      </c>
      <c r="AU1002" s="178" t="s">
        <v>78</v>
      </c>
      <c r="AY1002" s="20" t="s">
        <v>195</v>
      </c>
      <c r="BE1002" s="179">
        <f>IF(N1002="základní",J1002,0)</f>
        <v>3620.17</v>
      </c>
      <c r="BF1002" s="179">
        <f>IF(N1002="snížená",J1002,0)</f>
        <v>0</v>
      </c>
      <c r="BG1002" s="179">
        <f>IF(N1002="zákl. přenesená",J1002,0)</f>
        <v>0</v>
      </c>
      <c r="BH1002" s="179">
        <f>IF(N1002="sníž. přenesená",J1002,0)</f>
        <v>0</v>
      </c>
      <c r="BI1002" s="179">
        <f>IF(N1002="nulová",J1002,0)</f>
        <v>0</v>
      </c>
      <c r="BJ1002" s="20" t="s">
        <v>76</v>
      </c>
      <c r="BK1002" s="179">
        <f>ROUND(I1002*H1002,2)</f>
        <v>3620.17</v>
      </c>
      <c r="BL1002" s="20" t="s">
        <v>295</v>
      </c>
      <c r="BM1002" s="178" t="s">
        <v>1795</v>
      </c>
    </row>
    <row r="1003" spans="1:51" s="13" customFormat="1" ht="12">
      <c r="A1003" s="13"/>
      <c r="B1003" s="180"/>
      <c r="C1003" s="13"/>
      <c r="D1003" s="181" t="s">
        <v>204</v>
      </c>
      <c r="E1003" s="182" t="s">
        <v>3</v>
      </c>
      <c r="F1003" s="183" t="s">
        <v>1796</v>
      </c>
      <c r="G1003" s="13"/>
      <c r="H1003" s="182" t="s">
        <v>3</v>
      </c>
      <c r="I1003" s="13"/>
      <c r="J1003" s="13"/>
      <c r="K1003" s="13"/>
      <c r="L1003" s="180"/>
      <c r="M1003" s="184"/>
      <c r="N1003" s="185"/>
      <c r="O1003" s="185"/>
      <c r="P1003" s="185"/>
      <c r="Q1003" s="185"/>
      <c r="R1003" s="185"/>
      <c r="S1003" s="185"/>
      <c r="T1003" s="186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182" t="s">
        <v>204</v>
      </c>
      <c r="AU1003" s="182" t="s">
        <v>78</v>
      </c>
      <c r="AV1003" s="13" t="s">
        <v>76</v>
      </c>
      <c r="AW1003" s="13" t="s">
        <v>31</v>
      </c>
      <c r="AX1003" s="13" t="s">
        <v>69</v>
      </c>
      <c r="AY1003" s="182" t="s">
        <v>195</v>
      </c>
    </row>
    <row r="1004" spans="1:51" s="14" customFormat="1" ht="12">
      <c r="A1004" s="14"/>
      <c r="B1004" s="187"/>
      <c r="C1004" s="14"/>
      <c r="D1004" s="181" t="s">
        <v>204</v>
      </c>
      <c r="E1004" s="188" t="s">
        <v>3</v>
      </c>
      <c r="F1004" s="189" t="s">
        <v>1797</v>
      </c>
      <c r="G1004" s="14"/>
      <c r="H1004" s="190">
        <v>42.93</v>
      </c>
      <c r="I1004" s="14"/>
      <c r="J1004" s="14"/>
      <c r="K1004" s="14"/>
      <c r="L1004" s="187"/>
      <c r="M1004" s="191"/>
      <c r="N1004" s="192"/>
      <c r="O1004" s="192"/>
      <c r="P1004" s="192"/>
      <c r="Q1004" s="192"/>
      <c r="R1004" s="192"/>
      <c r="S1004" s="192"/>
      <c r="T1004" s="193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188" t="s">
        <v>204</v>
      </c>
      <c r="AU1004" s="188" t="s">
        <v>78</v>
      </c>
      <c r="AV1004" s="14" t="s">
        <v>78</v>
      </c>
      <c r="AW1004" s="14" t="s">
        <v>31</v>
      </c>
      <c r="AX1004" s="14" t="s">
        <v>69</v>
      </c>
      <c r="AY1004" s="188" t="s">
        <v>195</v>
      </c>
    </row>
    <row r="1005" spans="1:51" s="14" customFormat="1" ht="12">
      <c r="A1005" s="14"/>
      <c r="B1005" s="187"/>
      <c r="C1005" s="14"/>
      <c r="D1005" s="181" t="s">
        <v>204</v>
      </c>
      <c r="E1005" s="188" t="s">
        <v>3</v>
      </c>
      <c r="F1005" s="189" t="s">
        <v>1798</v>
      </c>
      <c r="G1005" s="14"/>
      <c r="H1005" s="190">
        <v>43.68</v>
      </c>
      <c r="I1005" s="14"/>
      <c r="J1005" s="14"/>
      <c r="K1005" s="14"/>
      <c r="L1005" s="187"/>
      <c r="M1005" s="191"/>
      <c r="N1005" s="192"/>
      <c r="O1005" s="192"/>
      <c r="P1005" s="192"/>
      <c r="Q1005" s="192"/>
      <c r="R1005" s="192"/>
      <c r="S1005" s="192"/>
      <c r="T1005" s="193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188" t="s">
        <v>204</v>
      </c>
      <c r="AU1005" s="188" t="s">
        <v>78</v>
      </c>
      <c r="AV1005" s="14" t="s">
        <v>78</v>
      </c>
      <c r="AW1005" s="14" t="s">
        <v>31</v>
      </c>
      <c r="AX1005" s="14" t="s">
        <v>69</v>
      </c>
      <c r="AY1005" s="188" t="s">
        <v>195</v>
      </c>
    </row>
    <row r="1006" spans="1:51" s="13" customFormat="1" ht="12">
      <c r="A1006" s="13"/>
      <c r="B1006" s="180"/>
      <c r="C1006" s="13"/>
      <c r="D1006" s="181" t="s">
        <v>204</v>
      </c>
      <c r="E1006" s="182" t="s">
        <v>3</v>
      </c>
      <c r="F1006" s="183" t="s">
        <v>1799</v>
      </c>
      <c r="G1006" s="13"/>
      <c r="H1006" s="182" t="s">
        <v>3</v>
      </c>
      <c r="I1006" s="13"/>
      <c r="J1006" s="13"/>
      <c r="K1006" s="13"/>
      <c r="L1006" s="180"/>
      <c r="M1006" s="184"/>
      <c r="N1006" s="185"/>
      <c r="O1006" s="185"/>
      <c r="P1006" s="185"/>
      <c r="Q1006" s="185"/>
      <c r="R1006" s="185"/>
      <c r="S1006" s="185"/>
      <c r="T1006" s="186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182" t="s">
        <v>204</v>
      </c>
      <c r="AU1006" s="182" t="s">
        <v>78</v>
      </c>
      <c r="AV1006" s="13" t="s">
        <v>76</v>
      </c>
      <c r="AW1006" s="13" t="s">
        <v>31</v>
      </c>
      <c r="AX1006" s="13" t="s">
        <v>69</v>
      </c>
      <c r="AY1006" s="182" t="s">
        <v>195</v>
      </c>
    </row>
    <row r="1007" spans="1:51" s="14" customFormat="1" ht="12">
      <c r="A1007" s="14"/>
      <c r="B1007" s="187"/>
      <c r="C1007" s="14"/>
      <c r="D1007" s="181" t="s">
        <v>204</v>
      </c>
      <c r="E1007" s="188" t="s">
        <v>3</v>
      </c>
      <c r="F1007" s="189" t="s">
        <v>206</v>
      </c>
      <c r="G1007" s="14"/>
      <c r="H1007" s="190">
        <v>50</v>
      </c>
      <c r="I1007" s="14"/>
      <c r="J1007" s="14"/>
      <c r="K1007" s="14"/>
      <c r="L1007" s="187"/>
      <c r="M1007" s="191"/>
      <c r="N1007" s="192"/>
      <c r="O1007" s="192"/>
      <c r="P1007" s="192"/>
      <c r="Q1007" s="192"/>
      <c r="R1007" s="192"/>
      <c r="S1007" s="192"/>
      <c r="T1007" s="193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188" t="s">
        <v>204</v>
      </c>
      <c r="AU1007" s="188" t="s">
        <v>78</v>
      </c>
      <c r="AV1007" s="14" t="s">
        <v>78</v>
      </c>
      <c r="AW1007" s="14" t="s">
        <v>31</v>
      </c>
      <c r="AX1007" s="14" t="s">
        <v>69</v>
      </c>
      <c r="AY1007" s="188" t="s">
        <v>195</v>
      </c>
    </row>
    <row r="1008" spans="1:51" s="15" customFormat="1" ht="12">
      <c r="A1008" s="15"/>
      <c r="B1008" s="194"/>
      <c r="C1008" s="15"/>
      <c r="D1008" s="181" t="s">
        <v>204</v>
      </c>
      <c r="E1008" s="195" t="s">
        <v>3</v>
      </c>
      <c r="F1008" s="196" t="s">
        <v>209</v>
      </c>
      <c r="G1008" s="15"/>
      <c r="H1008" s="197">
        <v>136.61</v>
      </c>
      <c r="I1008" s="15"/>
      <c r="J1008" s="15"/>
      <c r="K1008" s="15"/>
      <c r="L1008" s="194"/>
      <c r="M1008" s="198"/>
      <c r="N1008" s="199"/>
      <c r="O1008" s="199"/>
      <c r="P1008" s="199"/>
      <c r="Q1008" s="199"/>
      <c r="R1008" s="199"/>
      <c r="S1008" s="199"/>
      <c r="T1008" s="200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T1008" s="195" t="s">
        <v>204</v>
      </c>
      <c r="AU1008" s="195" t="s">
        <v>78</v>
      </c>
      <c r="AV1008" s="15" t="s">
        <v>202</v>
      </c>
      <c r="AW1008" s="15" t="s">
        <v>31</v>
      </c>
      <c r="AX1008" s="15" t="s">
        <v>76</v>
      </c>
      <c r="AY1008" s="195" t="s">
        <v>195</v>
      </c>
    </row>
    <row r="1009" spans="1:65" s="2" customFormat="1" ht="24" customHeight="1">
      <c r="A1009" s="33"/>
      <c r="B1009" s="167"/>
      <c r="C1009" s="168" t="s">
        <v>1800</v>
      </c>
      <c r="D1009" s="168" t="s">
        <v>197</v>
      </c>
      <c r="E1009" s="169" t="s">
        <v>1801</v>
      </c>
      <c r="F1009" s="170" t="s">
        <v>1802</v>
      </c>
      <c r="G1009" s="171" t="s">
        <v>200</v>
      </c>
      <c r="H1009" s="172">
        <v>50</v>
      </c>
      <c r="I1009" s="173">
        <v>10.4</v>
      </c>
      <c r="J1009" s="173">
        <f>ROUND(I1009*H1009,2)</f>
        <v>520</v>
      </c>
      <c r="K1009" s="170" t="s">
        <v>201</v>
      </c>
      <c r="L1009" s="34"/>
      <c r="M1009" s="174" t="s">
        <v>3</v>
      </c>
      <c r="N1009" s="175" t="s">
        <v>40</v>
      </c>
      <c r="O1009" s="176">
        <v>0.029</v>
      </c>
      <c r="P1009" s="176">
        <f>O1009*H1009</f>
        <v>1.4500000000000002</v>
      </c>
      <c r="Q1009" s="176">
        <v>0</v>
      </c>
      <c r="R1009" s="176">
        <f>Q1009*H1009</f>
        <v>0</v>
      </c>
      <c r="S1009" s="176">
        <v>0</v>
      </c>
      <c r="T1009" s="177">
        <f>S1009*H1009</f>
        <v>0</v>
      </c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R1009" s="178" t="s">
        <v>295</v>
      </c>
      <c r="AT1009" s="178" t="s">
        <v>197</v>
      </c>
      <c r="AU1009" s="178" t="s">
        <v>78</v>
      </c>
      <c r="AY1009" s="20" t="s">
        <v>195</v>
      </c>
      <c r="BE1009" s="179">
        <f>IF(N1009="základní",J1009,0)</f>
        <v>520</v>
      </c>
      <c r="BF1009" s="179">
        <f>IF(N1009="snížená",J1009,0)</f>
        <v>0</v>
      </c>
      <c r="BG1009" s="179">
        <f>IF(N1009="zákl. přenesená",J1009,0)</f>
        <v>0</v>
      </c>
      <c r="BH1009" s="179">
        <f>IF(N1009="sníž. přenesená",J1009,0)</f>
        <v>0</v>
      </c>
      <c r="BI1009" s="179">
        <f>IF(N1009="nulová",J1009,0)</f>
        <v>0</v>
      </c>
      <c r="BJ1009" s="20" t="s">
        <v>76</v>
      </c>
      <c r="BK1009" s="179">
        <f>ROUND(I1009*H1009,2)</f>
        <v>520</v>
      </c>
      <c r="BL1009" s="20" t="s">
        <v>295</v>
      </c>
      <c r="BM1009" s="178" t="s">
        <v>1803</v>
      </c>
    </row>
    <row r="1010" spans="1:65" s="2" customFormat="1" ht="16.5" customHeight="1">
      <c r="A1010" s="33"/>
      <c r="B1010" s="167"/>
      <c r="C1010" s="208" t="s">
        <v>1804</v>
      </c>
      <c r="D1010" s="208" t="s">
        <v>263</v>
      </c>
      <c r="E1010" s="209" t="s">
        <v>1805</v>
      </c>
      <c r="F1010" s="210" t="s">
        <v>1806</v>
      </c>
      <c r="G1010" s="211" t="s">
        <v>200</v>
      </c>
      <c r="H1010" s="212">
        <v>52.5</v>
      </c>
      <c r="I1010" s="213">
        <v>0.66</v>
      </c>
      <c r="J1010" s="213">
        <f>ROUND(I1010*H1010,2)</f>
        <v>34.65</v>
      </c>
      <c r="K1010" s="210" t="s">
        <v>201</v>
      </c>
      <c r="L1010" s="214"/>
      <c r="M1010" s="215" t="s">
        <v>3</v>
      </c>
      <c r="N1010" s="216" t="s">
        <v>40</v>
      </c>
      <c r="O1010" s="176">
        <v>0</v>
      </c>
      <c r="P1010" s="176">
        <f>O1010*H1010</f>
        <v>0</v>
      </c>
      <c r="Q1010" s="176">
        <v>0</v>
      </c>
      <c r="R1010" s="176">
        <f>Q1010*H1010</f>
        <v>0</v>
      </c>
      <c r="S1010" s="176">
        <v>0</v>
      </c>
      <c r="T1010" s="177">
        <f>S1010*H1010</f>
        <v>0</v>
      </c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R1010" s="178" t="s">
        <v>417</v>
      </c>
      <c r="AT1010" s="178" t="s">
        <v>263</v>
      </c>
      <c r="AU1010" s="178" t="s">
        <v>78</v>
      </c>
      <c r="AY1010" s="20" t="s">
        <v>195</v>
      </c>
      <c r="BE1010" s="179">
        <f>IF(N1010="základní",J1010,0)</f>
        <v>34.65</v>
      </c>
      <c r="BF1010" s="179">
        <f>IF(N1010="snížená",J1010,0)</f>
        <v>0</v>
      </c>
      <c r="BG1010" s="179">
        <f>IF(N1010="zákl. přenesená",J1010,0)</f>
        <v>0</v>
      </c>
      <c r="BH1010" s="179">
        <f>IF(N1010="sníž. přenesená",J1010,0)</f>
        <v>0</v>
      </c>
      <c r="BI1010" s="179">
        <f>IF(N1010="nulová",J1010,0)</f>
        <v>0</v>
      </c>
      <c r="BJ1010" s="20" t="s">
        <v>76</v>
      </c>
      <c r="BK1010" s="179">
        <f>ROUND(I1010*H1010,2)</f>
        <v>34.65</v>
      </c>
      <c r="BL1010" s="20" t="s">
        <v>295</v>
      </c>
      <c r="BM1010" s="178" t="s">
        <v>1807</v>
      </c>
    </row>
    <row r="1011" spans="1:51" s="14" customFormat="1" ht="12">
      <c r="A1011" s="14"/>
      <c r="B1011" s="187"/>
      <c r="C1011" s="14"/>
      <c r="D1011" s="181" t="s">
        <v>204</v>
      </c>
      <c r="E1011" s="14"/>
      <c r="F1011" s="189" t="s">
        <v>1808</v>
      </c>
      <c r="G1011" s="14"/>
      <c r="H1011" s="190">
        <v>52.5</v>
      </c>
      <c r="I1011" s="14"/>
      <c r="J1011" s="14"/>
      <c r="K1011" s="14"/>
      <c r="L1011" s="187"/>
      <c r="M1011" s="191"/>
      <c r="N1011" s="192"/>
      <c r="O1011" s="192"/>
      <c r="P1011" s="192"/>
      <c r="Q1011" s="192"/>
      <c r="R1011" s="192"/>
      <c r="S1011" s="192"/>
      <c r="T1011" s="193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188" t="s">
        <v>204</v>
      </c>
      <c r="AU1011" s="188" t="s">
        <v>78</v>
      </c>
      <c r="AV1011" s="14" t="s">
        <v>78</v>
      </c>
      <c r="AW1011" s="14" t="s">
        <v>4</v>
      </c>
      <c r="AX1011" s="14" t="s">
        <v>76</v>
      </c>
      <c r="AY1011" s="188" t="s">
        <v>195</v>
      </c>
    </row>
    <row r="1012" spans="1:65" s="2" customFormat="1" ht="16.5" customHeight="1">
      <c r="A1012" s="33"/>
      <c r="B1012" s="167"/>
      <c r="C1012" s="168" t="s">
        <v>1809</v>
      </c>
      <c r="D1012" s="168" t="s">
        <v>197</v>
      </c>
      <c r="E1012" s="169" t="s">
        <v>1810</v>
      </c>
      <c r="F1012" s="170" t="s">
        <v>1811</v>
      </c>
      <c r="G1012" s="171" t="s">
        <v>200</v>
      </c>
      <c r="H1012" s="172">
        <v>59.66</v>
      </c>
      <c r="I1012" s="173">
        <v>20.9</v>
      </c>
      <c r="J1012" s="173">
        <f>ROUND(I1012*H1012,2)</f>
        <v>1246.89</v>
      </c>
      <c r="K1012" s="170" t="s">
        <v>201</v>
      </c>
      <c r="L1012" s="34"/>
      <c r="M1012" s="174" t="s">
        <v>3</v>
      </c>
      <c r="N1012" s="175" t="s">
        <v>40</v>
      </c>
      <c r="O1012" s="176">
        <v>0.033</v>
      </c>
      <c r="P1012" s="176">
        <f>O1012*H1012</f>
        <v>1.96878</v>
      </c>
      <c r="Q1012" s="176">
        <v>0.0002</v>
      </c>
      <c r="R1012" s="176">
        <f>Q1012*H1012</f>
        <v>0.011932</v>
      </c>
      <c r="S1012" s="176">
        <v>0</v>
      </c>
      <c r="T1012" s="177">
        <f>S1012*H1012</f>
        <v>0</v>
      </c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R1012" s="178" t="s">
        <v>295</v>
      </c>
      <c r="AT1012" s="178" t="s">
        <v>197</v>
      </c>
      <c r="AU1012" s="178" t="s">
        <v>78</v>
      </c>
      <c r="AY1012" s="20" t="s">
        <v>195</v>
      </c>
      <c r="BE1012" s="179">
        <f>IF(N1012="základní",J1012,0)</f>
        <v>1246.89</v>
      </c>
      <c r="BF1012" s="179">
        <f>IF(N1012="snížená",J1012,0)</f>
        <v>0</v>
      </c>
      <c r="BG1012" s="179">
        <f>IF(N1012="zákl. přenesená",J1012,0)</f>
        <v>0</v>
      </c>
      <c r="BH1012" s="179">
        <f>IF(N1012="sníž. přenesená",J1012,0)</f>
        <v>0</v>
      </c>
      <c r="BI1012" s="179">
        <f>IF(N1012="nulová",J1012,0)</f>
        <v>0</v>
      </c>
      <c r="BJ1012" s="20" t="s">
        <v>76</v>
      </c>
      <c r="BK1012" s="179">
        <f>ROUND(I1012*H1012,2)</f>
        <v>1246.89</v>
      </c>
      <c r="BL1012" s="20" t="s">
        <v>295</v>
      </c>
      <c r="BM1012" s="178" t="s">
        <v>1812</v>
      </c>
    </row>
    <row r="1013" spans="1:65" s="2" customFormat="1" ht="24" customHeight="1">
      <c r="A1013" s="33"/>
      <c r="B1013" s="167"/>
      <c r="C1013" s="168" t="s">
        <v>1813</v>
      </c>
      <c r="D1013" s="168" t="s">
        <v>197</v>
      </c>
      <c r="E1013" s="169" t="s">
        <v>1814</v>
      </c>
      <c r="F1013" s="170" t="s">
        <v>1815</v>
      </c>
      <c r="G1013" s="171" t="s">
        <v>200</v>
      </c>
      <c r="H1013" s="172">
        <v>59.66</v>
      </c>
      <c r="I1013" s="173">
        <v>62.3</v>
      </c>
      <c r="J1013" s="173">
        <f>ROUND(I1013*H1013,2)</f>
        <v>3716.82</v>
      </c>
      <c r="K1013" s="170" t="s">
        <v>201</v>
      </c>
      <c r="L1013" s="34"/>
      <c r="M1013" s="174" t="s">
        <v>3</v>
      </c>
      <c r="N1013" s="175" t="s">
        <v>40</v>
      </c>
      <c r="O1013" s="176">
        <v>0.104</v>
      </c>
      <c r="P1013" s="176">
        <f>O1013*H1013</f>
        <v>6.2046399999999995</v>
      </c>
      <c r="Q1013" s="176">
        <v>0.00026</v>
      </c>
      <c r="R1013" s="176">
        <f>Q1013*H1013</f>
        <v>0.015511599999999997</v>
      </c>
      <c r="S1013" s="176">
        <v>0</v>
      </c>
      <c r="T1013" s="177">
        <f>S1013*H1013</f>
        <v>0</v>
      </c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R1013" s="178" t="s">
        <v>295</v>
      </c>
      <c r="AT1013" s="178" t="s">
        <v>197</v>
      </c>
      <c r="AU1013" s="178" t="s">
        <v>78</v>
      </c>
      <c r="AY1013" s="20" t="s">
        <v>195</v>
      </c>
      <c r="BE1013" s="179">
        <f>IF(N1013="základní",J1013,0)</f>
        <v>3716.82</v>
      </c>
      <c r="BF1013" s="179">
        <f>IF(N1013="snížená",J1013,0)</f>
        <v>0</v>
      </c>
      <c r="BG1013" s="179">
        <f>IF(N1013="zákl. přenesená",J1013,0)</f>
        <v>0</v>
      </c>
      <c r="BH1013" s="179">
        <f>IF(N1013="sníž. přenesená",J1013,0)</f>
        <v>0</v>
      </c>
      <c r="BI1013" s="179">
        <f>IF(N1013="nulová",J1013,0)</f>
        <v>0</v>
      </c>
      <c r="BJ1013" s="20" t="s">
        <v>76</v>
      </c>
      <c r="BK1013" s="179">
        <f>ROUND(I1013*H1013,2)</f>
        <v>3716.82</v>
      </c>
      <c r="BL1013" s="20" t="s">
        <v>295</v>
      </c>
      <c r="BM1013" s="178" t="s">
        <v>1816</v>
      </c>
    </row>
    <row r="1014" spans="1:51" s="13" customFormat="1" ht="12">
      <c r="A1014" s="13"/>
      <c r="B1014" s="180"/>
      <c r="C1014" s="13"/>
      <c r="D1014" s="181" t="s">
        <v>204</v>
      </c>
      <c r="E1014" s="182" t="s">
        <v>3</v>
      </c>
      <c r="F1014" s="183" t="s">
        <v>1817</v>
      </c>
      <c r="G1014" s="13"/>
      <c r="H1014" s="182" t="s">
        <v>3</v>
      </c>
      <c r="I1014" s="13"/>
      <c r="J1014" s="13"/>
      <c r="K1014" s="13"/>
      <c r="L1014" s="180"/>
      <c r="M1014" s="184"/>
      <c r="N1014" s="185"/>
      <c r="O1014" s="185"/>
      <c r="P1014" s="185"/>
      <c r="Q1014" s="185"/>
      <c r="R1014" s="185"/>
      <c r="S1014" s="185"/>
      <c r="T1014" s="186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182" t="s">
        <v>204</v>
      </c>
      <c r="AU1014" s="182" t="s">
        <v>78</v>
      </c>
      <c r="AV1014" s="13" t="s">
        <v>76</v>
      </c>
      <c r="AW1014" s="13" t="s">
        <v>31</v>
      </c>
      <c r="AX1014" s="13" t="s">
        <v>69</v>
      </c>
      <c r="AY1014" s="182" t="s">
        <v>195</v>
      </c>
    </row>
    <row r="1015" spans="1:51" s="14" customFormat="1" ht="12">
      <c r="A1015" s="14"/>
      <c r="B1015" s="187"/>
      <c r="C1015" s="14"/>
      <c r="D1015" s="181" t="s">
        <v>204</v>
      </c>
      <c r="E1015" s="188" t="s">
        <v>3</v>
      </c>
      <c r="F1015" s="189" t="s">
        <v>1818</v>
      </c>
      <c r="G1015" s="14"/>
      <c r="H1015" s="190">
        <v>59.66</v>
      </c>
      <c r="I1015" s="14"/>
      <c r="J1015" s="14"/>
      <c r="K1015" s="14"/>
      <c r="L1015" s="187"/>
      <c r="M1015" s="191"/>
      <c r="N1015" s="192"/>
      <c r="O1015" s="192"/>
      <c r="P1015" s="192"/>
      <c r="Q1015" s="192"/>
      <c r="R1015" s="192"/>
      <c r="S1015" s="192"/>
      <c r="T1015" s="193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188" t="s">
        <v>204</v>
      </c>
      <c r="AU1015" s="188" t="s">
        <v>78</v>
      </c>
      <c r="AV1015" s="14" t="s">
        <v>78</v>
      </c>
      <c r="AW1015" s="14" t="s">
        <v>31</v>
      </c>
      <c r="AX1015" s="14" t="s">
        <v>76</v>
      </c>
      <c r="AY1015" s="188" t="s">
        <v>195</v>
      </c>
    </row>
    <row r="1016" spans="1:65" s="2" customFormat="1" ht="24" customHeight="1">
      <c r="A1016" s="33"/>
      <c r="B1016" s="167"/>
      <c r="C1016" s="168" t="s">
        <v>1819</v>
      </c>
      <c r="D1016" s="168" t="s">
        <v>197</v>
      </c>
      <c r="E1016" s="169" t="s">
        <v>1820</v>
      </c>
      <c r="F1016" s="170" t="s">
        <v>1821</v>
      </c>
      <c r="G1016" s="171" t="s">
        <v>200</v>
      </c>
      <c r="H1016" s="172">
        <v>301.673</v>
      </c>
      <c r="I1016" s="173">
        <v>17.8</v>
      </c>
      <c r="J1016" s="173">
        <f>ROUND(I1016*H1016,2)</f>
        <v>5369.78</v>
      </c>
      <c r="K1016" s="170" t="s">
        <v>201</v>
      </c>
      <c r="L1016" s="34"/>
      <c r="M1016" s="174" t="s">
        <v>3</v>
      </c>
      <c r="N1016" s="175" t="s">
        <v>40</v>
      </c>
      <c r="O1016" s="176">
        <v>0.033</v>
      </c>
      <c r="P1016" s="176">
        <f>O1016*H1016</f>
        <v>9.955209</v>
      </c>
      <c r="Q1016" s="176">
        <v>0.00014</v>
      </c>
      <c r="R1016" s="176">
        <f>Q1016*H1016</f>
        <v>0.042234219999999996</v>
      </c>
      <c r="S1016" s="176">
        <v>0</v>
      </c>
      <c r="T1016" s="177">
        <f>S1016*H1016</f>
        <v>0</v>
      </c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R1016" s="178" t="s">
        <v>295</v>
      </c>
      <c r="AT1016" s="178" t="s">
        <v>197</v>
      </c>
      <c r="AU1016" s="178" t="s">
        <v>78</v>
      </c>
      <c r="AY1016" s="20" t="s">
        <v>195</v>
      </c>
      <c r="BE1016" s="179">
        <f>IF(N1016="základní",J1016,0)</f>
        <v>5369.78</v>
      </c>
      <c r="BF1016" s="179">
        <f>IF(N1016="snížená",J1016,0)</f>
        <v>0</v>
      </c>
      <c r="BG1016" s="179">
        <f>IF(N1016="zákl. přenesená",J1016,0)</f>
        <v>0</v>
      </c>
      <c r="BH1016" s="179">
        <f>IF(N1016="sníž. přenesená",J1016,0)</f>
        <v>0</v>
      </c>
      <c r="BI1016" s="179">
        <f>IF(N1016="nulová",J1016,0)</f>
        <v>0</v>
      </c>
      <c r="BJ1016" s="20" t="s">
        <v>76</v>
      </c>
      <c r="BK1016" s="179">
        <f>ROUND(I1016*H1016,2)</f>
        <v>5369.78</v>
      </c>
      <c r="BL1016" s="20" t="s">
        <v>295</v>
      </c>
      <c r="BM1016" s="178" t="s">
        <v>1822</v>
      </c>
    </row>
    <row r="1017" spans="1:51" s="13" customFormat="1" ht="12">
      <c r="A1017" s="13"/>
      <c r="B1017" s="180"/>
      <c r="C1017" s="13"/>
      <c r="D1017" s="181" t="s">
        <v>204</v>
      </c>
      <c r="E1017" s="182" t="s">
        <v>3</v>
      </c>
      <c r="F1017" s="183" t="s">
        <v>1823</v>
      </c>
      <c r="G1017" s="13"/>
      <c r="H1017" s="182" t="s">
        <v>3</v>
      </c>
      <c r="I1017" s="13"/>
      <c r="J1017" s="13"/>
      <c r="K1017" s="13"/>
      <c r="L1017" s="180"/>
      <c r="M1017" s="184"/>
      <c r="N1017" s="185"/>
      <c r="O1017" s="185"/>
      <c r="P1017" s="185"/>
      <c r="Q1017" s="185"/>
      <c r="R1017" s="185"/>
      <c r="S1017" s="185"/>
      <c r="T1017" s="186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182" t="s">
        <v>204</v>
      </c>
      <c r="AU1017" s="182" t="s">
        <v>78</v>
      </c>
      <c r="AV1017" s="13" t="s">
        <v>76</v>
      </c>
      <c r="AW1017" s="13" t="s">
        <v>31</v>
      </c>
      <c r="AX1017" s="13" t="s">
        <v>69</v>
      </c>
      <c r="AY1017" s="182" t="s">
        <v>195</v>
      </c>
    </row>
    <row r="1018" spans="1:51" s="14" customFormat="1" ht="12">
      <c r="A1018" s="14"/>
      <c r="B1018" s="187"/>
      <c r="C1018" s="14"/>
      <c r="D1018" s="181" t="s">
        <v>204</v>
      </c>
      <c r="E1018" s="188" t="s">
        <v>3</v>
      </c>
      <c r="F1018" s="189" t="s">
        <v>1824</v>
      </c>
      <c r="G1018" s="14"/>
      <c r="H1018" s="190">
        <v>165.063</v>
      </c>
      <c r="I1018" s="14"/>
      <c r="J1018" s="14"/>
      <c r="K1018" s="14"/>
      <c r="L1018" s="187"/>
      <c r="M1018" s="191"/>
      <c r="N1018" s="192"/>
      <c r="O1018" s="192"/>
      <c r="P1018" s="192"/>
      <c r="Q1018" s="192"/>
      <c r="R1018" s="192"/>
      <c r="S1018" s="192"/>
      <c r="T1018" s="193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188" t="s">
        <v>204</v>
      </c>
      <c r="AU1018" s="188" t="s">
        <v>78</v>
      </c>
      <c r="AV1018" s="14" t="s">
        <v>78</v>
      </c>
      <c r="AW1018" s="14" t="s">
        <v>31</v>
      </c>
      <c r="AX1018" s="14" t="s">
        <v>69</v>
      </c>
      <c r="AY1018" s="188" t="s">
        <v>195</v>
      </c>
    </row>
    <row r="1019" spans="1:51" s="13" customFormat="1" ht="12">
      <c r="A1019" s="13"/>
      <c r="B1019" s="180"/>
      <c r="C1019" s="13"/>
      <c r="D1019" s="181" t="s">
        <v>204</v>
      </c>
      <c r="E1019" s="182" t="s">
        <v>3</v>
      </c>
      <c r="F1019" s="183" t="s">
        <v>1796</v>
      </c>
      <c r="G1019" s="13"/>
      <c r="H1019" s="182" t="s">
        <v>3</v>
      </c>
      <c r="I1019" s="13"/>
      <c r="J1019" s="13"/>
      <c r="K1019" s="13"/>
      <c r="L1019" s="180"/>
      <c r="M1019" s="184"/>
      <c r="N1019" s="185"/>
      <c r="O1019" s="185"/>
      <c r="P1019" s="185"/>
      <c r="Q1019" s="185"/>
      <c r="R1019" s="185"/>
      <c r="S1019" s="185"/>
      <c r="T1019" s="186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182" t="s">
        <v>204</v>
      </c>
      <c r="AU1019" s="182" t="s">
        <v>78</v>
      </c>
      <c r="AV1019" s="13" t="s">
        <v>76</v>
      </c>
      <c r="AW1019" s="13" t="s">
        <v>31</v>
      </c>
      <c r="AX1019" s="13" t="s">
        <v>69</v>
      </c>
      <c r="AY1019" s="182" t="s">
        <v>195</v>
      </c>
    </row>
    <row r="1020" spans="1:51" s="14" customFormat="1" ht="12">
      <c r="A1020" s="14"/>
      <c r="B1020" s="187"/>
      <c r="C1020" s="14"/>
      <c r="D1020" s="181" t="s">
        <v>204</v>
      </c>
      <c r="E1020" s="188" t="s">
        <v>3</v>
      </c>
      <c r="F1020" s="189" t="s">
        <v>1797</v>
      </c>
      <c r="G1020" s="14"/>
      <c r="H1020" s="190">
        <v>42.93</v>
      </c>
      <c r="I1020" s="14"/>
      <c r="J1020" s="14"/>
      <c r="K1020" s="14"/>
      <c r="L1020" s="187"/>
      <c r="M1020" s="191"/>
      <c r="N1020" s="192"/>
      <c r="O1020" s="192"/>
      <c r="P1020" s="192"/>
      <c r="Q1020" s="192"/>
      <c r="R1020" s="192"/>
      <c r="S1020" s="192"/>
      <c r="T1020" s="193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188" t="s">
        <v>204</v>
      </c>
      <c r="AU1020" s="188" t="s">
        <v>78</v>
      </c>
      <c r="AV1020" s="14" t="s">
        <v>78</v>
      </c>
      <c r="AW1020" s="14" t="s">
        <v>31</v>
      </c>
      <c r="AX1020" s="14" t="s">
        <v>69</v>
      </c>
      <c r="AY1020" s="188" t="s">
        <v>195</v>
      </c>
    </row>
    <row r="1021" spans="1:51" s="14" customFormat="1" ht="12">
      <c r="A1021" s="14"/>
      <c r="B1021" s="187"/>
      <c r="C1021" s="14"/>
      <c r="D1021" s="181" t="s">
        <v>204</v>
      </c>
      <c r="E1021" s="188" t="s">
        <v>3</v>
      </c>
      <c r="F1021" s="189" t="s">
        <v>1798</v>
      </c>
      <c r="G1021" s="14"/>
      <c r="H1021" s="190">
        <v>43.68</v>
      </c>
      <c r="I1021" s="14"/>
      <c r="J1021" s="14"/>
      <c r="K1021" s="14"/>
      <c r="L1021" s="187"/>
      <c r="M1021" s="191"/>
      <c r="N1021" s="192"/>
      <c r="O1021" s="192"/>
      <c r="P1021" s="192"/>
      <c r="Q1021" s="192"/>
      <c r="R1021" s="192"/>
      <c r="S1021" s="192"/>
      <c r="T1021" s="193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188" t="s">
        <v>204</v>
      </c>
      <c r="AU1021" s="188" t="s">
        <v>78</v>
      </c>
      <c r="AV1021" s="14" t="s">
        <v>78</v>
      </c>
      <c r="AW1021" s="14" t="s">
        <v>31</v>
      </c>
      <c r="AX1021" s="14" t="s">
        <v>69</v>
      </c>
      <c r="AY1021" s="188" t="s">
        <v>195</v>
      </c>
    </row>
    <row r="1022" spans="1:51" s="13" customFormat="1" ht="12">
      <c r="A1022" s="13"/>
      <c r="B1022" s="180"/>
      <c r="C1022" s="13"/>
      <c r="D1022" s="181" t="s">
        <v>204</v>
      </c>
      <c r="E1022" s="182" t="s">
        <v>3</v>
      </c>
      <c r="F1022" s="183" t="s">
        <v>1799</v>
      </c>
      <c r="G1022" s="13"/>
      <c r="H1022" s="182" t="s">
        <v>3</v>
      </c>
      <c r="I1022" s="13"/>
      <c r="J1022" s="13"/>
      <c r="K1022" s="13"/>
      <c r="L1022" s="180"/>
      <c r="M1022" s="184"/>
      <c r="N1022" s="185"/>
      <c r="O1022" s="185"/>
      <c r="P1022" s="185"/>
      <c r="Q1022" s="185"/>
      <c r="R1022" s="185"/>
      <c r="S1022" s="185"/>
      <c r="T1022" s="186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182" t="s">
        <v>204</v>
      </c>
      <c r="AU1022" s="182" t="s">
        <v>78</v>
      </c>
      <c r="AV1022" s="13" t="s">
        <v>76</v>
      </c>
      <c r="AW1022" s="13" t="s">
        <v>31</v>
      </c>
      <c r="AX1022" s="13" t="s">
        <v>69</v>
      </c>
      <c r="AY1022" s="182" t="s">
        <v>195</v>
      </c>
    </row>
    <row r="1023" spans="1:51" s="14" customFormat="1" ht="12">
      <c r="A1023" s="14"/>
      <c r="B1023" s="187"/>
      <c r="C1023" s="14"/>
      <c r="D1023" s="181" t="s">
        <v>204</v>
      </c>
      <c r="E1023" s="188" t="s">
        <v>3</v>
      </c>
      <c r="F1023" s="189" t="s">
        <v>206</v>
      </c>
      <c r="G1023" s="14"/>
      <c r="H1023" s="190">
        <v>50</v>
      </c>
      <c r="I1023" s="14"/>
      <c r="J1023" s="14"/>
      <c r="K1023" s="14"/>
      <c r="L1023" s="187"/>
      <c r="M1023" s="191"/>
      <c r="N1023" s="192"/>
      <c r="O1023" s="192"/>
      <c r="P1023" s="192"/>
      <c r="Q1023" s="192"/>
      <c r="R1023" s="192"/>
      <c r="S1023" s="192"/>
      <c r="T1023" s="193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188" t="s">
        <v>204</v>
      </c>
      <c r="AU1023" s="188" t="s">
        <v>78</v>
      </c>
      <c r="AV1023" s="14" t="s">
        <v>78</v>
      </c>
      <c r="AW1023" s="14" t="s">
        <v>31</v>
      </c>
      <c r="AX1023" s="14" t="s">
        <v>69</v>
      </c>
      <c r="AY1023" s="188" t="s">
        <v>195</v>
      </c>
    </row>
    <row r="1024" spans="1:51" s="15" customFormat="1" ht="12">
      <c r="A1024" s="15"/>
      <c r="B1024" s="194"/>
      <c r="C1024" s="15"/>
      <c r="D1024" s="181" t="s">
        <v>204</v>
      </c>
      <c r="E1024" s="195" t="s">
        <v>3</v>
      </c>
      <c r="F1024" s="196" t="s">
        <v>209</v>
      </c>
      <c r="G1024" s="15"/>
      <c r="H1024" s="197">
        <v>301.673</v>
      </c>
      <c r="I1024" s="15"/>
      <c r="J1024" s="15"/>
      <c r="K1024" s="15"/>
      <c r="L1024" s="194"/>
      <c r="M1024" s="198"/>
      <c r="N1024" s="199"/>
      <c r="O1024" s="199"/>
      <c r="P1024" s="199"/>
      <c r="Q1024" s="199"/>
      <c r="R1024" s="199"/>
      <c r="S1024" s="199"/>
      <c r="T1024" s="200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T1024" s="195" t="s">
        <v>204</v>
      </c>
      <c r="AU1024" s="195" t="s">
        <v>78</v>
      </c>
      <c r="AV1024" s="15" t="s">
        <v>202</v>
      </c>
      <c r="AW1024" s="15" t="s">
        <v>31</v>
      </c>
      <c r="AX1024" s="15" t="s">
        <v>76</v>
      </c>
      <c r="AY1024" s="195" t="s">
        <v>195</v>
      </c>
    </row>
    <row r="1025" spans="1:63" s="12" customFormat="1" ht="25.9" customHeight="1">
      <c r="A1025" s="12"/>
      <c r="B1025" s="155"/>
      <c r="C1025" s="12"/>
      <c r="D1025" s="156" t="s">
        <v>68</v>
      </c>
      <c r="E1025" s="157" t="s">
        <v>1825</v>
      </c>
      <c r="F1025" s="157" t="s">
        <v>1826</v>
      </c>
      <c r="G1025" s="12"/>
      <c r="H1025" s="12"/>
      <c r="I1025" s="12"/>
      <c r="J1025" s="158">
        <f>BK1025</f>
        <v>27724.68</v>
      </c>
      <c r="K1025" s="12"/>
      <c r="L1025" s="155"/>
      <c r="M1025" s="159"/>
      <c r="N1025" s="160"/>
      <c r="O1025" s="160"/>
      <c r="P1025" s="161">
        <f>SUM(P1026:P1040)</f>
        <v>60</v>
      </c>
      <c r="Q1025" s="160"/>
      <c r="R1025" s="161">
        <f>SUM(R1026:R1040)</f>
        <v>0.017450000000000004</v>
      </c>
      <c r="S1025" s="160"/>
      <c r="T1025" s="162">
        <f>SUM(T1026:T1040)</f>
        <v>0</v>
      </c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R1025" s="156" t="s">
        <v>202</v>
      </c>
      <c r="AT1025" s="163" t="s">
        <v>68</v>
      </c>
      <c r="AU1025" s="163" t="s">
        <v>69</v>
      </c>
      <c r="AY1025" s="156" t="s">
        <v>195</v>
      </c>
      <c r="BK1025" s="164">
        <f>SUM(BK1026:BK1040)</f>
        <v>27724.68</v>
      </c>
    </row>
    <row r="1026" spans="1:65" s="2" customFormat="1" ht="16.5" customHeight="1">
      <c r="A1026" s="33"/>
      <c r="B1026" s="167"/>
      <c r="C1026" s="168" t="s">
        <v>1827</v>
      </c>
      <c r="D1026" s="168" t="s">
        <v>197</v>
      </c>
      <c r="E1026" s="169" t="s">
        <v>1828</v>
      </c>
      <c r="F1026" s="170" t="s">
        <v>1829</v>
      </c>
      <c r="G1026" s="171" t="s">
        <v>1830</v>
      </c>
      <c r="H1026" s="172">
        <v>50</v>
      </c>
      <c r="I1026" s="173">
        <v>273</v>
      </c>
      <c r="J1026" s="173">
        <f>ROUND(I1026*H1026,2)</f>
        <v>13650</v>
      </c>
      <c r="K1026" s="170" t="s">
        <v>201</v>
      </c>
      <c r="L1026" s="34"/>
      <c r="M1026" s="174" t="s">
        <v>3</v>
      </c>
      <c r="N1026" s="175" t="s">
        <v>40</v>
      </c>
      <c r="O1026" s="176">
        <v>1</v>
      </c>
      <c r="P1026" s="176">
        <f>O1026*H1026</f>
        <v>50</v>
      </c>
      <c r="Q1026" s="176">
        <v>0</v>
      </c>
      <c r="R1026" s="176">
        <f>Q1026*H1026</f>
        <v>0</v>
      </c>
      <c r="S1026" s="176">
        <v>0</v>
      </c>
      <c r="T1026" s="177">
        <f>S1026*H1026</f>
        <v>0</v>
      </c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R1026" s="178" t="s">
        <v>1831</v>
      </c>
      <c r="AT1026" s="178" t="s">
        <v>197</v>
      </c>
      <c r="AU1026" s="178" t="s">
        <v>76</v>
      </c>
      <c r="AY1026" s="20" t="s">
        <v>195</v>
      </c>
      <c r="BE1026" s="179">
        <f>IF(N1026="základní",J1026,0)</f>
        <v>13650</v>
      </c>
      <c r="BF1026" s="179">
        <f>IF(N1026="snížená",J1026,0)</f>
        <v>0</v>
      </c>
      <c r="BG1026" s="179">
        <f>IF(N1026="zákl. přenesená",J1026,0)</f>
        <v>0</v>
      </c>
      <c r="BH1026" s="179">
        <f>IF(N1026="sníž. přenesená",J1026,0)</f>
        <v>0</v>
      </c>
      <c r="BI1026" s="179">
        <f>IF(N1026="nulová",J1026,0)</f>
        <v>0</v>
      </c>
      <c r="BJ1026" s="20" t="s">
        <v>76</v>
      </c>
      <c r="BK1026" s="179">
        <f>ROUND(I1026*H1026,2)</f>
        <v>13650</v>
      </c>
      <c r="BL1026" s="20" t="s">
        <v>1831</v>
      </c>
      <c r="BM1026" s="178" t="s">
        <v>1832</v>
      </c>
    </row>
    <row r="1027" spans="1:51" s="13" customFormat="1" ht="12">
      <c r="A1027" s="13"/>
      <c r="B1027" s="180"/>
      <c r="C1027" s="13"/>
      <c r="D1027" s="181" t="s">
        <v>204</v>
      </c>
      <c r="E1027" s="182" t="s">
        <v>3</v>
      </c>
      <c r="F1027" s="183" t="s">
        <v>1833</v>
      </c>
      <c r="G1027" s="13"/>
      <c r="H1027" s="182" t="s">
        <v>3</v>
      </c>
      <c r="I1027" s="13"/>
      <c r="J1027" s="13"/>
      <c r="K1027" s="13"/>
      <c r="L1027" s="180"/>
      <c r="M1027" s="184"/>
      <c r="N1027" s="185"/>
      <c r="O1027" s="185"/>
      <c r="P1027" s="185"/>
      <c r="Q1027" s="185"/>
      <c r="R1027" s="185"/>
      <c r="S1027" s="185"/>
      <c r="T1027" s="186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182" t="s">
        <v>204</v>
      </c>
      <c r="AU1027" s="182" t="s">
        <v>76</v>
      </c>
      <c r="AV1027" s="13" t="s">
        <v>76</v>
      </c>
      <c r="AW1027" s="13" t="s">
        <v>31</v>
      </c>
      <c r="AX1027" s="13" t="s">
        <v>69</v>
      </c>
      <c r="AY1027" s="182" t="s">
        <v>195</v>
      </c>
    </row>
    <row r="1028" spans="1:51" s="13" customFormat="1" ht="12">
      <c r="A1028" s="13"/>
      <c r="B1028" s="180"/>
      <c r="C1028" s="13"/>
      <c r="D1028" s="181" t="s">
        <v>204</v>
      </c>
      <c r="E1028" s="182" t="s">
        <v>3</v>
      </c>
      <c r="F1028" s="183" t="s">
        <v>1834</v>
      </c>
      <c r="G1028" s="13"/>
      <c r="H1028" s="182" t="s">
        <v>3</v>
      </c>
      <c r="I1028" s="13"/>
      <c r="J1028" s="13"/>
      <c r="K1028" s="13"/>
      <c r="L1028" s="180"/>
      <c r="M1028" s="184"/>
      <c r="N1028" s="185"/>
      <c r="O1028" s="185"/>
      <c r="P1028" s="185"/>
      <c r="Q1028" s="185"/>
      <c r="R1028" s="185"/>
      <c r="S1028" s="185"/>
      <c r="T1028" s="186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182" t="s">
        <v>204</v>
      </c>
      <c r="AU1028" s="182" t="s">
        <v>76</v>
      </c>
      <c r="AV1028" s="13" t="s">
        <v>76</v>
      </c>
      <c r="AW1028" s="13" t="s">
        <v>31</v>
      </c>
      <c r="AX1028" s="13" t="s">
        <v>69</v>
      </c>
      <c r="AY1028" s="182" t="s">
        <v>195</v>
      </c>
    </row>
    <row r="1029" spans="1:51" s="13" customFormat="1" ht="12">
      <c r="A1029" s="13"/>
      <c r="B1029" s="180"/>
      <c r="C1029" s="13"/>
      <c r="D1029" s="181" t="s">
        <v>204</v>
      </c>
      <c r="E1029" s="182" t="s">
        <v>3</v>
      </c>
      <c r="F1029" s="183" t="s">
        <v>1835</v>
      </c>
      <c r="G1029" s="13"/>
      <c r="H1029" s="182" t="s">
        <v>3</v>
      </c>
      <c r="I1029" s="13"/>
      <c r="J1029" s="13"/>
      <c r="K1029" s="13"/>
      <c r="L1029" s="180"/>
      <c r="M1029" s="184"/>
      <c r="N1029" s="185"/>
      <c r="O1029" s="185"/>
      <c r="P1029" s="185"/>
      <c r="Q1029" s="185"/>
      <c r="R1029" s="185"/>
      <c r="S1029" s="185"/>
      <c r="T1029" s="186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182" t="s">
        <v>204</v>
      </c>
      <c r="AU1029" s="182" t="s">
        <v>76</v>
      </c>
      <c r="AV1029" s="13" t="s">
        <v>76</v>
      </c>
      <c r="AW1029" s="13" t="s">
        <v>31</v>
      </c>
      <c r="AX1029" s="13" t="s">
        <v>69</v>
      </c>
      <c r="AY1029" s="182" t="s">
        <v>195</v>
      </c>
    </row>
    <row r="1030" spans="1:51" s="14" customFormat="1" ht="12">
      <c r="A1030" s="14"/>
      <c r="B1030" s="187"/>
      <c r="C1030" s="14"/>
      <c r="D1030" s="181" t="s">
        <v>204</v>
      </c>
      <c r="E1030" s="188" t="s">
        <v>3</v>
      </c>
      <c r="F1030" s="189" t="s">
        <v>206</v>
      </c>
      <c r="G1030" s="14"/>
      <c r="H1030" s="190">
        <v>50</v>
      </c>
      <c r="I1030" s="14"/>
      <c r="J1030" s="14"/>
      <c r="K1030" s="14"/>
      <c r="L1030" s="187"/>
      <c r="M1030" s="191"/>
      <c r="N1030" s="192"/>
      <c r="O1030" s="192"/>
      <c r="P1030" s="192"/>
      <c r="Q1030" s="192"/>
      <c r="R1030" s="192"/>
      <c r="S1030" s="192"/>
      <c r="T1030" s="193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188" t="s">
        <v>204</v>
      </c>
      <c r="AU1030" s="188" t="s">
        <v>76</v>
      </c>
      <c r="AV1030" s="14" t="s">
        <v>78</v>
      </c>
      <c r="AW1030" s="14" t="s">
        <v>31</v>
      </c>
      <c r="AX1030" s="14" t="s">
        <v>76</v>
      </c>
      <c r="AY1030" s="188" t="s">
        <v>195</v>
      </c>
    </row>
    <row r="1031" spans="1:65" s="2" customFormat="1" ht="16.5" customHeight="1">
      <c r="A1031" s="33"/>
      <c r="B1031" s="167"/>
      <c r="C1031" s="208" t="s">
        <v>1836</v>
      </c>
      <c r="D1031" s="208" t="s">
        <v>263</v>
      </c>
      <c r="E1031" s="209" t="s">
        <v>1837</v>
      </c>
      <c r="F1031" s="210" t="s">
        <v>1838</v>
      </c>
      <c r="G1031" s="211" t="s">
        <v>1839</v>
      </c>
      <c r="H1031" s="212">
        <v>1</v>
      </c>
      <c r="I1031" s="213">
        <v>5000</v>
      </c>
      <c r="J1031" s="213">
        <f>ROUND(I1031*H1031,2)</f>
        <v>5000</v>
      </c>
      <c r="K1031" s="210" t="s">
        <v>3</v>
      </c>
      <c r="L1031" s="214"/>
      <c r="M1031" s="215" t="s">
        <v>3</v>
      </c>
      <c r="N1031" s="216" t="s">
        <v>40</v>
      </c>
      <c r="O1031" s="176">
        <v>0</v>
      </c>
      <c r="P1031" s="176">
        <f>O1031*H1031</f>
        <v>0</v>
      </c>
      <c r="Q1031" s="176">
        <v>0</v>
      </c>
      <c r="R1031" s="176">
        <f>Q1031*H1031</f>
        <v>0</v>
      </c>
      <c r="S1031" s="176">
        <v>0</v>
      </c>
      <c r="T1031" s="177">
        <f>S1031*H1031</f>
        <v>0</v>
      </c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R1031" s="178" t="s">
        <v>1831</v>
      </c>
      <c r="AT1031" s="178" t="s">
        <v>263</v>
      </c>
      <c r="AU1031" s="178" t="s">
        <v>76</v>
      </c>
      <c r="AY1031" s="20" t="s">
        <v>195</v>
      </c>
      <c r="BE1031" s="179">
        <f>IF(N1031="základní",J1031,0)</f>
        <v>5000</v>
      </c>
      <c r="BF1031" s="179">
        <f>IF(N1031="snížená",J1031,0)</f>
        <v>0</v>
      </c>
      <c r="BG1031" s="179">
        <f>IF(N1031="zákl. přenesená",J1031,0)</f>
        <v>0</v>
      </c>
      <c r="BH1031" s="179">
        <f>IF(N1031="sníž. přenesená",J1031,0)</f>
        <v>0</v>
      </c>
      <c r="BI1031" s="179">
        <f>IF(N1031="nulová",J1031,0)</f>
        <v>0</v>
      </c>
      <c r="BJ1031" s="20" t="s">
        <v>76</v>
      </c>
      <c r="BK1031" s="179">
        <f>ROUND(I1031*H1031,2)</f>
        <v>5000</v>
      </c>
      <c r="BL1031" s="20" t="s">
        <v>1831</v>
      </c>
      <c r="BM1031" s="178" t="s">
        <v>1840</v>
      </c>
    </row>
    <row r="1032" spans="1:65" s="2" customFormat="1" ht="16.5" customHeight="1">
      <c r="A1032" s="33"/>
      <c r="B1032" s="167"/>
      <c r="C1032" s="168" t="s">
        <v>1841</v>
      </c>
      <c r="D1032" s="168" t="s">
        <v>197</v>
      </c>
      <c r="E1032" s="169" t="s">
        <v>1842</v>
      </c>
      <c r="F1032" s="170" t="s">
        <v>1843</v>
      </c>
      <c r="G1032" s="171" t="s">
        <v>1830</v>
      </c>
      <c r="H1032" s="172">
        <v>10</v>
      </c>
      <c r="I1032" s="173">
        <v>358</v>
      </c>
      <c r="J1032" s="173">
        <f>ROUND(I1032*H1032,2)</f>
        <v>3580</v>
      </c>
      <c r="K1032" s="170" t="s">
        <v>201</v>
      </c>
      <c r="L1032" s="34"/>
      <c r="M1032" s="174" t="s">
        <v>3</v>
      </c>
      <c r="N1032" s="175" t="s">
        <v>40</v>
      </c>
      <c r="O1032" s="176">
        <v>1</v>
      </c>
      <c r="P1032" s="176">
        <f>O1032*H1032</f>
        <v>10</v>
      </c>
      <c r="Q1032" s="176">
        <v>0</v>
      </c>
      <c r="R1032" s="176">
        <f>Q1032*H1032</f>
        <v>0</v>
      </c>
      <c r="S1032" s="176">
        <v>0</v>
      </c>
      <c r="T1032" s="177">
        <f>S1032*H1032</f>
        <v>0</v>
      </c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R1032" s="178" t="s">
        <v>1831</v>
      </c>
      <c r="AT1032" s="178" t="s">
        <v>197</v>
      </c>
      <c r="AU1032" s="178" t="s">
        <v>76</v>
      </c>
      <c r="AY1032" s="20" t="s">
        <v>195</v>
      </c>
      <c r="BE1032" s="179">
        <f>IF(N1032="základní",J1032,0)</f>
        <v>3580</v>
      </c>
      <c r="BF1032" s="179">
        <f>IF(N1032="snížená",J1032,0)</f>
        <v>0</v>
      </c>
      <c r="BG1032" s="179">
        <f>IF(N1032="zákl. přenesená",J1032,0)</f>
        <v>0</v>
      </c>
      <c r="BH1032" s="179">
        <f>IF(N1032="sníž. přenesená",J1032,0)</f>
        <v>0</v>
      </c>
      <c r="BI1032" s="179">
        <f>IF(N1032="nulová",J1032,0)</f>
        <v>0</v>
      </c>
      <c r="BJ1032" s="20" t="s">
        <v>76</v>
      </c>
      <c r="BK1032" s="179">
        <f>ROUND(I1032*H1032,2)</f>
        <v>3580</v>
      </c>
      <c r="BL1032" s="20" t="s">
        <v>1831</v>
      </c>
      <c r="BM1032" s="178" t="s">
        <v>1844</v>
      </c>
    </row>
    <row r="1033" spans="1:51" s="13" customFormat="1" ht="12">
      <c r="A1033" s="13"/>
      <c r="B1033" s="180"/>
      <c r="C1033" s="13"/>
      <c r="D1033" s="181" t="s">
        <v>204</v>
      </c>
      <c r="E1033" s="182" t="s">
        <v>3</v>
      </c>
      <c r="F1033" s="183" t="s">
        <v>1845</v>
      </c>
      <c r="G1033" s="13"/>
      <c r="H1033" s="182" t="s">
        <v>3</v>
      </c>
      <c r="I1033" s="13"/>
      <c r="J1033" s="13"/>
      <c r="K1033" s="13"/>
      <c r="L1033" s="180"/>
      <c r="M1033" s="184"/>
      <c r="N1033" s="185"/>
      <c r="O1033" s="185"/>
      <c r="P1033" s="185"/>
      <c r="Q1033" s="185"/>
      <c r="R1033" s="185"/>
      <c r="S1033" s="185"/>
      <c r="T1033" s="186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182" t="s">
        <v>204</v>
      </c>
      <c r="AU1033" s="182" t="s">
        <v>76</v>
      </c>
      <c r="AV1033" s="13" t="s">
        <v>76</v>
      </c>
      <c r="AW1033" s="13" t="s">
        <v>31</v>
      </c>
      <c r="AX1033" s="13" t="s">
        <v>69</v>
      </c>
      <c r="AY1033" s="182" t="s">
        <v>195</v>
      </c>
    </row>
    <row r="1034" spans="1:51" s="14" customFormat="1" ht="12">
      <c r="A1034" s="14"/>
      <c r="B1034" s="187"/>
      <c r="C1034" s="14"/>
      <c r="D1034" s="181" t="s">
        <v>204</v>
      </c>
      <c r="E1034" s="188" t="s">
        <v>3</v>
      </c>
      <c r="F1034" s="189" t="s">
        <v>202</v>
      </c>
      <c r="G1034" s="14"/>
      <c r="H1034" s="190">
        <v>4</v>
      </c>
      <c r="I1034" s="14"/>
      <c r="J1034" s="14"/>
      <c r="K1034" s="14"/>
      <c r="L1034" s="187"/>
      <c r="M1034" s="191"/>
      <c r="N1034" s="192"/>
      <c r="O1034" s="192"/>
      <c r="P1034" s="192"/>
      <c r="Q1034" s="192"/>
      <c r="R1034" s="192"/>
      <c r="S1034" s="192"/>
      <c r="T1034" s="193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188" t="s">
        <v>204</v>
      </c>
      <c r="AU1034" s="188" t="s">
        <v>76</v>
      </c>
      <c r="AV1034" s="14" t="s">
        <v>78</v>
      </c>
      <c r="AW1034" s="14" t="s">
        <v>31</v>
      </c>
      <c r="AX1034" s="14" t="s">
        <v>69</v>
      </c>
      <c r="AY1034" s="188" t="s">
        <v>195</v>
      </c>
    </row>
    <row r="1035" spans="1:51" s="13" customFormat="1" ht="12">
      <c r="A1035" s="13"/>
      <c r="B1035" s="180"/>
      <c r="C1035" s="13"/>
      <c r="D1035" s="181" t="s">
        <v>204</v>
      </c>
      <c r="E1035" s="182" t="s">
        <v>3</v>
      </c>
      <c r="F1035" s="183" t="s">
        <v>1846</v>
      </c>
      <c r="G1035" s="13"/>
      <c r="H1035" s="182" t="s">
        <v>3</v>
      </c>
      <c r="I1035" s="13"/>
      <c r="J1035" s="13"/>
      <c r="K1035" s="13"/>
      <c r="L1035" s="180"/>
      <c r="M1035" s="184"/>
      <c r="N1035" s="185"/>
      <c r="O1035" s="185"/>
      <c r="P1035" s="185"/>
      <c r="Q1035" s="185"/>
      <c r="R1035" s="185"/>
      <c r="S1035" s="185"/>
      <c r="T1035" s="186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182" t="s">
        <v>204</v>
      </c>
      <c r="AU1035" s="182" t="s">
        <v>76</v>
      </c>
      <c r="AV1035" s="13" t="s">
        <v>76</v>
      </c>
      <c r="AW1035" s="13" t="s">
        <v>31</v>
      </c>
      <c r="AX1035" s="13" t="s">
        <v>69</v>
      </c>
      <c r="AY1035" s="182" t="s">
        <v>195</v>
      </c>
    </row>
    <row r="1036" spans="1:51" s="14" customFormat="1" ht="12">
      <c r="A1036" s="14"/>
      <c r="B1036" s="187"/>
      <c r="C1036" s="14"/>
      <c r="D1036" s="181" t="s">
        <v>204</v>
      </c>
      <c r="E1036" s="188" t="s">
        <v>3</v>
      </c>
      <c r="F1036" s="189" t="s">
        <v>235</v>
      </c>
      <c r="G1036" s="14"/>
      <c r="H1036" s="190">
        <v>6</v>
      </c>
      <c r="I1036" s="14"/>
      <c r="J1036" s="14"/>
      <c r="K1036" s="14"/>
      <c r="L1036" s="187"/>
      <c r="M1036" s="191"/>
      <c r="N1036" s="192"/>
      <c r="O1036" s="192"/>
      <c r="P1036" s="192"/>
      <c r="Q1036" s="192"/>
      <c r="R1036" s="192"/>
      <c r="S1036" s="192"/>
      <c r="T1036" s="193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188" t="s">
        <v>204</v>
      </c>
      <c r="AU1036" s="188" t="s">
        <v>76</v>
      </c>
      <c r="AV1036" s="14" t="s">
        <v>78</v>
      </c>
      <c r="AW1036" s="14" t="s">
        <v>31</v>
      </c>
      <c r="AX1036" s="14" t="s">
        <v>69</v>
      </c>
      <c r="AY1036" s="188" t="s">
        <v>195</v>
      </c>
    </row>
    <row r="1037" spans="1:51" s="15" customFormat="1" ht="12">
      <c r="A1037" s="15"/>
      <c r="B1037" s="194"/>
      <c r="C1037" s="15"/>
      <c r="D1037" s="181" t="s">
        <v>204</v>
      </c>
      <c r="E1037" s="195" t="s">
        <v>3</v>
      </c>
      <c r="F1037" s="196" t="s">
        <v>209</v>
      </c>
      <c r="G1037" s="15"/>
      <c r="H1037" s="197">
        <v>10</v>
      </c>
      <c r="I1037" s="15"/>
      <c r="J1037" s="15"/>
      <c r="K1037" s="15"/>
      <c r="L1037" s="194"/>
      <c r="M1037" s="198"/>
      <c r="N1037" s="199"/>
      <c r="O1037" s="199"/>
      <c r="P1037" s="199"/>
      <c r="Q1037" s="199"/>
      <c r="R1037" s="199"/>
      <c r="S1037" s="199"/>
      <c r="T1037" s="200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T1037" s="195" t="s">
        <v>204</v>
      </c>
      <c r="AU1037" s="195" t="s">
        <v>76</v>
      </c>
      <c r="AV1037" s="15" t="s">
        <v>202</v>
      </c>
      <c r="AW1037" s="15" t="s">
        <v>31</v>
      </c>
      <c r="AX1037" s="15" t="s">
        <v>76</v>
      </c>
      <c r="AY1037" s="195" t="s">
        <v>195</v>
      </c>
    </row>
    <row r="1038" spans="1:65" s="2" customFormat="1" ht="16.5" customHeight="1">
      <c r="A1038" s="33"/>
      <c r="B1038" s="167"/>
      <c r="C1038" s="208" t="s">
        <v>1847</v>
      </c>
      <c r="D1038" s="208" t="s">
        <v>263</v>
      </c>
      <c r="E1038" s="209" t="s">
        <v>1848</v>
      </c>
      <c r="F1038" s="210" t="s">
        <v>1849</v>
      </c>
      <c r="G1038" s="211" t="s">
        <v>334</v>
      </c>
      <c r="H1038" s="212">
        <v>3</v>
      </c>
      <c r="I1038" s="213">
        <v>1248.06</v>
      </c>
      <c r="J1038" s="213">
        <f>ROUND(I1038*H1038,2)</f>
        <v>3744.18</v>
      </c>
      <c r="K1038" s="210" t="s">
        <v>3</v>
      </c>
      <c r="L1038" s="214"/>
      <c r="M1038" s="215" t="s">
        <v>3</v>
      </c>
      <c r="N1038" s="216" t="s">
        <v>40</v>
      </c>
      <c r="O1038" s="176">
        <v>0</v>
      </c>
      <c r="P1038" s="176">
        <f>O1038*H1038</f>
        <v>0</v>
      </c>
      <c r="Q1038" s="176">
        <v>0.0041</v>
      </c>
      <c r="R1038" s="176">
        <f>Q1038*H1038</f>
        <v>0.012300000000000002</v>
      </c>
      <c r="S1038" s="176">
        <v>0</v>
      </c>
      <c r="T1038" s="177">
        <f>S1038*H1038</f>
        <v>0</v>
      </c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R1038" s="178" t="s">
        <v>1831</v>
      </c>
      <c r="AT1038" s="178" t="s">
        <v>263</v>
      </c>
      <c r="AU1038" s="178" t="s">
        <v>76</v>
      </c>
      <c r="AY1038" s="20" t="s">
        <v>195</v>
      </c>
      <c r="BE1038" s="179">
        <f>IF(N1038="základní",J1038,0)</f>
        <v>3744.18</v>
      </c>
      <c r="BF1038" s="179">
        <f>IF(N1038="snížená",J1038,0)</f>
        <v>0</v>
      </c>
      <c r="BG1038" s="179">
        <f>IF(N1038="zákl. přenesená",J1038,0)</f>
        <v>0</v>
      </c>
      <c r="BH1038" s="179">
        <f>IF(N1038="sníž. přenesená",J1038,0)</f>
        <v>0</v>
      </c>
      <c r="BI1038" s="179">
        <f>IF(N1038="nulová",J1038,0)</f>
        <v>0</v>
      </c>
      <c r="BJ1038" s="20" t="s">
        <v>76</v>
      </c>
      <c r="BK1038" s="179">
        <f>ROUND(I1038*H1038,2)</f>
        <v>3744.18</v>
      </c>
      <c r="BL1038" s="20" t="s">
        <v>1831</v>
      </c>
      <c r="BM1038" s="178" t="s">
        <v>1850</v>
      </c>
    </row>
    <row r="1039" spans="1:65" s="2" customFormat="1" ht="16.5" customHeight="1">
      <c r="A1039" s="33"/>
      <c r="B1039" s="167"/>
      <c r="C1039" s="208" t="s">
        <v>1851</v>
      </c>
      <c r="D1039" s="208" t="s">
        <v>263</v>
      </c>
      <c r="E1039" s="209" t="s">
        <v>1852</v>
      </c>
      <c r="F1039" s="210" t="s">
        <v>1853</v>
      </c>
      <c r="G1039" s="211" t="s">
        <v>212</v>
      </c>
      <c r="H1039" s="212">
        <v>15</v>
      </c>
      <c r="I1039" s="213">
        <v>14.4</v>
      </c>
      <c r="J1039" s="213">
        <f>ROUND(I1039*H1039,2)</f>
        <v>216</v>
      </c>
      <c r="K1039" s="210" t="s">
        <v>201</v>
      </c>
      <c r="L1039" s="214"/>
      <c r="M1039" s="215" t="s">
        <v>3</v>
      </c>
      <c r="N1039" s="216" t="s">
        <v>40</v>
      </c>
      <c r="O1039" s="176">
        <v>0</v>
      </c>
      <c r="P1039" s="176">
        <f>O1039*H1039</f>
        <v>0</v>
      </c>
      <c r="Q1039" s="176">
        <v>7E-05</v>
      </c>
      <c r="R1039" s="176">
        <f>Q1039*H1039</f>
        <v>0.00105</v>
      </c>
      <c r="S1039" s="176">
        <v>0</v>
      </c>
      <c r="T1039" s="177">
        <f>S1039*H1039</f>
        <v>0</v>
      </c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R1039" s="178" t="s">
        <v>1831</v>
      </c>
      <c r="AT1039" s="178" t="s">
        <v>263</v>
      </c>
      <c r="AU1039" s="178" t="s">
        <v>76</v>
      </c>
      <c r="AY1039" s="20" t="s">
        <v>195</v>
      </c>
      <c r="BE1039" s="179">
        <f>IF(N1039="základní",J1039,0)</f>
        <v>216</v>
      </c>
      <c r="BF1039" s="179">
        <f>IF(N1039="snížená",J1039,0)</f>
        <v>0</v>
      </c>
      <c r="BG1039" s="179">
        <f>IF(N1039="zákl. přenesená",J1039,0)</f>
        <v>0</v>
      </c>
      <c r="BH1039" s="179">
        <f>IF(N1039="sníž. přenesená",J1039,0)</f>
        <v>0</v>
      </c>
      <c r="BI1039" s="179">
        <f>IF(N1039="nulová",J1039,0)</f>
        <v>0</v>
      </c>
      <c r="BJ1039" s="20" t="s">
        <v>76</v>
      </c>
      <c r="BK1039" s="179">
        <f>ROUND(I1039*H1039,2)</f>
        <v>216</v>
      </c>
      <c r="BL1039" s="20" t="s">
        <v>1831</v>
      </c>
      <c r="BM1039" s="178" t="s">
        <v>1854</v>
      </c>
    </row>
    <row r="1040" spans="1:65" s="2" customFormat="1" ht="16.5" customHeight="1">
      <c r="A1040" s="33"/>
      <c r="B1040" s="167"/>
      <c r="C1040" s="208" t="s">
        <v>1855</v>
      </c>
      <c r="D1040" s="208" t="s">
        <v>263</v>
      </c>
      <c r="E1040" s="209" t="s">
        <v>1856</v>
      </c>
      <c r="F1040" s="210" t="s">
        <v>1857</v>
      </c>
      <c r="G1040" s="211" t="s">
        <v>1041</v>
      </c>
      <c r="H1040" s="212">
        <v>1</v>
      </c>
      <c r="I1040" s="213">
        <v>1534.5</v>
      </c>
      <c r="J1040" s="213">
        <f>ROUND(I1040*H1040,2)</f>
        <v>1534.5</v>
      </c>
      <c r="K1040" s="210" t="s">
        <v>3</v>
      </c>
      <c r="L1040" s="214"/>
      <c r="M1040" s="217" t="s">
        <v>3</v>
      </c>
      <c r="N1040" s="218" t="s">
        <v>40</v>
      </c>
      <c r="O1040" s="219">
        <v>0</v>
      </c>
      <c r="P1040" s="219">
        <f>O1040*H1040</f>
        <v>0</v>
      </c>
      <c r="Q1040" s="219">
        <v>0.0041</v>
      </c>
      <c r="R1040" s="219">
        <f>Q1040*H1040</f>
        <v>0.0041</v>
      </c>
      <c r="S1040" s="219">
        <v>0</v>
      </c>
      <c r="T1040" s="220">
        <f>S1040*H1040</f>
        <v>0</v>
      </c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R1040" s="178" t="s">
        <v>1831</v>
      </c>
      <c r="AT1040" s="178" t="s">
        <v>263</v>
      </c>
      <c r="AU1040" s="178" t="s">
        <v>76</v>
      </c>
      <c r="AY1040" s="20" t="s">
        <v>195</v>
      </c>
      <c r="BE1040" s="179">
        <f>IF(N1040="základní",J1040,0)</f>
        <v>1534.5</v>
      </c>
      <c r="BF1040" s="179">
        <f>IF(N1040="snížená",J1040,0)</f>
        <v>0</v>
      </c>
      <c r="BG1040" s="179">
        <f>IF(N1040="zákl. přenesená",J1040,0)</f>
        <v>0</v>
      </c>
      <c r="BH1040" s="179">
        <f>IF(N1040="sníž. přenesená",J1040,0)</f>
        <v>0</v>
      </c>
      <c r="BI1040" s="179">
        <f>IF(N1040="nulová",J1040,0)</f>
        <v>0</v>
      </c>
      <c r="BJ1040" s="20" t="s">
        <v>76</v>
      </c>
      <c r="BK1040" s="179">
        <f>ROUND(I1040*H1040,2)</f>
        <v>1534.5</v>
      </c>
      <c r="BL1040" s="20" t="s">
        <v>1831</v>
      </c>
      <c r="BM1040" s="178" t="s">
        <v>1858</v>
      </c>
    </row>
    <row r="1041" spans="1:31" s="2" customFormat="1" ht="6.95" customHeight="1">
      <c r="A1041" s="33"/>
      <c r="B1041" s="49"/>
      <c r="C1041" s="50"/>
      <c r="D1041" s="50"/>
      <c r="E1041" s="50"/>
      <c r="F1041" s="50"/>
      <c r="G1041" s="50"/>
      <c r="H1041" s="50"/>
      <c r="I1041" s="50"/>
      <c r="J1041" s="50"/>
      <c r="K1041" s="50"/>
      <c r="L1041" s="34"/>
      <c r="M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</row>
  </sheetData>
  <autoFilter ref="C110:K104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9:H99"/>
    <mergeCell ref="E101:H101"/>
    <mergeCell ref="E103:H10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3" customWidth="1"/>
    <col min="2" max="2" width="1.7109375" style="223" customWidth="1"/>
    <col min="3" max="4" width="5.00390625" style="223" customWidth="1"/>
    <col min="5" max="5" width="11.7109375" style="223" customWidth="1"/>
    <col min="6" max="6" width="9.140625" style="223" customWidth="1"/>
    <col min="7" max="7" width="5.00390625" style="223" customWidth="1"/>
    <col min="8" max="8" width="77.8515625" style="223" customWidth="1"/>
    <col min="9" max="10" width="20.00390625" style="223" customWidth="1"/>
    <col min="11" max="11" width="1.7109375" style="223" customWidth="1"/>
  </cols>
  <sheetData>
    <row r="1" s="1" customFormat="1" ht="37.5" customHeight="1"/>
    <row r="2" spans="2:11" s="1" customFormat="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7" customFormat="1" ht="45" customHeight="1">
      <c r="B3" s="227"/>
      <c r="C3" s="228" t="s">
        <v>6688</v>
      </c>
      <c r="D3" s="228"/>
      <c r="E3" s="228"/>
      <c r="F3" s="228"/>
      <c r="G3" s="228"/>
      <c r="H3" s="228"/>
      <c r="I3" s="228"/>
      <c r="J3" s="228"/>
      <c r="K3" s="229"/>
    </row>
    <row r="4" spans="2:11" s="1" customFormat="1" ht="25.5" customHeight="1">
      <c r="B4" s="230"/>
      <c r="C4" s="231" t="s">
        <v>6689</v>
      </c>
      <c r="D4" s="231"/>
      <c r="E4" s="231"/>
      <c r="F4" s="231"/>
      <c r="G4" s="231"/>
      <c r="H4" s="231"/>
      <c r="I4" s="231"/>
      <c r="J4" s="231"/>
      <c r="K4" s="232"/>
    </row>
    <row r="5" spans="2:11" s="1" customFormat="1" ht="5.25" customHeight="1">
      <c r="B5" s="230"/>
      <c r="C5" s="233"/>
      <c r="D5" s="233"/>
      <c r="E5" s="233"/>
      <c r="F5" s="233"/>
      <c r="G5" s="233"/>
      <c r="H5" s="233"/>
      <c r="I5" s="233"/>
      <c r="J5" s="233"/>
      <c r="K5" s="232"/>
    </row>
    <row r="6" spans="2:11" s="1" customFormat="1" ht="15" customHeight="1">
      <c r="B6" s="230"/>
      <c r="C6" s="234" t="s">
        <v>6690</v>
      </c>
      <c r="D6" s="234"/>
      <c r="E6" s="234"/>
      <c r="F6" s="234"/>
      <c r="G6" s="234"/>
      <c r="H6" s="234"/>
      <c r="I6" s="234"/>
      <c r="J6" s="234"/>
      <c r="K6" s="232"/>
    </row>
    <row r="7" spans="2:11" s="1" customFormat="1" ht="15" customHeight="1">
      <c r="B7" s="235"/>
      <c r="C7" s="234" t="s">
        <v>6691</v>
      </c>
      <c r="D7" s="234"/>
      <c r="E7" s="234"/>
      <c r="F7" s="234"/>
      <c r="G7" s="234"/>
      <c r="H7" s="234"/>
      <c r="I7" s="234"/>
      <c r="J7" s="234"/>
      <c r="K7" s="232"/>
    </row>
    <row r="8" spans="2:11" s="1" customFormat="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s="1" customFormat="1" ht="15" customHeight="1">
      <c r="B9" s="235"/>
      <c r="C9" s="234" t="s">
        <v>6692</v>
      </c>
      <c r="D9" s="234"/>
      <c r="E9" s="234"/>
      <c r="F9" s="234"/>
      <c r="G9" s="234"/>
      <c r="H9" s="234"/>
      <c r="I9" s="234"/>
      <c r="J9" s="234"/>
      <c r="K9" s="232"/>
    </row>
    <row r="10" spans="2:11" s="1" customFormat="1" ht="15" customHeight="1">
      <c r="B10" s="235"/>
      <c r="C10" s="234"/>
      <c r="D10" s="234" t="s">
        <v>6693</v>
      </c>
      <c r="E10" s="234"/>
      <c r="F10" s="234"/>
      <c r="G10" s="234"/>
      <c r="H10" s="234"/>
      <c r="I10" s="234"/>
      <c r="J10" s="234"/>
      <c r="K10" s="232"/>
    </row>
    <row r="11" spans="2:11" s="1" customFormat="1" ht="15" customHeight="1">
      <c r="B11" s="235"/>
      <c r="C11" s="236"/>
      <c r="D11" s="234" t="s">
        <v>6694</v>
      </c>
      <c r="E11" s="234"/>
      <c r="F11" s="234"/>
      <c r="G11" s="234"/>
      <c r="H11" s="234"/>
      <c r="I11" s="234"/>
      <c r="J11" s="234"/>
      <c r="K11" s="232"/>
    </row>
    <row r="12" spans="2:11" s="1" customFormat="1" ht="15" customHeight="1">
      <c r="B12" s="235"/>
      <c r="C12" s="236"/>
      <c r="D12" s="234"/>
      <c r="E12" s="234"/>
      <c r="F12" s="234"/>
      <c r="G12" s="234"/>
      <c r="H12" s="234"/>
      <c r="I12" s="234"/>
      <c r="J12" s="234"/>
      <c r="K12" s="232"/>
    </row>
    <row r="13" spans="2:11" s="1" customFormat="1" ht="15" customHeight="1">
      <c r="B13" s="235"/>
      <c r="C13" s="236"/>
      <c r="D13" s="237" t="s">
        <v>6695</v>
      </c>
      <c r="E13" s="234"/>
      <c r="F13" s="234"/>
      <c r="G13" s="234"/>
      <c r="H13" s="234"/>
      <c r="I13" s="234"/>
      <c r="J13" s="234"/>
      <c r="K13" s="232"/>
    </row>
    <row r="14" spans="2:11" s="1" customFormat="1" ht="12.75" customHeight="1">
      <c r="B14" s="235"/>
      <c r="C14" s="236"/>
      <c r="D14" s="236"/>
      <c r="E14" s="236"/>
      <c r="F14" s="236"/>
      <c r="G14" s="236"/>
      <c r="H14" s="236"/>
      <c r="I14" s="236"/>
      <c r="J14" s="236"/>
      <c r="K14" s="232"/>
    </row>
    <row r="15" spans="2:11" s="1" customFormat="1" ht="15" customHeight="1">
      <c r="B15" s="235"/>
      <c r="C15" s="236"/>
      <c r="D15" s="234" t="s">
        <v>6696</v>
      </c>
      <c r="E15" s="234"/>
      <c r="F15" s="234"/>
      <c r="G15" s="234"/>
      <c r="H15" s="234"/>
      <c r="I15" s="234"/>
      <c r="J15" s="234"/>
      <c r="K15" s="232"/>
    </row>
    <row r="16" spans="2:11" s="1" customFormat="1" ht="15" customHeight="1">
      <c r="B16" s="235"/>
      <c r="C16" s="236"/>
      <c r="D16" s="234" t="s">
        <v>6697</v>
      </c>
      <c r="E16" s="234"/>
      <c r="F16" s="234"/>
      <c r="G16" s="234"/>
      <c r="H16" s="234"/>
      <c r="I16" s="234"/>
      <c r="J16" s="234"/>
      <c r="K16" s="232"/>
    </row>
    <row r="17" spans="2:11" s="1" customFormat="1" ht="15" customHeight="1">
      <c r="B17" s="235"/>
      <c r="C17" s="236"/>
      <c r="D17" s="234" t="s">
        <v>6698</v>
      </c>
      <c r="E17" s="234"/>
      <c r="F17" s="234"/>
      <c r="G17" s="234"/>
      <c r="H17" s="234"/>
      <c r="I17" s="234"/>
      <c r="J17" s="234"/>
      <c r="K17" s="232"/>
    </row>
    <row r="18" spans="2:11" s="1" customFormat="1" ht="15" customHeight="1">
      <c r="B18" s="235"/>
      <c r="C18" s="236"/>
      <c r="D18" s="236"/>
      <c r="E18" s="238" t="s">
        <v>75</v>
      </c>
      <c r="F18" s="234" t="s">
        <v>6699</v>
      </c>
      <c r="G18" s="234"/>
      <c r="H18" s="234"/>
      <c r="I18" s="234"/>
      <c r="J18" s="234"/>
      <c r="K18" s="232"/>
    </row>
    <row r="19" spans="2:11" s="1" customFormat="1" ht="15" customHeight="1">
      <c r="B19" s="235"/>
      <c r="C19" s="236"/>
      <c r="D19" s="236"/>
      <c r="E19" s="238" t="s">
        <v>6700</v>
      </c>
      <c r="F19" s="234" t="s">
        <v>6701</v>
      </c>
      <c r="G19" s="234"/>
      <c r="H19" s="234"/>
      <c r="I19" s="234"/>
      <c r="J19" s="234"/>
      <c r="K19" s="232"/>
    </row>
    <row r="20" spans="2:11" s="1" customFormat="1" ht="15" customHeight="1">
      <c r="B20" s="235"/>
      <c r="C20" s="236"/>
      <c r="D20" s="236"/>
      <c r="E20" s="238" t="s">
        <v>6702</v>
      </c>
      <c r="F20" s="234" t="s">
        <v>6703</v>
      </c>
      <c r="G20" s="234"/>
      <c r="H20" s="234"/>
      <c r="I20" s="234"/>
      <c r="J20" s="234"/>
      <c r="K20" s="232"/>
    </row>
    <row r="21" spans="2:11" s="1" customFormat="1" ht="15" customHeight="1">
      <c r="B21" s="235"/>
      <c r="C21" s="236"/>
      <c r="D21" s="236"/>
      <c r="E21" s="238" t="s">
        <v>6704</v>
      </c>
      <c r="F21" s="234" t="s">
        <v>6705</v>
      </c>
      <c r="G21" s="234"/>
      <c r="H21" s="234"/>
      <c r="I21" s="234"/>
      <c r="J21" s="234"/>
      <c r="K21" s="232"/>
    </row>
    <row r="22" spans="2:11" s="1" customFormat="1" ht="15" customHeight="1">
      <c r="B22" s="235"/>
      <c r="C22" s="236"/>
      <c r="D22" s="236"/>
      <c r="E22" s="238" t="s">
        <v>5567</v>
      </c>
      <c r="F22" s="234" t="s">
        <v>2353</v>
      </c>
      <c r="G22" s="234"/>
      <c r="H22" s="234"/>
      <c r="I22" s="234"/>
      <c r="J22" s="234"/>
      <c r="K22" s="232"/>
    </row>
    <row r="23" spans="2:11" s="1" customFormat="1" ht="15" customHeight="1">
      <c r="B23" s="235"/>
      <c r="C23" s="236"/>
      <c r="D23" s="236"/>
      <c r="E23" s="238" t="s">
        <v>82</v>
      </c>
      <c r="F23" s="234" t="s">
        <v>6706</v>
      </c>
      <c r="G23" s="234"/>
      <c r="H23" s="234"/>
      <c r="I23" s="234"/>
      <c r="J23" s="234"/>
      <c r="K23" s="232"/>
    </row>
    <row r="24" spans="2:11" s="1" customFormat="1" ht="12.75" customHeight="1">
      <c r="B24" s="235"/>
      <c r="C24" s="236"/>
      <c r="D24" s="236"/>
      <c r="E24" s="236"/>
      <c r="F24" s="236"/>
      <c r="G24" s="236"/>
      <c r="H24" s="236"/>
      <c r="I24" s="236"/>
      <c r="J24" s="236"/>
      <c r="K24" s="232"/>
    </row>
    <row r="25" spans="2:11" s="1" customFormat="1" ht="15" customHeight="1">
      <c r="B25" s="235"/>
      <c r="C25" s="234" t="s">
        <v>6707</v>
      </c>
      <c r="D25" s="234"/>
      <c r="E25" s="234"/>
      <c r="F25" s="234"/>
      <c r="G25" s="234"/>
      <c r="H25" s="234"/>
      <c r="I25" s="234"/>
      <c r="J25" s="234"/>
      <c r="K25" s="232"/>
    </row>
    <row r="26" spans="2:11" s="1" customFormat="1" ht="15" customHeight="1">
      <c r="B26" s="235"/>
      <c r="C26" s="234" t="s">
        <v>6708</v>
      </c>
      <c r="D26" s="234"/>
      <c r="E26" s="234"/>
      <c r="F26" s="234"/>
      <c r="G26" s="234"/>
      <c r="H26" s="234"/>
      <c r="I26" s="234"/>
      <c r="J26" s="234"/>
      <c r="K26" s="232"/>
    </row>
    <row r="27" spans="2:11" s="1" customFormat="1" ht="15" customHeight="1">
      <c r="B27" s="235"/>
      <c r="C27" s="234"/>
      <c r="D27" s="234" t="s">
        <v>6709</v>
      </c>
      <c r="E27" s="234"/>
      <c r="F27" s="234"/>
      <c r="G27" s="234"/>
      <c r="H27" s="234"/>
      <c r="I27" s="234"/>
      <c r="J27" s="234"/>
      <c r="K27" s="232"/>
    </row>
    <row r="28" spans="2:11" s="1" customFormat="1" ht="15" customHeight="1">
      <c r="B28" s="235"/>
      <c r="C28" s="236"/>
      <c r="D28" s="234" t="s">
        <v>6710</v>
      </c>
      <c r="E28" s="234"/>
      <c r="F28" s="234"/>
      <c r="G28" s="234"/>
      <c r="H28" s="234"/>
      <c r="I28" s="234"/>
      <c r="J28" s="234"/>
      <c r="K28" s="232"/>
    </row>
    <row r="29" spans="2:11" s="1" customFormat="1" ht="12.75" customHeight="1">
      <c r="B29" s="235"/>
      <c r="C29" s="236"/>
      <c r="D29" s="236"/>
      <c r="E29" s="236"/>
      <c r="F29" s="236"/>
      <c r="G29" s="236"/>
      <c r="H29" s="236"/>
      <c r="I29" s="236"/>
      <c r="J29" s="236"/>
      <c r="K29" s="232"/>
    </row>
    <row r="30" spans="2:11" s="1" customFormat="1" ht="15" customHeight="1">
      <c r="B30" s="235"/>
      <c r="C30" s="236"/>
      <c r="D30" s="234" t="s">
        <v>6711</v>
      </c>
      <c r="E30" s="234"/>
      <c r="F30" s="234"/>
      <c r="G30" s="234"/>
      <c r="H30" s="234"/>
      <c r="I30" s="234"/>
      <c r="J30" s="234"/>
      <c r="K30" s="232"/>
    </row>
    <row r="31" spans="2:11" s="1" customFormat="1" ht="15" customHeight="1">
      <c r="B31" s="235"/>
      <c r="C31" s="236"/>
      <c r="D31" s="234" t="s">
        <v>6712</v>
      </c>
      <c r="E31" s="234"/>
      <c r="F31" s="234"/>
      <c r="G31" s="234"/>
      <c r="H31" s="234"/>
      <c r="I31" s="234"/>
      <c r="J31" s="234"/>
      <c r="K31" s="232"/>
    </row>
    <row r="32" spans="2:11" s="1" customFormat="1" ht="12.75" customHeight="1">
      <c r="B32" s="235"/>
      <c r="C32" s="236"/>
      <c r="D32" s="236"/>
      <c r="E32" s="236"/>
      <c r="F32" s="236"/>
      <c r="G32" s="236"/>
      <c r="H32" s="236"/>
      <c r="I32" s="236"/>
      <c r="J32" s="236"/>
      <c r="K32" s="232"/>
    </row>
    <row r="33" spans="2:11" s="1" customFormat="1" ht="15" customHeight="1">
      <c r="B33" s="235"/>
      <c r="C33" s="236"/>
      <c r="D33" s="234" t="s">
        <v>6713</v>
      </c>
      <c r="E33" s="234"/>
      <c r="F33" s="234"/>
      <c r="G33" s="234"/>
      <c r="H33" s="234"/>
      <c r="I33" s="234"/>
      <c r="J33" s="234"/>
      <c r="K33" s="232"/>
    </row>
    <row r="34" spans="2:11" s="1" customFormat="1" ht="15" customHeight="1">
      <c r="B34" s="235"/>
      <c r="C34" s="236"/>
      <c r="D34" s="234" t="s">
        <v>6714</v>
      </c>
      <c r="E34" s="234"/>
      <c r="F34" s="234"/>
      <c r="G34" s="234"/>
      <c r="H34" s="234"/>
      <c r="I34" s="234"/>
      <c r="J34" s="234"/>
      <c r="K34" s="232"/>
    </row>
    <row r="35" spans="2:11" s="1" customFormat="1" ht="15" customHeight="1">
      <c r="B35" s="235"/>
      <c r="C35" s="236"/>
      <c r="D35" s="234" t="s">
        <v>6715</v>
      </c>
      <c r="E35" s="234"/>
      <c r="F35" s="234"/>
      <c r="G35" s="234"/>
      <c r="H35" s="234"/>
      <c r="I35" s="234"/>
      <c r="J35" s="234"/>
      <c r="K35" s="232"/>
    </row>
    <row r="36" spans="2:11" s="1" customFormat="1" ht="15" customHeight="1">
      <c r="B36" s="235"/>
      <c r="C36" s="236"/>
      <c r="D36" s="234"/>
      <c r="E36" s="237" t="s">
        <v>181</v>
      </c>
      <c r="F36" s="234"/>
      <c r="G36" s="234" t="s">
        <v>6716</v>
      </c>
      <c r="H36" s="234"/>
      <c r="I36" s="234"/>
      <c r="J36" s="234"/>
      <c r="K36" s="232"/>
    </row>
    <row r="37" spans="2:11" s="1" customFormat="1" ht="30.75" customHeight="1">
      <c r="B37" s="235"/>
      <c r="C37" s="236"/>
      <c r="D37" s="234"/>
      <c r="E37" s="237" t="s">
        <v>6717</v>
      </c>
      <c r="F37" s="234"/>
      <c r="G37" s="234" t="s">
        <v>6718</v>
      </c>
      <c r="H37" s="234"/>
      <c r="I37" s="234"/>
      <c r="J37" s="234"/>
      <c r="K37" s="232"/>
    </row>
    <row r="38" spans="2:11" s="1" customFormat="1" ht="15" customHeight="1">
      <c r="B38" s="235"/>
      <c r="C38" s="236"/>
      <c r="D38" s="234"/>
      <c r="E38" s="237" t="s">
        <v>50</v>
      </c>
      <c r="F38" s="234"/>
      <c r="G38" s="234" t="s">
        <v>6719</v>
      </c>
      <c r="H38" s="234"/>
      <c r="I38" s="234"/>
      <c r="J38" s="234"/>
      <c r="K38" s="232"/>
    </row>
    <row r="39" spans="2:11" s="1" customFormat="1" ht="15" customHeight="1">
      <c r="B39" s="235"/>
      <c r="C39" s="236"/>
      <c r="D39" s="234"/>
      <c r="E39" s="237" t="s">
        <v>51</v>
      </c>
      <c r="F39" s="234"/>
      <c r="G39" s="234" t="s">
        <v>6720</v>
      </c>
      <c r="H39" s="234"/>
      <c r="I39" s="234"/>
      <c r="J39" s="234"/>
      <c r="K39" s="232"/>
    </row>
    <row r="40" spans="2:11" s="1" customFormat="1" ht="15" customHeight="1">
      <c r="B40" s="235"/>
      <c r="C40" s="236"/>
      <c r="D40" s="234"/>
      <c r="E40" s="237" t="s">
        <v>182</v>
      </c>
      <c r="F40" s="234"/>
      <c r="G40" s="234" t="s">
        <v>6721</v>
      </c>
      <c r="H40" s="234"/>
      <c r="I40" s="234"/>
      <c r="J40" s="234"/>
      <c r="K40" s="232"/>
    </row>
    <row r="41" spans="2:11" s="1" customFormat="1" ht="15" customHeight="1">
      <c r="B41" s="235"/>
      <c r="C41" s="236"/>
      <c r="D41" s="234"/>
      <c r="E41" s="237" t="s">
        <v>183</v>
      </c>
      <c r="F41" s="234"/>
      <c r="G41" s="234" t="s">
        <v>6722</v>
      </c>
      <c r="H41" s="234"/>
      <c r="I41" s="234"/>
      <c r="J41" s="234"/>
      <c r="K41" s="232"/>
    </row>
    <row r="42" spans="2:11" s="1" customFormat="1" ht="15" customHeight="1">
      <c r="B42" s="235"/>
      <c r="C42" s="236"/>
      <c r="D42" s="234"/>
      <c r="E42" s="237" t="s">
        <v>6723</v>
      </c>
      <c r="F42" s="234"/>
      <c r="G42" s="234" t="s">
        <v>6724</v>
      </c>
      <c r="H42" s="234"/>
      <c r="I42" s="234"/>
      <c r="J42" s="234"/>
      <c r="K42" s="232"/>
    </row>
    <row r="43" spans="2:11" s="1" customFormat="1" ht="15" customHeight="1">
      <c r="B43" s="235"/>
      <c r="C43" s="236"/>
      <c r="D43" s="234"/>
      <c r="E43" s="237"/>
      <c r="F43" s="234"/>
      <c r="G43" s="234" t="s">
        <v>6725</v>
      </c>
      <c r="H43" s="234"/>
      <c r="I43" s="234"/>
      <c r="J43" s="234"/>
      <c r="K43" s="232"/>
    </row>
    <row r="44" spans="2:11" s="1" customFormat="1" ht="15" customHeight="1">
      <c r="B44" s="235"/>
      <c r="C44" s="236"/>
      <c r="D44" s="234"/>
      <c r="E44" s="237" t="s">
        <v>6726</v>
      </c>
      <c r="F44" s="234"/>
      <c r="G44" s="234" t="s">
        <v>6727</v>
      </c>
      <c r="H44" s="234"/>
      <c r="I44" s="234"/>
      <c r="J44" s="234"/>
      <c r="K44" s="232"/>
    </row>
    <row r="45" spans="2:11" s="1" customFormat="1" ht="15" customHeight="1">
      <c r="B45" s="235"/>
      <c r="C45" s="236"/>
      <c r="D45" s="234"/>
      <c r="E45" s="237" t="s">
        <v>185</v>
      </c>
      <c r="F45" s="234"/>
      <c r="G45" s="234" t="s">
        <v>6728</v>
      </c>
      <c r="H45" s="234"/>
      <c r="I45" s="234"/>
      <c r="J45" s="234"/>
      <c r="K45" s="232"/>
    </row>
    <row r="46" spans="2:11" s="1" customFormat="1" ht="12.75" customHeight="1">
      <c r="B46" s="235"/>
      <c r="C46" s="236"/>
      <c r="D46" s="234"/>
      <c r="E46" s="234"/>
      <c r="F46" s="234"/>
      <c r="G46" s="234"/>
      <c r="H46" s="234"/>
      <c r="I46" s="234"/>
      <c r="J46" s="234"/>
      <c r="K46" s="232"/>
    </row>
    <row r="47" spans="2:11" s="1" customFormat="1" ht="15" customHeight="1">
      <c r="B47" s="235"/>
      <c r="C47" s="236"/>
      <c r="D47" s="234" t="s">
        <v>6729</v>
      </c>
      <c r="E47" s="234"/>
      <c r="F47" s="234"/>
      <c r="G47" s="234"/>
      <c r="H47" s="234"/>
      <c r="I47" s="234"/>
      <c r="J47" s="234"/>
      <c r="K47" s="232"/>
    </row>
    <row r="48" spans="2:11" s="1" customFormat="1" ht="15" customHeight="1">
      <c r="B48" s="235"/>
      <c r="C48" s="236"/>
      <c r="D48" s="236"/>
      <c r="E48" s="234" t="s">
        <v>6730</v>
      </c>
      <c r="F48" s="234"/>
      <c r="G48" s="234"/>
      <c r="H48" s="234"/>
      <c r="I48" s="234"/>
      <c r="J48" s="234"/>
      <c r="K48" s="232"/>
    </row>
    <row r="49" spans="2:11" s="1" customFormat="1" ht="15" customHeight="1">
      <c r="B49" s="235"/>
      <c r="C49" s="236"/>
      <c r="D49" s="236"/>
      <c r="E49" s="234" t="s">
        <v>6731</v>
      </c>
      <c r="F49" s="234"/>
      <c r="G49" s="234"/>
      <c r="H49" s="234"/>
      <c r="I49" s="234"/>
      <c r="J49" s="234"/>
      <c r="K49" s="232"/>
    </row>
    <row r="50" spans="2:11" s="1" customFormat="1" ht="15" customHeight="1">
      <c r="B50" s="235"/>
      <c r="C50" s="236"/>
      <c r="D50" s="236"/>
      <c r="E50" s="234" t="s">
        <v>6732</v>
      </c>
      <c r="F50" s="234"/>
      <c r="G50" s="234"/>
      <c r="H50" s="234"/>
      <c r="I50" s="234"/>
      <c r="J50" s="234"/>
      <c r="K50" s="232"/>
    </row>
    <row r="51" spans="2:11" s="1" customFormat="1" ht="15" customHeight="1">
      <c r="B51" s="235"/>
      <c r="C51" s="236"/>
      <c r="D51" s="234" t="s">
        <v>6733</v>
      </c>
      <c r="E51" s="234"/>
      <c r="F51" s="234"/>
      <c r="G51" s="234"/>
      <c r="H51" s="234"/>
      <c r="I51" s="234"/>
      <c r="J51" s="234"/>
      <c r="K51" s="232"/>
    </row>
    <row r="52" spans="2:11" s="1" customFormat="1" ht="25.5" customHeight="1">
      <c r="B52" s="230"/>
      <c r="C52" s="231" t="s">
        <v>6734</v>
      </c>
      <c r="D52" s="231"/>
      <c r="E52" s="231"/>
      <c r="F52" s="231"/>
      <c r="G52" s="231"/>
      <c r="H52" s="231"/>
      <c r="I52" s="231"/>
      <c r="J52" s="231"/>
      <c r="K52" s="232"/>
    </row>
    <row r="53" spans="2:11" s="1" customFormat="1" ht="5.25" customHeight="1">
      <c r="B53" s="230"/>
      <c r="C53" s="233"/>
      <c r="D53" s="233"/>
      <c r="E53" s="233"/>
      <c r="F53" s="233"/>
      <c r="G53" s="233"/>
      <c r="H53" s="233"/>
      <c r="I53" s="233"/>
      <c r="J53" s="233"/>
      <c r="K53" s="232"/>
    </row>
    <row r="54" spans="2:11" s="1" customFormat="1" ht="15" customHeight="1">
      <c r="B54" s="230"/>
      <c r="C54" s="234" t="s">
        <v>6735</v>
      </c>
      <c r="D54" s="234"/>
      <c r="E54" s="234"/>
      <c r="F54" s="234"/>
      <c r="G54" s="234"/>
      <c r="H54" s="234"/>
      <c r="I54" s="234"/>
      <c r="J54" s="234"/>
      <c r="K54" s="232"/>
    </row>
    <row r="55" spans="2:11" s="1" customFormat="1" ht="15" customHeight="1">
      <c r="B55" s="230"/>
      <c r="C55" s="234" t="s">
        <v>6736</v>
      </c>
      <c r="D55" s="234"/>
      <c r="E55" s="234"/>
      <c r="F55" s="234"/>
      <c r="G55" s="234"/>
      <c r="H55" s="234"/>
      <c r="I55" s="234"/>
      <c r="J55" s="234"/>
      <c r="K55" s="232"/>
    </row>
    <row r="56" spans="2:11" s="1" customFormat="1" ht="12.75" customHeight="1">
      <c r="B56" s="230"/>
      <c r="C56" s="234"/>
      <c r="D56" s="234"/>
      <c r="E56" s="234"/>
      <c r="F56" s="234"/>
      <c r="G56" s="234"/>
      <c r="H56" s="234"/>
      <c r="I56" s="234"/>
      <c r="J56" s="234"/>
      <c r="K56" s="232"/>
    </row>
    <row r="57" spans="2:11" s="1" customFormat="1" ht="15" customHeight="1">
      <c r="B57" s="230"/>
      <c r="C57" s="234" t="s">
        <v>6737</v>
      </c>
      <c r="D57" s="234"/>
      <c r="E57" s="234"/>
      <c r="F57" s="234"/>
      <c r="G57" s="234"/>
      <c r="H57" s="234"/>
      <c r="I57" s="234"/>
      <c r="J57" s="234"/>
      <c r="K57" s="232"/>
    </row>
    <row r="58" spans="2:11" s="1" customFormat="1" ht="15" customHeight="1">
      <c r="B58" s="230"/>
      <c r="C58" s="236"/>
      <c r="D58" s="234" t="s">
        <v>6738</v>
      </c>
      <c r="E58" s="234"/>
      <c r="F58" s="234"/>
      <c r="G58" s="234"/>
      <c r="H58" s="234"/>
      <c r="I58" s="234"/>
      <c r="J58" s="234"/>
      <c r="K58" s="232"/>
    </row>
    <row r="59" spans="2:11" s="1" customFormat="1" ht="15" customHeight="1">
      <c r="B59" s="230"/>
      <c r="C59" s="236"/>
      <c r="D59" s="234" t="s">
        <v>6739</v>
      </c>
      <c r="E59" s="234"/>
      <c r="F59" s="234"/>
      <c r="G59" s="234"/>
      <c r="H59" s="234"/>
      <c r="I59" s="234"/>
      <c r="J59" s="234"/>
      <c r="K59" s="232"/>
    </row>
    <row r="60" spans="2:11" s="1" customFormat="1" ht="15" customHeight="1">
      <c r="B60" s="230"/>
      <c r="C60" s="236"/>
      <c r="D60" s="234" t="s">
        <v>6740</v>
      </c>
      <c r="E60" s="234"/>
      <c r="F60" s="234"/>
      <c r="G60" s="234"/>
      <c r="H60" s="234"/>
      <c r="I60" s="234"/>
      <c r="J60" s="234"/>
      <c r="K60" s="232"/>
    </row>
    <row r="61" spans="2:11" s="1" customFormat="1" ht="15" customHeight="1">
      <c r="B61" s="230"/>
      <c r="C61" s="236"/>
      <c r="D61" s="234" t="s">
        <v>6741</v>
      </c>
      <c r="E61" s="234"/>
      <c r="F61" s="234"/>
      <c r="G61" s="234"/>
      <c r="H61" s="234"/>
      <c r="I61" s="234"/>
      <c r="J61" s="234"/>
      <c r="K61" s="232"/>
    </row>
    <row r="62" spans="2:11" s="1" customFormat="1" ht="15" customHeight="1">
      <c r="B62" s="230"/>
      <c r="C62" s="236"/>
      <c r="D62" s="239" t="s">
        <v>6742</v>
      </c>
      <c r="E62" s="239"/>
      <c r="F62" s="239"/>
      <c r="G62" s="239"/>
      <c r="H62" s="239"/>
      <c r="I62" s="239"/>
      <c r="J62" s="239"/>
      <c r="K62" s="232"/>
    </row>
    <row r="63" spans="2:11" s="1" customFormat="1" ht="15" customHeight="1">
      <c r="B63" s="230"/>
      <c r="C63" s="236"/>
      <c r="D63" s="234" t="s">
        <v>6743</v>
      </c>
      <c r="E63" s="234"/>
      <c r="F63" s="234"/>
      <c r="G63" s="234"/>
      <c r="H63" s="234"/>
      <c r="I63" s="234"/>
      <c r="J63" s="234"/>
      <c r="K63" s="232"/>
    </row>
    <row r="64" spans="2:11" s="1" customFormat="1" ht="12.75" customHeight="1">
      <c r="B64" s="230"/>
      <c r="C64" s="236"/>
      <c r="D64" s="236"/>
      <c r="E64" s="240"/>
      <c r="F64" s="236"/>
      <c r="G64" s="236"/>
      <c r="H64" s="236"/>
      <c r="I64" s="236"/>
      <c r="J64" s="236"/>
      <c r="K64" s="232"/>
    </row>
    <row r="65" spans="2:11" s="1" customFormat="1" ht="15" customHeight="1">
      <c r="B65" s="230"/>
      <c r="C65" s="236"/>
      <c r="D65" s="234" t="s">
        <v>6744</v>
      </c>
      <c r="E65" s="234"/>
      <c r="F65" s="234"/>
      <c r="G65" s="234"/>
      <c r="H65" s="234"/>
      <c r="I65" s="234"/>
      <c r="J65" s="234"/>
      <c r="K65" s="232"/>
    </row>
    <row r="66" spans="2:11" s="1" customFormat="1" ht="15" customHeight="1">
      <c r="B66" s="230"/>
      <c r="C66" s="236"/>
      <c r="D66" s="239" t="s">
        <v>6745</v>
      </c>
      <c r="E66" s="239"/>
      <c r="F66" s="239"/>
      <c r="G66" s="239"/>
      <c r="H66" s="239"/>
      <c r="I66" s="239"/>
      <c r="J66" s="239"/>
      <c r="K66" s="232"/>
    </row>
    <row r="67" spans="2:11" s="1" customFormat="1" ht="15" customHeight="1">
      <c r="B67" s="230"/>
      <c r="C67" s="236"/>
      <c r="D67" s="234" t="s">
        <v>6746</v>
      </c>
      <c r="E67" s="234"/>
      <c r="F67" s="234"/>
      <c r="G67" s="234"/>
      <c r="H67" s="234"/>
      <c r="I67" s="234"/>
      <c r="J67" s="234"/>
      <c r="K67" s="232"/>
    </row>
    <row r="68" spans="2:11" s="1" customFormat="1" ht="15" customHeight="1">
      <c r="B68" s="230"/>
      <c r="C68" s="236"/>
      <c r="D68" s="234" t="s">
        <v>6747</v>
      </c>
      <c r="E68" s="234"/>
      <c r="F68" s="234"/>
      <c r="G68" s="234"/>
      <c r="H68" s="234"/>
      <c r="I68" s="234"/>
      <c r="J68" s="234"/>
      <c r="K68" s="232"/>
    </row>
    <row r="69" spans="2:11" s="1" customFormat="1" ht="15" customHeight="1">
      <c r="B69" s="230"/>
      <c r="C69" s="236"/>
      <c r="D69" s="234" t="s">
        <v>6748</v>
      </c>
      <c r="E69" s="234"/>
      <c r="F69" s="234"/>
      <c r="G69" s="234"/>
      <c r="H69" s="234"/>
      <c r="I69" s="234"/>
      <c r="J69" s="234"/>
      <c r="K69" s="232"/>
    </row>
    <row r="70" spans="2:11" s="1" customFormat="1" ht="15" customHeight="1">
      <c r="B70" s="230"/>
      <c r="C70" s="236"/>
      <c r="D70" s="234" t="s">
        <v>6749</v>
      </c>
      <c r="E70" s="234"/>
      <c r="F70" s="234"/>
      <c r="G70" s="234"/>
      <c r="H70" s="234"/>
      <c r="I70" s="234"/>
      <c r="J70" s="234"/>
      <c r="K70" s="232"/>
    </row>
    <row r="71" spans="2:11" s="1" customFormat="1" ht="12.75" customHeight="1">
      <c r="B71" s="241"/>
      <c r="C71" s="242"/>
      <c r="D71" s="242"/>
      <c r="E71" s="242"/>
      <c r="F71" s="242"/>
      <c r="G71" s="242"/>
      <c r="H71" s="242"/>
      <c r="I71" s="242"/>
      <c r="J71" s="242"/>
      <c r="K71" s="243"/>
    </row>
    <row r="72" spans="2:11" s="1" customFormat="1" ht="18.75" customHeight="1">
      <c r="B72" s="244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2:11" s="1" customFormat="1" ht="18.75" customHeight="1">
      <c r="B73" s="245"/>
      <c r="C73" s="245"/>
      <c r="D73" s="245"/>
      <c r="E73" s="245"/>
      <c r="F73" s="245"/>
      <c r="G73" s="245"/>
      <c r="H73" s="245"/>
      <c r="I73" s="245"/>
      <c r="J73" s="245"/>
      <c r="K73" s="245"/>
    </row>
    <row r="74" spans="2:11" s="1" customFormat="1" ht="7.5" customHeight="1">
      <c r="B74" s="246"/>
      <c r="C74" s="247"/>
      <c r="D74" s="247"/>
      <c r="E74" s="247"/>
      <c r="F74" s="247"/>
      <c r="G74" s="247"/>
      <c r="H74" s="247"/>
      <c r="I74" s="247"/>
      <c r="J74" s="247"/>
      <c r="K74" s="248"/>
    </row>
    <row r="75" spans="2:11" s="1" customFormat="1" ht="45" customHeight="1">
      <c r="B75" s="249"/>
      <c r="C75" s="250" t="s">
        <v>6750</v>
      </c>
      <c r="D75" s="250"/>
      <c r="E75" s="250"/>
      <c r="F75" s="250"/>
      <c r="G75" s="250"/>
      <c r="H75" s="250"/>
      <c r="I75" s="250"/>
      <c r="J75" s="250"/>
      <c r="K75" s="251"/>
    </row>
    <row r="76" spans="2:11" s="1" customFormat="1" ht="17.25" customHeight="1">
      <c r="B76" s="249"/>
      <c r="C76" s="252" t="s">
        <v>6751</v>
      </c>
      <c r="D76" s="252"/>
      <c r="E76" s="252"/>
      <c r="F76" s="252" t="s">
        <v>6752</v>
      </c>
      <c r="G76" s="253"/>
      <c r="H76" s="252" t="s">
        <v>51</v>
      </c>
      <c r="I76" s="252" t="s">
        <v>54</v>
      </c>
      <c r="J76" s="252" t="s">
        <v>6753</v>
      </c>
      <c r="K76" s="251"/>
    </row>
    <row r="77" spans="2:11" s="1" customFormat="1" ht="17.25" customHeight="1">
      <c r="B77" s="249"/>
      <c r="C77" s="254" t="s">
        <v>6754</v>
      </c>
      <c r="D77" s="254"/>
      <c r="E77" s="254"/>
      <c r="F77" s="255" t="s">
        <v>6755</v>
      </c>
      <c r="G77" s="256"/>
      <c r="H77" s="254"/>
      <c r="I77" s="254"/>
      <c r="J77" s="254" t="s">
        <v>6756</v>
      </c>
      <c r="K77" s="251"/>
    </row>
    <row r="78" spans="2:11" s="1" customFormat="1" ht="5.25" customHeight="1">
      <c r="B78" s="249"/>
      <c r="C78" s="257"/>
      <c r="D78" s="257"/>
      <c r="E78" s="257"/>
      <c r="F78" s="257"/>
      <c r="G78" s="258"/>
      <c r="H78" s="257"/>
      <c r="I78" s="257"/>
      <c r="J78" s="257"/>
      <c r="K78" s="251"/>
    </row>
    <row r="79" spans="2:11" s="1" customFormat="1" ht="15" customHeight="1">
      <c r="B79" s="249"/>
      <c r="C79" s="237" t="s">
        <v>50</v>
      </c>
      <c r="D79" s="257"/>
      <c r="E79" s="257"/>
      <c r="F79" s="259" t="s">
        <v>6757</v>
      </c>
      <c r="G79" s="258"/>
      <c r="H79" s="237" t="s">
        <v>6758</v>
      </c>
      <c r="I79" s="237" t="s">
        <v>6759</v>
      </c>
      <c r="J79" s="237">
        <v>20</v>
      </c>
      <c r="K79" s="251"/>
    </row>
    <row r="80" spans="2:11" s="1" customFormat="1" ht="15" customHeight="1">
      <c r="B80" s="249"/>
      <c r="C80" s="237" t="s">
        <v>6760</v>
      </c>
      <c r="D80" s="237"/>
      <c r="E80" s="237"/>
      <c r="F80" s="259" t="s">
        <v>6757</v>
      </c>
      <c r="G80" s="258"/>
      <c r="H80" s="237" t="s">
        <v>6761</v>
      </c>
      <c r="I80" s="237" t="s">
        <v>6759</v>
      </c>
      <c r="J80" s="237">
        <v>120</v>
      </c>
      <c r="K80" s="251"/>
    </row>
    <row r="81" spans="2:11" s="1" customFormat="1" ht="15" customHeight="1">
      <c r="B81" s="260"/>
      <c r="C81" s="237" t="s">
        <v>6762</v>
      </c>
      <c r="D81" s="237"/>
      <c r="E81" s="237"/>
      <c r="F81" s="259" t="s">
        <v>6763</v>
      </c>
      <c r="G81" s="258"/>
      <c r="H81" s="237" t="s">
        <v>6764</v>
      </c>
      <c r="I81" s="237" t="s">
        <v>6759</v>
      </c>
      <c r="J81" s="237">
        <v>50</v>
      </c>
      <c r="K81" s="251"/>
    </row>
    <row r="82" spans="2:11" s="1" customFormat="1" ht="15" customHeight="1">
      <c r="B82" s="260"/>
      <c r="C82" s="237" t="s">
        <v>6765</v>
      </c>
      <c r="D82" s="237"/>
      <c r="E82" s="237"/>
      <c r="F82" s="259" t="s">
        <v>6757</v>
      </c>
      <c r="G82" s="258"/>
      <c r="H82" s="237" t="s">
        <v>6766</v>
      </c>
      <c r="I82" s="237" t="s">
        <v>6767</v>
      </c>
      <c r="J82" s="237"/>
      <c r="K82" s="251"/>
    </row>
    <row r="83" spans="2:11" s="1" customFormat="1" ht="15" customHeight="1">
      <c r="B83" s="260"/>
      <c r="C83" s="261" t="s">
        <v>6768</v>
      </c>
      <c r="D83" s="261"/>
      <c r="E83" s="261"/>
      <c r="F83" s="262" t="s">
        <v>6763</v>
      </c>
      <c r="G83" s="261"/>
      <c r="H83" s="261" t="s">
        <v>6769</v>
      </c>
      <c r="I83" s="261" t="s">
        <v>6759</v>
      </c>
      <c r="J83" s="261">
        <v>15</v>
      </c>
      <c r="K83" s="251"/>
    </row>
    <row r="84" spans="2:11" s="1" customFormat="1" ht="15" customHeight="1">
      <c r="B84" s="260"/>
      <c r="C84" s="261" t="s">
        <v>6770</v>
      </c>
      <c r="D84" s="261"/>
      <c r="E84" s="261"/>
      <c r="F84" s="262" t="s">
        <v>6763</v>
      </c>
      <c r="G84" s="261"/>
      <c r="H84" s="261" t="s">
        <v>6771</v>
      </c>
      <c r="I84" s="261" t="s">
        <v>6759</v>
      </c>
      <c r="J84" s="261">
        <v>15</v>
      </c>
      <c r="K84" s="251"/>
    </row>
    <row r="85" spans="2:11" s="1" customFormat="1" ht="15" customHeight="1">
      <c r="B85" s="260"/>
      <c r="C85" s="261" t="s">
        <v>6772</v>
      </c>
      <c r="D85" s="261"/>
      <c r="E85" s="261"/>
      <c r="F85" s="262" t="s">
        <v>6763</v>
      </c>
      <c r="G85" s="261"/>
      <c r="H85" s="261" t="s">
        <v>6773</v>
      </c>
      <c r="I85" s="261" t="s">
        <v>6759</v>
      </c>
      <c r="J85" s="261">
        <v>20</v>
      </c>
      <c r="K85" s="251"/>
    </row>
    <row r="86" spans="2:11" s="1" customFormat="1" ht="15" customHeight="1">
      <c r="B86" s="260"/>
      <c r="C86" s="261" t="s">
        <v>6774</v>
      </c>
      <c r="D86" s="261"/>
      <c r="E86" s="261"/>
      <c r="F86" s="262" t="s">
        <v>6763</v>
      </c>
      <c r="G86" s="261"/>
      <c r="H86" s="261" t="s">
        <v>6775</v>
      </c>
      <c r="I86" s="261" t="s">
        <v>6759</v>
      </c>
      <c r="J86" s="261">
        <v>20</v>
      </c>
      <c r="K86" s="251"/>
    </row>
    <row r="87" spans="2:11" s="1" customFormat="1" ht="15" customHeight="1">
      <c r="B87" s="260"/>
      <c r="C87" s="237" t="s">
        <v>6776</v>
      </c>
      <c r="D87" s="237"/>
      <c r="E87" s="237"/>
      <c r="F87" s="259" t="s">
        <v>6763</v>
      </c>
      <c r="G87" s="258"/>
      <c r="H87" s="237" t="s">
        <v>6777</v>
      </c>
      <c r="I87" s="237" t="s">
        <v>6759</v>
      </c>
      <c r="J87" s="237">
        <v>50</v>
      </c>
      <c r="K87" s="251"/>
    </row>
    <row r="88" spans="2:11" s="1" customFormat="1" ht="15" customHeight="1">
      <c r="B88" s="260"/>
      <c r="C88" s="237" t="s">
        <v>6778</v>
      </c>
      <c r="D88" s="237"/>
      <c r="E88" s="237"/>
      <c r="F88" s="259" t="s">
        <v>6763</v>
      </c>
      <c r="G88" s="258"/>
      <c r="H88" s="237" t="s">
        <v>6779</v>
      </c>
      <c r="I88" s="237" t="s">
        <v>6759</v>
      </c>
      <c r="J88" s="237">
        <v>20</v>
      </c>
      <c r="K88" s="251"/>
    </row>
    <row r="89" spans="2:11" s="1" customFormat="1" ht="15" customHeight="1">
      <c r="B89" s="260"/>
      <c r="C89" s="237" t="s">
        <v>6780</v>
      </c>
      <c r="D89" s="237"/>
      <c r="E89" s="237"/>
      <c r="F89" s="259" t="s">
        <v>6763</v>
      </c>
      <c r="G89" s="258"/>
      <c r="H89" s="237" t="s">
        <v>6781</v>
      </c>
      <c r="I89" s="237" t="s">
        <v>6759</v>
      </c>
      <c r="J89" s="237">
        <v>20</v>
      </c>
      <c r="K89" s="251"/>
    </row>
    <row r="90" spans="2:11" s="1" customFormat="1" ht="15" customHeight="1">
      <c r="B90" s="260"/>
      <c r="C90" s="237" t="s">
        <v>6782</v>
      </c>
      <c r="D90" s="237"/>
      <c r="E90" s="237"/>
      <c r="F90" s="259" t="s">
        <v>6763</v>
      </c>
      <c r="G90" s="258"/>
      <c r="H90" s="237" t="s">
        <v>6783</v>
      </c>
      <c r="I90" s="237" t="s">
        <v>6759</v>
      </c>
      <c r="J90" s="237">
        <v>50</v>
      </c>
      <c r="K90" s="251"/>
    </row>
    <row r="91" spans="2:11" s="1" customFormat="1" ht="15" customHeight="1">
      <c r="B91" s="260"/>
      <c r="C91" s="237" t="s">
        <v>6784</v>
      </c>
      <c r="D91" s="237"/>
      <c r="E91" s="237"/>
      <c r="F91" s="259" t="s">
        <v>6763</v>
      </c>
      <c r="G91" s="258"/>
      <c r="H91" s="237" t="s">
        <v>6784</v>
      </c>
      <c r="I91" s="237" t="s">
        <v>6759</v>
      </c>
      <c r="J91" s="237">
        <v>50</v>
      </c>
      <c r="K91" s="251"/>
    </row>
    <row r="92" spans="2:11" s="1" customFormat="1" ht="15" customHeight="1">
      <c r="B92" s="260"/>
      <c r="C92" s="237" t="s">
        <v>6785</v>
      </c>
      <c r="D92" s="237"/>
      <c r="E92" s="237"/>
      <c r="F92" s="259" t="s">
        <v>6763</v>
      </c>
      <c r="G92" s="258"/>
      <c r="H92" s="237" t="s">
        <v>6786</v>
      </c>
      <c r="I92" s="237" t="s">
        <v>6759</v>
      </c>
      <c r="J92" s="237">
        <v>255</v>
      </c>
      <c r="K92" s="251"/>
    </row>
    <row r="93" spans="2:11" s="1" customFormat="1" ht="15" customHeight="1">
      <c r="B93" s="260"/>
      <c r="C93" s="237" t="s">
        <v>6787</v>
      </c>
      <c r="D93" s="237"/>
      <c r="E93" s="237"/>
      <c r="F93" s="259" t="s">
        <v>6757</v>
      </c>
      <c r="G93" s="258"/>
      <c r="H93" s="237" t="s">
        <v>6788</v>
      </c>
      <c r="I93" s="237" t="s">
        <v>6789</v>
      </c>
      <c r="J93" s="237"/>
      <c r="K93" s="251"/>
    </row>
    <row r="94" spans="2:11" s="1" customFormat="1" ht="15" customHeight="1">
      <c r="B94" s="260"/>
      <c r="C94" s="237" t="s">
        <v>6790</v>
      </c>
      <c r="D94" s="237"/>
      <c r="E94" s="237"/>
      <c r="F94" s="259" t="s">
        <v>6757</v>
      </c>
      <c r="G94" s="258"/>
      <c r="H94" s="237" t="s">
        <v>6791</v>
      </c>
      <c r="I94" s="237" t="s">
        <v>6792</v>
      </c>
      <c r="J94" s="237"/>
      <c r="K94" s="251"/>
    </row>
    <row r="95" spans="2:11" s="1" customFormat="1" ht="15" customHeight="1">
      <c r="B95" s="260"/>
      <c r="C95" s="237" t="s">
        <v>6793</v>
      </c>
      <c r="D95" s="237"/>
      <c r="E95" s="237"/>
      <c r="F95" s="259" t="s">
        <v>6757</v>
      </c>
      <c r="G95" s="258"/>
      <c r="H95" s="237" t="s">
        <v>6793</v>
      </c>
      <c r="I95" s="237" t="s">
        <v>6792</v>
      </c>
      <c r="J95" s="237"/>
      <c r="K95" s="251"/>
    </row>
    <row r="96" spans="2:11" s="1" customFormat="1" ht="15" customHeight="1">
      <c r="B96" s="260"/>
      <c r="C96" s="237" t="s">
        <v>35</v>
      </c>
      <c r="D96" s="237"/>
      <c r="E96" s="237"/>
      <c r="F96" s="259" t="s">
        <v>6757</v>
      </c>
      <c r="G96" s="258"/>
      <c r="H96" s="237" t="s">
        <v>6794</v>
      </c>
      <c r="I96" s="237" t="s">
        <v>6792</v>
      </c>
      <c r="J96" s="237"/>
      <c r="K96" s="251"/>
    </row>
    <row r="97" spans="2:11" s="1" customFormat="1" ht="15" customHeight="1">
      <c r="B97" s="260"/>
      <c r="C97" s="237" t="s">
        <v>45</v>
      </c>
      <c r="D97" s="237"/>
      <c r="E97" s="237"/>
      <c r="F97" s="259" t="s">
        <v>6757</v>
      </c>
      <c r="G97" s="258"/>
      <c r="H97" s="237" t="s">
        <v>6795</v>
      </c>
      <c r="I97" s="237" t="s">
        <v>6792</v>
      </c>
      <c r="J97" s="237"/>
      <c r="K97" s="251"/>
    </row>
    <row r="98" spans="2:11" s="1" customFormat="1" ht="15" customHeight="1">
      <c r="B98" s="263"/>
      <c r="C98" s="264"/>
      <c r="D98" s="264"/>
      <c r="E98" s="264"/>
      <c r="F98" s="264"/>
      <c r="G98" s="264"/>
      <c r="H98" s="264"/>
      <c r="I98" s="264"/>
      <c r="J98" s="264"/>
      <c r="K98" s="265"/>
    </row>
    <row r="99" spans="2:11" s="1" customFormat="1" ht="18.7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6"/>
    </row>
    <row r="100" spans="2:11" s="1" customFormat="1" ht="18.75" customHeight="1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</row>
    <row r="101" spans="2:11" s="1" customFormat="1" ht="7.5" customHeight="1">
      <c r="B101" s="246"/>
      <c r="C101" s="247"/>
      <c r="D101" s="247"/>
      <c r="E101" s="247"/>
      <c r="F101" s="247"/>
      <c r="G101" s="247"/>
      <c r="H101" s="247"/>
      <c r="I101" s="247"/>
      <c r="J101" s="247"/>
      <c r="K101" s="248"/>
    </row>
    <row r="102" spans="2:11" s="1" customFormat="1" ht="45" customHeight="1">
      <c r="B102" s="249"/>
      <c r="C102" s="250" t="s">
        <v>6796</v>
      </c>
      <c r="D102" s="250"/>
      <c r="E102" s="250"/>
      <c r="F102" s="250"/>
      <c r="G102" s="250"/>
      <c r="H102" s="250"/>
      <c r="I102" s="250"/>
      <c r="J102" s="250"/>
      <c r="K102" s="251"/>
    </row>
    <row r="103" spans="2:11" s="1" customFormat="1" ht="17.25" customHeight="1">
      <c r="B103" s="249"/>
      <c r="C103" s="252" t="s">
        <v>6751</v>
      </c>
      <c r="D103" s="252"/>
      <c r="E103" s="252"/>
      <c r="F103" s="252" t="s">
        <v>6752</v>
      </c>
      <c r="G103" s="253"/>
      <c r="H103" s="252" t="s">
        <v>51</v>
      </c>
      <c r="I103" s="252" t="s">
        <v>54</v>
      </c>
      <c r="J103" s="252" t="s">
        <v>6753</v>
      </c>
      <c r="K103" s="251"/>
    </row>
    <row r="104" spans="2:11" s="1" customFormat="1" ht="17.25" customHeight="1">
      <c r="B104" s="249"/>
      <c r="C104" s="254" t="s">
        <v>6754</v>
      </c>
      <c r="D104" s="254"/>
      <c r="E104" s="254"/>
      <c r="F104" s="255" t="s">
        <v>6755</v>
      </c>
      <c r="G104" s="256"/>
      <c r="H104" s="254"/>
      <c r="I104" s="254"/>
      <c r="J104" s="254" t="s">
        <v>6756</v>
      </c>
      <c r="K104" s="251"/>
    </row>
    <row r="105" spans="2:11" s="1" customFormat="1" ht="5.25" customHeight="1">
      <c r="B105" s="249"/>
      <c r="C105" s="252"/>
      <c r="D105" s="252"/>
      <c r="E105" s="252"/>
      <c r="F105" s="252"/>
      <c r="G105" s="268"/>
      <c r="H105" s="252"/>
      <c r="I105" s="252"/>
      <c r="J105" s="252"/>
      <c r="K105" s="251"/>
    </row>
    <row r="106" spans="2:11" s="1" customFormat="1" ht="15" customHeight="1">
      <c r="B106" s="249"/>
      <c r="C106" s="237" t="s">
        <v>50</v>
      </c>
      <c r="D106" s="257"/>
      <c r="E106" s="257"/>
      <c r="F106" s="259" t="s">
        <v>6757</v>
      </c>
      <c r="G106" s="268"/>
      <c r="H106" s="237" t="s">
        <v>6797</v>
      </c>
      <c r="I106" s="237" t="s">
        <v>6759</v>
      </c>
      <c r="J106" s="237">
        <v>20</v>
      </c>
      <c r="K106" s="251"/>
    </row>
    <row r="107" spans="2:11" s="1" customFormat="1" ht="15" customHeight="1">
      <c r="B107" s="249"/>
      <c r="C107" s="237" t="s">
        <v>6760</v>
      </c>
      <c r="D107" s="237"/>
      <c r="E107" s="237"/>
      <c r="F107" s="259" t="s">
        <v>6757</v>
      </c>
      <c r="G107" s="237"/>
      <c r="H107" s="237" t="s">
        <v>6797</v>
      </c>
      <c r="I107" s="237" t="s">
        <v>6759</v>
      </c>
      <c r="J107" s="237">
        <v>120</v>
      </c>
      <c r="K107" s="251"/>
    </row>
    <row r="108" spans="2:11" s="1" customFormat="1" ht="15" customHeight="1">
      <c r="B108" s="260"/>
      <c r="C108" s="237" t="s">
        <v>6762</v>
      </c>
      <c r="D108" s="237"/>
      <c r="E108" s="237"/>
      <c r="F108" s="259" t="s">
        <v>6763</v>
      </c>
      <c r="G108" s="237"/>
      <c r="H108" s="237" t="s">
        <v>6797</v>
      </c>
      <c r="I108" s="237" t="s">
        <v>6759</v>
      </c>
      <c r="J108" s="237">
        <v>50</v>
      </c>
      <c r="K108" s="251"/>
    </row>
    <row r="109" spans="2:11" s="1" customFormat="1" ht="15" customHeight="1">
      <c r="B109" s="260"/>
      <c r="C109" s="237" t="s">
        <v>6765</v>
      </c>
      <c r="D109" s="237"/>
      <c r="E109" s="237"/>
      <c r="F109" s="259" t="s">
        <v>6757</v>
      </c>
      <c r="G109" s="237"/>
      <c r="H109" s="237" t="s">
        <v>6797</v>
      </c>
      <c r="I109" s="237" t="s">
        <v>6767</v>
      </c>
      <c r="J109" s="237"/>
      <c r="K109" s="251"/>
    </row>
    <row r="110" spans="2:11" s="1" customFormat="1" ht="15" customHeight="1">
      <c r="B110" s="260"/>
      <c r="C110" s="237" t="s">
        <v>6776</v>
      </c>
      <c r="D110" s="237"/>
      <c r="E110" s="237"/>
      <c r="F110" s="259" t="s">
        <v>6763</v>
      </c>
      <c r="G110" s="237"/>
      <c r="H110" s="237" t="s">
        <v>6797</v>
      </c>
      <c r="I110" s="237" t="s">
        <v>6759</v>
      </c>
      <c r="J110" s="237">
        <v>50</v>
      </c>
      <c r="K110" s="251"/>
    </row>
    <row r="111" spans="2:11" s="1" customFormat="1" ht="15" customHeight="1">
      <c r="B111" s="260"/>
      <c r="C111" s="237" t="s">
        <v>6784</v>
      </c>
      <c r="D111" s="237"/>
      <c r="E111" s="237"/>
      <c r="F111" s="259" t="s">
        <v>6763</v>
      </c>
      <c r="G111" s="237"/>
      <c r="H111" s="237" t="s">
        <v>6797</v>
      </c>
      <c r="I111" s="237" t="s">
        <v>6759</v>
      </c>
      <c r="J111" s="237">
        <v>50</v>
      </c>
      <c r="K111" s="251"/>
    </row>
    <row r="112" spans="2:11" s="1" customFormat="1" ht="15" customHeight="1">
      <c r="B112" s="260"/>
      <c r="C112" s="237" t="s">
        <v>6782</v>
      </c>
      <c r="D112" s="237"/>
      <c r="E112" s="237"/>
      <c r="F112" s="259" t="s">
        <v>6763</v>
      </c>
      <c r="G112" s="237"/>
      <c r="H112" s="237" t="s">
        <v>6797</v>
      </c>
      <c r="I112" s="237" t="s">
        <v>6759</v>
      </c>
      <c r="J112" s="237">
        <v>50</v>
      </c>
      <c r="K112" s="251"/>
    </row>
    <row r="113" spans="2:11" s="1" customFormat="1" ht="15" customHeight="1">
      <c r="B113" s="260"/>
      <c r="C113" s="237" t="s">
        <v>50</v>
      </c>
      <c r="D113" s="237"/>
      <c r="E113" s="237"/>
      <c r="F113" s="259" t="s">
        <v>6757</v>
      </c>
      <c r="G113" s="237"/>
      <c r="H113" s="237" t="s">
        <v>6798</v>
      </c>
      <c r="I113" s="237" t="s">
        <v>6759</v>
      </c>
      <c r="J113" s="237">
        <v>20</v>
      </c>
      <c r="K113" s="251"/>
    </row>
    <row r="114" spans="2:11" s="1" customFormat="1" ht="15" customHeight="1">
      <c r="B114" s="260"/>
      <c r="C114" s="237" t="s">
        <v>6799</v>
      </c>
      <c r="D114" s="237"/>
      <c r="E114" s="237"/>
      <c r="F114" s="259" t="s">
        <v>6757</v>
      </c>
      <c r="G114" s="237"/>
      <c r="H114" s="237" t="s">
        <v>6800</v>
      </c>
      <c r="I114" s="237" t="s">
        <v>6759</v>
      </c>
      <c r="J114" s="237">
        <v>120</v>
      </c>
      <c r="K114" s="251"/>
    </row>
    <row r="115" spans="2:11" s="1" customFormat="1" ht="15" customHeight="1">
      <c r="B115" s="260"/>
      <c r="C115" s="237" t="s">
        <v>35</v>
      </c>
      <c r="D115" s="237"/>
      <c r="E115" s="237"/>
      <c r="F115" s="259" t="s">
        <v>6757</v>
      </c>
      <c r="G115" s="237"/>
      <c r="H115" s="237" t="s">
        <v>6801</v>
      </c>
      <c r="I115" s="237" t="s">
        <v>6792</v>
      </c>
      <c r="J115" s="237"/>
      <c r="K115" s="251"/>
    </row>
    <row r="116" spans="2:11" s="1" customFormat="1" ht="15" customHeight="1">
      <c r="B116" s="260"/>
      <c r="C116" s="237" t="s">
        <v>45</v>
      </c>
      <c r="D116" s="237"/>
      <c r="E116" s="237"/>
      <c r="F116" s="259" t="s">
        <v>6757</v>
      </c>
      <c r="G116" s="237"/>
      <c r="H116" s="237" t="s">
        <v>6802</v>
      </c>
      <c r="I116" s="237" t="s">
        <v>6792</v>
      </c>
      <c r="J116" s="237"/>
      <c r="K116" s="251"/>
    </row>
    <row r="117" spans="2:11" s="1" customFormat="1" ht="15" customHeight="1">
      <c r="B117" s="260"/>
      <c r="C117" s="237" t="s">
        <v>54</v>
      </c>
      <c r="D117" s="237"/>
      <c r="E117" s="237"/>
      <c r="F117" s="259" t="s">
        <v>6757</v>
      </c>
      <c r="G117" s="237"/>
      <c r="H117" s="237" t="s">
        <v>6803</v>
      </c>
      <c r="I117" s="237" t="s">
        <v>6804</v>
      </c>
      <c r="J117" s="237"/>
      <c r="K117" s="251"/>
    </row>
    <row r="118" spans="2:11" s="1" customFormat="1" ht="15" customHeight="1">
      <c r="B118" s="263"/>
      <c r="C118" s="269"/>
      <c r="D118" s="269"/>
      <c r="E118" s="269"/>
      <c r="F118" s="269"/>
      <c r="G118" s="269"/>
      <c r="H118" s="269"/>
      <c r="I118" s="269"/>
      <c r="J118" s="269"/>
      <c r="K118" s="265"/>
    </row>
    <row r="119" spans="2:11" s="1" customFormat="1" ht="18.75" customHeight="1">
      <c r="B119" s="270"/>
      <c r="C119" s="234"/>
      <c r="D119" s="234"/>
      <c r="E119" s="234"/>
      <c r="F119" s="271"/>
      <c r="G119" s="234"/>
      <c r="H119" s="234"/>
      <c r="I119" s="234"/>
      <c r="J119" s="234"/>
      <c r="K119" s="270"/>
    </row>
    <row r="120" spans="2:11" s="1" customFormat="1" ht="18.75" customHeight="1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2:11" s="1" customFormat="1" ht="7.5" customHeight="1">
      <c r="B121" s="272"/>
      <c r="C121" s="273"/>
      <c r="D121" s="273"/>
      <c r="E121" s="273"/>
      <c r="F121" s="273"/>
      <c r="G121" s="273"/>
      <c r="H121" s="273"/>
      <c r="I121" s="273"/>
      <c r="J121" s="273"/>
      <c r="K121" s="274"/>
    </row>
    <row r="122" spans="2:11" s="1" customFormat="1" ht="45" customHeight="1">
      <c r="B122" s="275"/>
      <c r="C122" s="228" t="s">
        <v>6805</v>
      </c>
      <c r="D122" s="228"/>
      <c r="E122" s="228"/>
      <c r="F122" s="228"/>
      <c r="G122" s="228"/>
      <c r="H122" s="228"/>
      <c r="I122" s="228"/>
      <c r="J122" s="228"/>
      <c r="K122" s="276"/>
    </row>
    <row r="123" spans="2:11" s="1" customFormat="1" ht="17.25" customHeight="1">
      <c r="B123" s="277"/>
      <c r="C123" s="252" t="s">
        <v>6751</v>
      </c>
      <c r="D123" s="252"/>
      <c r="E123" s="252"/>
      <c r="F123" s="252" t="s">
        <v>6752</v>
      </c>
      <c r="G123" s="253"/>
      <c r="H123" s="252" t="s">
        <v>51</v>
      </c>
      <c r="I123" s="252" t="s">
        <v>54</v>
      </c>
      <c r="J123" s="252" t="s">
        <v>6753</v>
      </c>
      <c r="K123" s="278"/>
    </row>
    <row r="124" spans="2:11" s="1" customFormat="1" ht="17.25" customHeight="1">
      <c r="B124" s="277"/>
      <c r="C124" s="254" t="s">
        <v>6754</v>
      </c>
      <c r="D124" s="254"/>
      <c r="E124" s="254"/>
      <c r="F124" s="255" t="s">
        <v>6755</v>
      </c>
      <c r="G124" s="256"/>
      <c r="H124" s="254"/>
      <c r="I124" s="254"/>
      <c r="J124" s="254" t="s">
        <v>6756</v>
      </c>
      <c r="K124" s="278"/>
    </row>
    <row r="125" spans="2:11" s="1" customFormat="1" ht="5.25" customHeight="1">
      <c r="B125" s="279"/>
      <c r="C125" s="257"/>
      <c r="D125" s="257"/>
      <c r="E125" s="257"/>
      <c r="F125" s="257"/>
      <c r="G125" s="237"/>
      <c r="H125" s="257"/>
      <c r="I125" s="257"/>
      <c r="J125" s="257"/>
      <c r="K125" s="280"/>
    </row>
    <row r="126" spans="2:11" s="1" customFormat="1" ht="15" customHeight="1">
      <c r="B126" s="279"/>
      <c r="C126" s="237" t="s">
        <v>6760</v>
      </c>
      <c r="D126" s="257"/>
      <c r="E126" s="257"/>
      <c r="F126" s="259" t="s">
        <v>6757</v>
      </c>
      <c r="G126" s="237"/>
      <c r="H126" s="237" t="s">
        <v>6797</v>
      </c>
      <c r="I126" s="237" t="s">
        <v>6759</v>
      </c>
      <c r="J126" s="237">
        <v>120</v>
      </c>
      <c r="K126" s="281"/>
    </row>
    <row r="127" spans="2:11" s="1" customFormat="1" ht="15" customHeight="1">
      <c r="B127" s="279"/>
      <c r="C127" s="237" t="s">
        <v>6806</v>
      </c>
      <c r="D127" s="237"/>
      <c r="E127" s="237"/>
      <c r="F127" s="259" t="s">
        <v>6757</v>
      </c>
      <c r="G127" s="237"/>
      <c r="H127" s="237" t="s">
        <v>6807</v>
      </c>
      <c r="I127" s="237" t="s">
        <v>6759</v>
      </c>
      <c r="J127" s="237" t="s">
        <v>6808</v>
      </c>
      <c r="K127" s="281"/>
    </row>
    <row r="128" spans="2:11" s="1" customFormat="1" ht="15" customHeight="1">
      <c r="B128" s="279"/>
      <c r="C128" s="237" t="s">
        <v>82</v>
      </c>
      <c r="D128" s="237"/>
      <c r="E128" s="237"/>
      <c r="F128" s="259" t="s">
        <v>6757</v>
      </c>
      <c r="G128" s="237"/>
      <c r="H128" s="237" t="s">
        <v>6809</v>
      </c>
      <c r="I128" s="237" t="s">
        <v>6759</v>
      </c>
      <c r="J128" s="237" t="s">
        <v>6808</v>
      </c>
      <c r="K128" s="281"/>
    </row>
    <row r="129" spans="2:11" s="1" customFormat="1" ht="15" customHeight="1">
      <c r="B129" s="279"/>
      <c r="C129" s="237" t="s">
        <v>6768</v>
      </c>
      <c r="D129" s="237"/>
      <c r="E129" s="237"/>
      <c r="F129" s="259" t="s">
        <v>6763</v>
      </c>
      <c r="G129" s="237"/>
      <c r="H129" s="237" t="s">
        <v>6769</v>
      </c>
      <c r="I129" s="237" t="s">
        <v>6759</v>
      </c>
      <c r="J129" s="237">
        <v>15</v>
      </c>
      <c r="K129" s="281"/>
    </row>
    <row r="130" spans="2:11" s="1" customFormat="1" ht="15" customHeight="1">
      <c r="B130" s="279"/>
      <c r="C130" s="261" t="s">
        <v>6770</v>
      </c>
      <c r="D130" s="261"/>
      <c r="E130" s="261"/>
      <c r="F130" s="262" t="s">
        <v>6763</v>
      </c>
      <c r="G130" s="261"/>
      <c r="H130" s="261" t="s">
        <v>6771</v>
      </c>
      <c r="I130" s="261" t="s">
        <v>6759</v>
      </c>
      <c r="J130" s="261">
        <v>15</v>
      </c>
      <c r="K130" s="281"/>
    </row>
    <row r="131" spans="2:11" s="1" customFormat="1" ht="15" customHeight="1">
      <c r="B131" s="279"/>
      <c r="C131" s="261" t="s">
        <v>6772</v>
      </c>
      <c r="D131" s="261"/>
      <c r="E131" s="261"/>
      <c r="F131" s="262" t="s">
        <v>6763</v>
      </c>
      <c r="G131" s="261"/>
      <c r="H131" s="261" t="s">
        <v>6773</v>
      </c>
      <c r="I131" s="261" t="s">
        <v>6759</v>
      </c>
      <c r="J131" s="261">
        <v>20</v>
      </c>
      <c r="K131" s="281"/>
    </row>
    <row r="132" spans="2:11" s="1" customFormat="1" ht="15" customHeight="1">
      <c r="B132" s="279"/>
      <c r="C132" s="261" t="s">
        <v>6774</v>
      </c>
      <c r="D132" s="261"/>
      <c r="E132" s="261"/>
      <c r="F132" s="262" t="s">
        <v>6763</v>
      </c>
      <c r="G132" s="261"/>
      <c r="H132" s="261" t="s">
        <v>6775</v>
      </c>
      <c r="I132" s="261" t="s">
        <v>6759</v>
      </c>
      <c r="J132" s="261">
        <v>20</v>
      </c>
      <c r="K132" s="281"/>
    </row>
    <row r="133" spans="2:11" s="1" customFormat="1" ht="15" customHeight="1">
      <c r="B133" s="279"/>
      <c r="C133" s="237" t="s">
        <v>6762</v>
      </c>
      <c r="D133" s="237"/>
      <c r="E133" s="237"/>
      <c r="F133" s="259" t="s">
        <v>6763</v>
      </c>
      <c r="G133" s="237"/>
      <c r="H133" s="237" t="s">
        <v>6797</v>
      </c>
      <c r="I133" s="237" t="s">
        <v>6759</v>
      </c>
      <c r="J133" s="237">
        <v>50</v>
      </c>
      <c r="K133" s="281"/>
    </row>
    <row r="134" spans="2:11" s="1" customFormat="1" ht="15" customHeight="1">
      <c r="B134" s="279"/>
      <c r="C134" s="237" t="s">
        <v>6776</v>
      </c>
      <c r="D134" s="237"/>
      <c r="E134" s="237"/>
      <c r="F134" s="259" t="s">
        <v>6763</v>
      </c>
      <c r="G134" s="237"/>
      <c r="H134" s="237" t="s">
        <v>6797</v>
      </c>
      <c r="I134" s="237" t="s">
        <v>6759</v>
      </c>
      <c r="J134" s="237">
        <v>50</v>
      </c>
      <c r="K134" s="281"/>
    </row>
    <row r="135" spans="2:11" s="1" customFormat="1" ht="15" customHeight="1">
      <c r="B135" s="279"/>
      <c r="C135" s="237" t="s">
        <v>6782</v>
      </c>
      <c r="D135" s="237"/>
      <c r="E135" s="237"/>
      <c r="F135" s="259" t="s">
        <v>6763</v>
      </c>
      <c r="G135" s="237"/>
      <c r="H135" s="237" t="s">
        <v>6797</v>
      </c>
      <c r="I135" s="237" t="s">
        <v>6759</v>
      </c>
      <c r="J135" s="237">
        <v>50</v>
      </c>
      <c r="K135" s="281"/>
    </row>
    <row r="136" spans="2:11" s="1" customFormat="1" ht="15" customHeight="1">
      <c r="B136" s="279"/>
      <c r="C136" s="237" t="s">
        <v>6784</v>
      </c>
      <c r="D136" s="237"/>
      <c r="E136" s="237"/>
      <c r="F136" s="259" t="s">
        <v>6763</v>
      </c>
      <c r="G136" s="237"/>
      <c r="H136" s="237" t="s">
        <v>6797</v>
      </c>
      <c r="I136" s="237" t="s">
        <v>6759</v>
      </c>
      <c r="J136" s="237">
        <v>50</v>
      </c>
      <c r="K136" s="281"/>
    </row>
    <row r="137" spans="2:11" s="1" customFormat="1" ht="15" customHeight="1">
      <c r="B137" s="279"/>
      <c r="C137" s="237" t="s">
        <v>6785</v>
      </c>
      <c r="D137" s="237"/>
      <c r="E137" s="237"/>
      <c r="F137" s="259" t="s">
        <v>6763</v>
      </c>
      <c r="G137" s="237"/>
      <c r="H137" s="237" t="s">
        <v>6810</v>
      </c>
      <c r="I137" s="237" t="s">
        <v>6759</v>
      </c>
      <c r="J137" s="237">
        <v>255</v>
      </c>
      <c r="K137" s="281"/>
    </row>
    <row r="138" spans="2:11" s="1" customFormat="1" ht="15" customHeight="1">
      <c r="B138" s="279"/>
      <c r="C138" s="237" t="s">
        <v>6787</v>
      </c>
      <c r="D138" s="237"/>
      <c r="E138" s="237"/>
      <c r="F138" s="259" t="s">
        <v>6757</v>
      </c>
      <c r="G138" s="237"/>
      <c r="H138" s="237" t="s">
        <v>6811</v>
      </c>
      <c r="I138" s="237" t="s">
        <v>6789</v>
      </c>
      <c r="J138" s="237"/>
      <c r="K138" s="281"/>
    </row>
    <row r="139" spans="2:11" s="1" customFormat="1" ht="15" customHeight="1">
      <c r="B139" s="279"/>
      <c r="C139" s="237" t="s">
        <v>6790</v>
      </c>
      <c r="D139" s="237"/>
      <c r="E139" s="237"/>
      <c r="F139" s="259" t="s">
        <v>6757</v>
      </c>
      <c r="G139" s="237"/>
      <c r="H139" s="237" t="s">
        <v>6812</v>
      </c>
      <c r="I139" s="237" t="s">
        <v>6792</v>
      </c>
      <c r="J139" s="237"/>
      <c r="K139" s="281"/>
    </row>
    <row r="140" spans="2:11" s="1" customFormat="1" ht="15" customHeight="1">
      <c r="B140" s="279"/>
      <c r="C140" s="237" t="s">
        <v>6793</v>
      </c>
      <c r="D140" s="237"/>
      <c r="E140" s="237"/>
      <c r="F140" s="259" t="s">
        <v>6757</v>
      </c>
      <c r="G140" s="237"/>
      <c r="H140" s="237" t="s">
        <v>6793</v>
      </c>
      <c r="I140" s="237" t="s">
        <v>6792</v>
      </c>
      <c r="J140" s="237"/>
      <c r="K140" s="281"/>
    </row>
    <row r="141" spans="2:11" s="1" customFormat="1" ht="15" customHeight="1">
      <c r="B141" s="279"/>
      <c r="C141" s="237" t="s">
        <v>35</v>
      </c>
      <c r="D141" s="237"/>
      <c r="E141" s="237"/>
      <c r="F141" s="259" t="s">
        <v>6757</v>
      </c>
      <c r="G141" s="237"/>
      <c r="H141" s="237" t="s">
        <v>6813</v>
      </c>
      <c r="I141" s="237" t="s">
        <v>6792</v>
      </c>
      <c r="J141" s="237"/>
      <c r="K141" s="281"/>
    </row>
    <row r="142" spans="2:11" s="1" customFormat="1" ht="15" customHeight="1">
      <c r="B142" s="279"/>
      <c r="C142" s="237" t="s">
        <v>6814</v>
      </c>
      <c r="D142" s="237"/>
      <c r="E142" s="237"/>
      <c r="F142" s="259" t="s">
        <v>6757</v>
      </c>
      <c r="G142" s="237"/>
      <c r="H142" s="237" t="s">
        <v>6815</v>
      </c>
      <c r="I142" s="237" t="s">
        <v>6792</v>
      </c>
      <c r="J142" s="237"/>
      <c r="K142" s="281"/>
    </row>
    <row r="143" spans="2:11" s="1" customFormat="1" ht="15" customHeight="1">
      <c r="B143" s="282"/>
      <c r="C143" s="283"/>
      <c r="D143" s="283"/>
      <c r="E143" s="283"/>
      <c r="F143" s="283"/>
      <c r="G143" s="283"/>
      <c r="H143" s="283"/>
      <c r="I143" s="283"/>
      <c r="J143" s="283"/>
      <c r="K143" s="284"/>
    </row>
    <row r="144" spans="2:11" s="1" customFormat="1" ht="18.75" customHeight="1">
      <c r="B144" s="234"/>
      <c r="C144" s="234"/>
      <c r="D144" s="234"/>
      <c r="E144" s="234"/>
      <c r="F144" s="271"/>
      <c r="G144" s="234"/>
      <c r="H144" s="234"/>
      <c r="I144" s="234"/>
      <c r="J144" s="234"/>
      <c r="K144" s="234"/>
    </row>
    <row r="145" spans="2:11" s="1" customFormat="1" ht="18.75" customHeight="1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</row>
    <row r="146" spans="2:11" s="1" customFormat="1" ht="7.5" customHeight="1">
      <c r="B146" s="246"/>
      <c r="C146" s="247"/>
      <c r="D146" s="247"/>
      <c r="E146" s="247"/>
      <c r="F146" s="247"/>
      <c r="G146" s="247"/>
      <c r="H146" s="247"/>
      <c r="I146" s="247"/>
      <c r="J146" s="247"/>
      <c r="K146" s="248"/>
    </row>
    <row r="147" spans="2:11" s="1" customFormat="1" ht="45" customHeight="1">
      <c r="B147" s="249"/>
      <c r="C147" s="250" t="s">
        <v>6816</v>
      </c>
      <c r="D147" s="250"/>
      <c r="E147" s="250"/>
      <c r="F147" s="250"/>
      <c r="G147" s="250"/>
      <c r="H147" s="250"/>
      <c r="I147" s="250"/>
      <c r="J147" s="250"/>
      <c r="K147" s="251"/>
    </row>
    <row r="148" spans="2:11" s="1" customFormat="1" ht="17.25" customHeight="1">
      <c r="B148" s="249"/>
      <c r="C148" s="252" t="s">
        <v>6751</v>
      </c>
      <c r="D148" s="252"/>
      <c r="E148" s="252"/>
      <c r="F148" s="252" t="s">
        <v>6752</v>
      </c>
      <c r="G148" s="253"/>
      <c r="H148" s="252" t="s">
        <v>51</v>
      </c>
      <c r="I148" s="252" t="s">
        <v>54</v>
      </c>
      <c r="J148" s="252" t="s">
        <v>6753</v>
      </c>
      <c r="K148" s="251"/>
    </row>
    <row r="149" spans="2:11" s="1" customFormat="1" ht="17.25" customHeight="1">
      <c r="B149" s="249"/>
      <c r="C149" s="254" t="s">
        <v>6754</v>
      </c>
      <c r="D149" s="254"/>
      <c r="E149" s="254"/>
      <c r="F149" s="255" t="s">
        <v>6755</v>
      </c>
      <c r="G149" s="256"/>
      <c r="H149" s="254"/>
      <c r="I149" s="254"/>
      <c r="J149" s="254" t="s">
        <v>6756</v>
      </c>
      <c r="K149" s="251"/>
    </row>
    <row r="150" spans="2:11" s="1" customFormat="1" ht="5.25" customHeight="1">
      <c r="B150" s="260"/>
      <c r="C150" s="257"/>
      <c r="D150" s="257"/>
      <c r="E150" s="257"/>
      <c r="F150" s="257"/>
      <c r="G150" s="258"/>
      <c r="H150" s="257"/>
      <c r="I150" s="257"/>
      <c r="J150" s="257"/>
      <c r="K150" s="281"/>
    </row>
    <row r="151" spans="2:11" s="1" customFormat="1" ht="15" customHeight="1">
      <c r="B151" s="260"/>
      <c r="C151" s="285" t="s">
        <v>6760</v>
      </c>
      <c r="D151" s="237"/>
      <c r="E151" s="237"/>
      <c r="F151" s="286" t="s">
        <v>6757</v>
      </c>
      <c r="G151" s="237"/>
      <c r="H151" s="285" t="s">
        <v>6797</v>
      </c>
      <c r="I151" s="285" t="s">
        <v>6759</v>
      </c>
      <c r="J151" s="285">
        <v>120</v>
      </c>
      <c r="K151" s="281"/>
    </row>
    <row r="152" spans="2:11" s="1" customFormat="1" ht="15" customHeight="1">
      <c r="B152" s="260"/>
      <c r="C152" s="285" t="s">
        <v>6806</v>
      </c>
      <c r="D152" s="237"/>
      <c r="E152" s="237"/>
      <c r="F152" s="286" t="s">
        <v>6757</v>
      </c>
      <c r="G152" s="237"/>
      <c r="H152" s="285" t="s">
        <v>6817</v>
      </c>
      <c r="I152" s="285" t="s">
        <v>6759</v>
      </c>
      <c r="J152" s="285" t="s">
        <v>6808</v>
      </c>
      <c r="K152" s="281"/>
    </row>
    <row r="153" spans="2:11" s="1" customFormat="1" ht="15" customHeight="1">
      <c r="B153" s="260"/>
      <c r="C153" s="285" t="s">
        <v>82</v>
      </c>
      <c r="D153" s="237"/>
      <c r="E153" s="237"/>
      <c r="F153" s="286" t="s">
        <v>6757</v>
      </c>
      <c r="G153" s="237"/>
      <c r="H153" s="285" t="s">
        <v>6818</v>
      </c>
      <c r="I153" s="285" t="s">
        <v>6759</v>
      </c>
      <c r="J153" s="285" t="s">
        <v>6808</v>
      </c>
      <c r="K153" s="281"/>
    </row>
    <row r="154" spans="2:11" s="1" customFormat="1" ht="15" customHeight="1">
      <c r="B154" s="260"/>
      <c r="C154" s="285" t="s">
        <v>6762</v>
      </c>
      <c r="D154" s="237"/>
      <c r="E154" s="237"/>
      <c r="F154" s="286" t="s">
        <v>6763</v>
      </c>
      <c r="G154" s="237"/>
      <c r="H154" s="285" t="s">
        <v>6797</v>
      </c>
      <c r="I154" s="285" t="s">
        <v>6759</v>
      </c>
      <c r="J154" s="285">
        <v>50</v>
      </c>
      <c r="K154" s="281"/>
    </row>
    <row r="155" spans="2:11" s="1" customFormat="1" ht="15" customHeight="1">
      <c r="B155" s="260"/>
      <c r="C155" s="285" t="s">
        <v>6765</v>
      </c>
      <c r="D155" s="237"/>
      <c r="E155" s="237"/>
      <c r="F155" s="286" t="s">
        <v>6757</v>
      </c>
      <c r="G155" s="237"/>
      <c r="H155" s="285" t="s">
        <v>6797</v>
      </c>
      <c r="I155" s="285" t="s">
        <v>6767</v>
      </c>
      <c r="J155" s="285"/>
      <c r="K155" s="281"/>
    </row>
    <row r="156" spans="2:11" s="1" customFormat="1" ht="15" customHeight="1">
      <c r="B156" s="260"/>
      <c r="C156" s="285" t="s">
        <v>6776</v>
      </c>
      <c r="D156" s="237"/>
      <c r="E156" s="237"/>
      <c r="F156" s="286" t="s">
        <v>6763</v>
      </c>
      <c r="G156" s="237"/>
      <c r="H156" s="285" t="s">
        <v>6797</v>
      </c>
      <c r="I156" s="285" t="s">
        <v>6759</v>
      </c>
      <c r="J156" s="285">
        <v>50</v>
      </c>
      <c r="K156" s="281"/>
    </row>
    <row r="157" spans="2:11" s="1" customFormat="1" ht="15" customHeight="1">
      <c r="B157" s="260"/>
      <c r="C157" s="285" t="s">
        <v>6784</v>
      </c>
      <c r="D157" s="237"/>
      <c r="E157" s="237"/>
      <c r="F157" s="286" t="s">
        <v>6763</v>
      </c>
      <c r="G157" s="237"/>
      <c r="H157" s="285" t="s">
        <v>6797</v>
      </c>
      <c r="I157" s="285" t="s">
        <v>6759</v>
      </c>
      <c r="J157" s="285">
        <v>50</v>
      </c>
      <c r="K157" s="281"/>
    </row>
    <row r="158" spans="2:11" s="1" customFormat="1" ht="15" customHeight="1">
      <c r="B158" s="260"/>
      <c r="C158" s="285" t="s">
        <v>6782</v>
      </c>
      <c r="D158" s="237"/>
      <c r="E158" s="237"/>
      <c r="F158" s="286" t="s">
        <v>6763</v>
      </c>
      <c r="G158" s="237"/>
      <c r="H158" s="285" t="s">
        <v>6797</v>
      </c>
      <c r="I158" s="285" t="s">
        <v>6759</v>
      </c>
      <c r="J158" s="285">
        <v>50</v>
      </c>
      <c r="K158" s="281"/>
    </row>
    <row r="159" spans="2:11" s="1" customFormat="1" ht="15" customHeight="1">
      <c r="B159" s="260"/>
      <c r="C159" s="285" t="s">
        <v>151</v>
      </c>
      <c r="D159" s="237"/>
      <c r="E159" s="237"/>
      <c r="F159" s="286" t="s">
        <v>6757</v>
      </c>
      <c r="G159" s="237"/>
      <c r="H159" s="285" t="s">
        <v>6819</v>
      </c>
      <c r="I159" s="285" t="s">
        <v>6759</v>
      </c>
      <c r="J159" s="285" t="s">
        <v>6820</v>
      </c>
      <c r="K159" s="281"/>
    </row>
    <row r="160" spans="2:11" s="1" customFormat="1" ht="15" customHeight="1">
      <c r="B160" s="260"/>
      <c r="C160" s="285" t="s">
        <v>6821</v>
      </c>
      <c r="D160" s="237"/>
      <c r="E160" s="237"/>
      <c r="F160" s="286" t="s">
        <v>6757</v>
      </c>
      <c r="G160" s="237"/>
      <c r="H160" s="285" t="s">
        <v>6822</v>
      </c>
      <c r="I160" s="285" t="s">
        <v>6792</v>
      </c>
      <c r="J160" s="285"/>
      <c r="K160" s="281"/>
    </row>
    <row r="161" spans="2:11" s="1" customFormat="1" ht="15" customHeight="1">
      <c r="B161" s="287"/>
      <c r="C161" s="269"/>
      <c r="D161" s="269"/>
      <c r="E161" s="269"/>
      <c r="F161" s="269"/>
      <c r="G161" s="269"/>
      <c r="H161" s="269"/>
      <c r="I161" s="269"/>
      <c r="J161" s="269"/>
      <c r="K161" s="288"/>
    </row>
    <row r="162" spans="2:11" s="1" customFormat="1" ht="18.75" customHeight="1">
      <c r="B162" s="234"/>
      <c r="C162" s="237"/>
      <c r="D162" s="237"/>
      <c r="E162" s="237"/>
      <c r="F162" s="259"/>
      <c r="G162" s="237"/>
      <c r="H162" s="237"/>
      <c r="I162" s="237"/>
      <c r="J162" s="237"/>
      <c r="K162" s="234"/>
    </row>
    <row r="163" spans="2:11" s="1" customFormat="1" ht="18.75" customHeight="1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</row>
    <row r="164" spans="2:11" s="1" customFormat="1" ht="7.5" customHeight="1">
      <c r="B164" s="224"/>
      <c r="C164" s="225"/>
      <c r="D164" s="225"/>
      <c r="E164" s="225"/>
      <c r="F164" s="225"/>
      <c r="G164" s="225"/>
      <c r="H164" s="225"/>
      <c r="I164" s="225"/>
      <c r="J164" s="225"/>
      <c r="K164" s="226"/>
    </row>
    <row r="165" spans="2:11" s="1" customFormat="1" ht="45" customHeight="1">
      <c r="B165" s="227"/>
      <c r="C165" s="228" t="s">
        <v>6823</v>
      </c>
      <c r="D165" s="228"/>
      <c r="E165" s="228"/>
      <c r="F165" s="228"/>
      <c r="G165" s="228"/>
      <c r="H165" s="228"/>
      <c r="I165" s="228"/>
      <c r="J165" s="228"/>
      <c r="K165" s="229"/>
    </row>
    <row r="166" spans="2:11" s="1" customFormat="1" ht="17.25" customHeight="1">
      <c r="B166" s="227"/>
      <c r="C166" s="252" t="s">
        <v>6751</v>
      </c>
      <c r="D166" s="252"/>
      <c r="E166" s="252"/>
      <c r="F166" s="252" t="s">
        <v>6752</v>
      </c>
      <c r="G166" s="289"/>
      <c r="H166" s="290" t="s">
        <v>51</v>
      </c>
      <c r="I166" s="290" t="s">
        <v>54</v>
      </c>
      <c r="J166" s="252" t="s">
        <v>6753</v>
      </c>
      <c r="K166" s="229"/>
    </row>
    <row r="167" spans="2:11" s="1" customFormat="1" ht="17.25" customHeight="1">
      <c r="B167" s="230"/>
      <c r="C167" s="254" t="s">
        <v>6754</v>
      </c>
      <c r="D167" s="254"/>
      <c r="E167" s="254"/>
      <c r="F167" s="255" t="s">
        <v>6755</v>
      </c>
      <c r="G167" s="291"/>
      <c r="H167" s="292"/>
      <c r="I167" s="292"/>
      <c r="J167" s="254" t="s">
        <v>6756</v>
      </c>
      <c r="K167" s="232"/>
    </row>
    <row r="168" spans="2:11" s="1" customFormat="1" ht="5.25" customHeight="1">
      <c r="B168" s="260"/>
      <c r="C168" s="257"/>
      <c r="D168" s="257"/>
      <c r="E168" s="257"/>
      <c r="F168" s="257"/>
      <c r="G168" s="258"/>
      <c r="H168" s="257"/>
      <c r="I168" s="257"/>
      <c r="J168" s="257"/>
      <c r="K168" s="281"/>
    </row>
    <row r="169" spans="2:11" s="1" customFormat="1" ht="15" customHeight="1">
      <c r="B169" s="260"/>
      <c r="C169" s="237" t="s">
        <v>6760</v>
      </c>
      <c r="D169" s="237"/>
      <c r="E169" s="237"/>
      <c r="F169" s="259" t="s">
        <v>6757</v>
      </c>
      <c r="G169" s="237"/>
      <c r="H169" s="237" t="s">
        <v>6797</v>
      </c>
      <c r="I169" s="237" t="s">
        <v>6759</v>
      </c>
      <c r="J169" s="237">
        <v>120</v>
      </c>
      <c r="K169" s="281"/>
    </row>
    <row r="170" spans="2:11" s="1" customFormat="1" ht="15" customHeight="1">
      <c r="B170" s="260"/>
      <c r="C170" s="237" t="s">
        <v>6806</v>
      </c>
      <c r="D170" s="237"/>
      <c r="E170" s="237"/>
      <c r="F170" s="259" t="s">
        <v>6757</v>
      </c>
      <c r="G170" s="237"/>
      <c r="H170" s="237" t="s">
        <v>6807</v>
      </c>
      <c r="I170" s="237" t="s">
        <v>6759</v>
      </c>
      <c r="J170" s="237" t="s">
        <v>6808</v>
      </c>
      <c r="K170" s="281"/>
    </row>
    <row r="171" spans="2:11" s="1" customFormat="1" ht="15" customHeight="1">
      <c r="B171" s="260"/>
      <c r="C171" s="237" t="s">
        <v>82</v>
      </c>
      <c r="D171" s="237"/>
      <c r="E171" s="237"/>
      <c r="F171" s="259" t="s">
        <v>6757</v>
      </c>
      <c r="G171" s="237"/>
      <c r="H171" s="237" t="s">
        <v>6824</v>
      </c>
      <c r="I171" s="237" t="s">
        <v>6759</v>
      </c>
      <c r="J171" s="237" t="s">
        <v>6808</v>
      </c>
      <c r="K171" s="281"/>
    </row>
    <row r="172" spans="2:11" s="1" customFormat="1" ht="15" customHeight="1">
      <c r="B172" s="260"/>
      <c r="C172" s="237" t="s">
        <v>6762</v>
      </c>
      <c r="D172" s="237"/>
      <c r="E172" s="237"/>
      <c r="F172" s="259" t="s">
        <v>6763</v>
      </c>
      <c r="G172" s="237"/>
      <c r="H172" s="237" t="s">
        <v>6824</v>
      </c>
      <c r="I172" s="237" t="s">
        <v>6759</v>
      </c>
      <c r="J172" s="237">
        <v>50</v>
      </c>
      <c r="K172" s="281"/>
    </row>
    <row r="173" spans="2:11" s="1" customFormat="1" ht="15" customHeight="1">
      <c r="B173" s="260"/>
      <c r="C173" s="237" t="s">
        <v>6765</v>
      </c>
      <c r="D173" s="237"/>
      <c r="E173" s="237"/>
      <c r="F173" s="259" t="s">
        <v>6757</v>
      </c>
      <c r="G173" s="237"/>
      <c r="H173" s="237" t="s">
        <v>6824</v>
      </c>
      <c r="I173" s="237" t="s">
        <v>6767</v>
      </c>
      <c r="J173" s="237"/>
      <c r="K173" s="281"/>
    </row>
    <row r="174" spans="2:11" s="1" customFormat="1" ht="15" customHeight="1">
      <c r="B174" s="260"/>
      <c r="C174" s="237" t="s">
        <v>6776</v>
      </c>
      <c r="D174" s="237"/>
      <c r="E174" s="237"/>
      <c r="F174" s="259" t="s">
        <v>6763</v>
      </c>
      <c r="G174" s="237"/>
      <c r="H174" s="237" t="s">
        <v>6824</v>
      </c>
      <c r="I174" s="237" t="s">
        <v>6759</v>
      </c>
      <c r="J174" s="237">
        <v>50</v>
      </c>
      <c r="K174" s="281"/>
    </row>
    <row r="175" spans="2:11" s="1" customFormat="1" ht="15" customHeight="1">
      <c r="B175" s="260"/>
      <c r="C175" s="237" t="s">
        <v>6784</v>
      </c>
      <c r="D175" s="237"/>
      <c r="E175" s="237"/>
      <c r="F175" s="259" t="s">
        <v>6763</v>
      </c>
      <c r="G175" s="237"/>
      <c r="H175" s="237" t="s">
        <v>6824</v>
      </c>
      <c r="I175" s="237" t="s">
        <v>6759</v>
      </c>
      <c r="J175" s="237">
        <v>50</v>
      </c>
      <c r="K175" s="281"/>
    </row>
    <row r="176" spans="2:11" s="1" customFormat="1" ht="15" customHeight="1">
      <c r="B176" s="260"/>
      <c r="C176" s="237" t="s">
        <v>6782</v>
      </c>
      <c r="D176" s="237"/>
      <c r="E176" s="237"/>
      <c r="F176" s="259" t="s">
        <v>6763</v>
      </c>
      <c r="G176" s="237"/>
      <c r="H176" s="237" t="s">
        <v>6824</v>
      </c>
      <c r="I176" s="237" t="s">
        <v>6759</v>
      </c>
      <c r="J176" s="237">
        <v>50</v>
      </c>
      <c r="K176" s="281"/>
    </row>
    <row r="177" spans="2:11" s="1" customFormat="1" ht="15" customHeight="1">
      <c r="B177" s="260"/>
      <c r="C177" s="237" t="s">
        <v>181</v>
      </c>
      <c r="D177" s="237"/>
      <c r="E177" s="237"/>
      <c r="F177" s="259" t="s">
        <v>6757</v>
      </c>
      <c r="G177" s="237"/>
      <c r="H177" s="237" t="s">
        <v>6825</v>
      </c>
      <c r="I177" s="237" t="s">
        <v>6826</v>
      </c>
      <c r="J177" s="237"/>
      <c r="K177" s="281"/>
    </row>
    <row r="178" spans="2:11" s="1" customFormat="1" ht="15" customHeight="1">
      <c r="B178" s="260"/>
      <c r="C178" s="237" t="s">
        <v>54</v>
      </c>
      <c r="D178" s="237"/>
      <c r="E178" s="237"/>
      <c r="F178" s="259" t="s">
        <v>6757</v>
      </c>
      <c r="G178" s="237"/>
      <c r="H178" s="237" t="s">
        <v>6827</v>
      </c>
      <c r="I178" s="237" t="s">
        <v>6828</v>
      </c>
      <c r="J178" s="237">
        <v>1</v>
      </c>
      <c r="K178" s="281"/>
    </row>
    <row r="179" spans="2:11" s="1" customFormat="1" ht="15" customHeight="1">
      <c r="B179" s="260"/>
      <c r="C179" s="237" t="s">
        <v>50</v>
      </c>
      <c r="D179" s="237"/>
      <c r="E179" s="237"/>
      <c r="F179" s="259" t="s">
        <v>6757</v>
      </c>
      <c r="G179" s="237"/>
      <c r="H179" s="237" t="s">
        <v>6829</v>
      </c>
      <c r="I179" s="237" t="s">
        <v>6759</v>
      </c>
      <c r="J179" s="237">
        <v>20</v>
      </c>
      <c r="K179" s="281"/>
    </row>
    <row r="180" spans="2:11" s="1" customFormat="1" ht="15" customHeight="1">
      <c r="B180" s="260"/>
      <c r="C180" s="237" t="s">
        <v>51</v>
      </c>
      <c r="D180" s="237"/>
      <c r="E180" s="237"/>
      <c r="F180" s="259" t="s">
        <v>6757</v>
      </c>
      <c r="G180" s="237"/>
      <c r="H180" s="237" t="s">
        <v>6830</v>
      </c>
      <c r="I180" s="237" t="s">
        <v>6759</v>
      </c>
      <c r="J180" s="237">
        <v>255</v>
      </c>
      <c r="K180" s="281"/>
    </row>
    <row r="181" spans="2:11" s="1" customFormat="1" ht="15" customHeight="1">
      <c r="B181" s="260"/>
      <c r="C181" s="237" t="s">
        <v>182</v>
      </c>
      <c r="D181" s="237"/>
      <c r="E181" s="237"/>
      <c r="F181" s="259" t="s">
        <v>6757</v>
      </c>
      <c r="G181" s="237"/>
      <c r="H181" s="237" t="s">
        <v>6721</v>
      </c>
      <c r="I181" s="237" t="s">
        <v>6759</v>
      </c>
      <c r="J181" s="237">
        <v>10</v>
      </c>
      <c r="K181" s="281"/>
    </row>
    <row r="182" spans="2:11" s="1" customFormat="1" ht="15" customHeight="1">
      <c r="B182" s="260"/>
      <c r="C182" s="237" t="s">
        <v>183</v>
      </c>
      <c r="D182" s="237"/>
      <c r="E182" s="237"/>
      <c r="F182" s="259" t="s">
        <v>6757</v>
      </c>
      <c r="G182" s="237"/>
      <c r="H182" s="237" t="s">
        <v>6831</v>
      </c>
      <c r="I182" s="237" t="s">
        <v>6792</v>
      </c>
      <c r="J182" s="237"/>
      <c r="K182" s="281"/>
    </row>
    <row r="183" spans="2:11" s="1" customFormat="1" ht="15" customHeight="1">
      <c r="B183" s="260"/>
      <c r="C183" s="237" t="s">
        <v>6832</v>
      </c>
      <c r="D183" s="237"/>
      <c r="E183" s="237"/>
      <c r="F183" s="259" t="s">
        <v>6757</v>
      </c>
      <c r="G183" s="237"/>
      <c r="H183" s="237" t="s">
        <v>6833</v>
      </c>
      <c r="I183" s="237" t="s">
        <v>6792</v>
      </c>
      <c r="J183" s="237"/>
      <c r="K183" s="281"/>
    </row>
    <row r="184" spans="2:11" s="1" customFormat="1" ht="15" customHeight="1">
      <c r="B184" s="260"/>
      <c r="C184" s="237" t="s">
        <v>6821</v>
      </c>
      <c r="D184" s="237"/>
      <c r="E184" s="237"/>
      <c r="F184" s="259" t="s">
        <v>6757</v>
      </c>
      <c r="G184" s="237"/>
      <c r="H184" s="237" t="s">
        <v>6834</v>
      </c>
      <c r="I184" s="237" t="s">
        <v>6792</v>
      </c>
      <c r="J184" s="237"/>
      <c r="K184" s="281"/>
    </row>
    <row r="185" spans="2:11" s="1" customFormat="1" ht="15" customHeight="1">
      <c r="B185" s="260"/>
      <c r="C185" s="237" t="s">
        <v>185</v>
      </c>
      <c r="D185" s="237"/>
      <c r="E185" s="237"/>
      <c r="F185" s="259" t="s">
        <v>6763</v>
      </c>
      <c r="G185" s="237"/>
      <c r="H185" s="237" t="s">
        <v>6835</v>
      </c>
      <c r="I185" s="237" t="s">
        <v>6759</v>
      </c>
      <c r="J185" s="237">
        <v>50</v>
      </c>
      <c r="K185" s="281"/>
    </row>
    <row r="186" spans="2:11" s="1" customFormat="1" ht="15" customHeight="1">
      <c r="B186" s="260"/>
      <c r="C186" s="237" t="s">
        <v>6836</v>
      </c>
      <c r="D186" s="237"/>
      <c r="E186" s="237"/>
      <c r="F186" s="259" t="s">
        <v>6763</v>
      </c>
      <c r="G186" s="237"/>
      <c r="H186" s="237" t="s">
        <v>6837</v>
      </c>
      <c r="I186" s="237" t="s">
        <v>6838</v>
      </c>
      <c r="J186" s="237"/>
      <c r="K186" s="281"/>
    </row>
    <row r="187" spans="2:11" s="1" customFormat="1" ht="15" customHeight="1">
      <c r="B187" s="260"/>
      <c r="C187" s="237" t="s">
        <v>6839</v>
      </c>
      <c r="D187" s="237"/>
      <c r="E187" s="237"/>
      <c r="F187" s="259" t="s">
        <v>6763</v>
      </c>
      <c r="G187" s="237"/>
      <c r="H187" s="237" t="s">
        <v>6840</v>
      </c>
      <c r="I187" s="237" t="s">
        <v>6838</v>
      </c>
      <c r="J187" s="237"/>
      <c r="K187" s="281"/>
    </row>
    <row r="188" spans="2:11" s="1" customFormat="1" ht="15" customHeight="1">
      <c r="B188" s="260"/>
      <c r="C188" s="237" t="s">
        <v>6841</v>
      </c>
      <c r="D188" s="237"/>
      <c r="E188" s="237"/>
      <c r="F188" s="259" t="s">
        <v>6763</v>
      </c>
      <c r="G188" s="237"/>
      <c r="H188" s="237" t="s">
        <v>6842</v>
      </c>
      <c r="I188" s="237" t="s">
        <v>6838</v>
      </c>
      <c r="J188" s="237"/>
      <c r="K188" s="281"/>
    </row>
    <row r="189" spans="2:11" s="1" customFormat="1" ht="15" customHeight="1">
      <c r="B189" s="260"/>
      <c r="C189" s="293" t="s">
        <v>6843</v>
      </c>
      <c r="D189" s="237"/>
      <c r="E189" s="237"/>
      <c r="F189" s="259" t="s">
        <v>6763</v>
      </c>
      <c r="G189" s="237"/>
      <c r="H189" s="237" t="s">
        <v>6844</v>
      </c>
      <c r="I189" s="237" t="s">
        <v>6845</v>
      </c>
      <c r="J189" s="294" t="s">
        <v>6846</v>
      </c>
      <c r="K189" s="281"/>
    </row>
    <row r="190" spans="2:11" s="1" customFormat="1" ht="15" customHeight="1">
      <c r="B190" s="260"/>
      <c r="C190" s="244" t="s">
        <v>39</v>
      </c>
      <c r="D190" s="237"/>
      <c r="E190" s="237"/>
      <c r="F190" s="259" t="s">
        <v>6757</v>
      </c>
      <c r="G190" s="237"/>
      <c r="H190" s="234" t="s">
        <v>6847</v>
      </c>
      <c r="I190" s="237" t="s">
        <v>6848</v>
      </c>
      <c r="J190" s="237"/>
      <c r="K190" s="281"/>
    </row>
    <row r="191" spans="2:11" s="1" customFormat="1" ht="15" customHeight="1">
      <c r="B191" s="260"/>
      <c r="C191" s="244" t="s">
        <v>6849</v>
      </c>
      <c r="D191" s="237"/>
      <c r="E191" s="237"/>
      <c r="F191" s="259" t="s">
        <v>6757</v>
      </c>
      <c r="G191" s="237"/>
      <c r="H191" s="237" t="s">
        <v>6850</v>
      </c>
      <c r="I191" s="237" t="s">
        <v>6792</v>
      </c>
      <c r="J191" s="237"/>
      <c r="K191" s="281"/>
    </row>
    <row r="192" spans="2:11" s="1" customFormat="1" ht="15" customHeight="1">
      <c r="B192" s="260"/>
      <c r="C192" s="244" t="s">
        <v>6851</v>
      </c>
      <c r="D192" s="237"/>
      <c r="E192" s="237"/>
      <c r="F192" s="259" t="s">
        <v>6757</v>
      </c>
      <c r="G192" s="237"/>
      <c r="H192" s="237" t="s">
        <v>6852</v>
      </c>
      <c r="I192" s="237" t="s">
        <v>6792</v>
      </c>
      <c r="J192" s="237"/>
      <c r="K192" s="281"/>
    </row>
    <row r="193" spans="2:11" s="1" customFormat="1" ht="15" customHeight="1">
      <c r="B193" s="260"/>
      <c r="C193" s="244" t="s">
        <v>6853</v>
      </c>
      <c r="D193" s="237"/>
      <c r="E193" s="237"/>
      <c r="F193" s="259" t="s">
        <v>6763</v>
      </c>
      <c r="G193" s="237"/>
      <c r="H193" s="237" t="s">
        <v>6854</v>
      </c>
      <c r="I193" s="237" t="s">
        <v>6792</v>
      </c>
      <c r="J193" s="237"/>
      <c r="K193" s="281"/>
    </row>
    <row r="194" spans="2:11" s="1" customFormat="1" ht="15" customHeight="1">
      <c r="B194" s="287"/>
      <c r="C194" s="295"/>
      <c r="D194" s="269"/>
      <c r="E194" s="269"/>
      <c r="F194" s="269"/>
      <c r="G194" s="269"/>
      <c r="H194" s="269"/>
      <c r="I194" s="269"/>
      <c r="J194" s="269"/>
      <c r="K194" s="288"/>
    </row>
    <row r="195" spans="2:11" s="1" customFormat="1" ht="18.75" customHeight="1">
      <c r="B195" s="234"/>
      <c r="C195" s="237"/>
      <c r="D195" s="237"/>
      <c r="E195" s="237"/>
      <c r="F195" s="259"/>
      <c r="G195" s="237"/>
      <c r="H195" s="237"/>
      <c r="I195" s="237"/>
      <c r="J195" s="237"/>
      <c r="K195" s="234"/>
    </row>
    <row r="196" spans="2:11" s="1" customFormat="1" ht="18.75" customHeight="1">
      <c r="B196" s="234"/>
      <c r="C196" s="237"/>
      <c r="D196" s="237"/>
      <c r="E196" s="237"/>
      <c r="F196" s="259"/>
      <c r="G196" s="237"/>
      <c r="H196" s="237"/>
      <c r="I196" s="237"/>
      <c r="J196" s="237"/>
      <c r="K196" s="234"/>
    </row>
    <row r="197" spans="2:11" s="1" customFormat="1" ht="18.75" customHeight="1"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</row>
    <row r="198" spans="2:11" s="1" customFormat="1" ht="13.5">
      <c r="B198" s="224"/>
      <c r="C198" s="225"/>
      <c r="D198" s="225"/>
      <c r="E198" s="225"/>
      <c r="F198" s="225"/>
      <c r="G198" s="225"/>
      <c r="H198" s="225"/>
      <c r="I198" s="225"/>
      <c r="J198" s="225"/>
      <c r="K198" s="226"/>
    </row>
    <row r="199" spans="2:11" s="1" customFormat="1" ht="21">
      <c r="B199" s="227"/>
      <c r="C199" s="228" t="s">
        <v>6855</v>
      </c>
      <c r="D199" s="228"/>
      <c r="E199" s="228"/>
      <c r="F199" s="228"/>
      <c r="G199" s="228"/>
      <c r="H199" s="228"/>
      <c r="I199" s="228"/>
      <c r="J199" s="228"/>
      <c r="K199" s="229"/>
    </row>
    <row r="200" spans="2:11" s="1" customFormat="1" ht="25.5" customHeight="1">
      <c r="B200" s="227"/>
      <c r="C200" s="296" t="s">
        <v>6856</v>
      </c>
      <c r="D200" s="296"/>
      <c r="E200" s="296"/>
      <c r="F200" s="296" t="s">
        <v>6857</v>
      </c>
      <c r="G200" s="297"/>
      <c r="H200" s="296" t="s">
        <v>6858</v>
      </c>
      <c r="I200" s="296"/>
      <c r="J200" s="296"/>
      <c r="K200" s="229"/>
    </row>
    <row r="201" spans="2:11" s="1" customFormat="1" ht="5.25" customHeight="1">
      <c r="B201" s="260"/>
      <c r="C201" s="257"/>
      <c r="D201" s="257"/>
      <c r="E201" s="257"/>
      <c r="F201" s="257"/>
      <c r="G201" s="237"/>
      <c r="H201" s="257"/>
      <c r="I201" s="257"/>
      <c r="J201" s="257"/>
      <c r="K201" s="281"/>
    </row>
    <row r="202" spans="2:11" s="1" customFormat="1" ht="15" customHeight="1">
      <c r="B202" s="260"/>
      <c r="C202" s="237" t="s">
        <v>6848</v>
      </c>
      <c r="D202" s="237"/>
      <c r="E202" s="237"/>
      <c r="F202" s="259" t="s">
        <v>40</v>
      </c>
      <c r="G202" s="237"/>
      <c r="H202" s="237" t="s">
        <v>6859</v>
      </c>
      <c r="I202" s="237"/>
      <c r="J202" s="237"/>
      <c r="K202" s="281"/>
    </row>
    <row r="203" spans="2:11" s="1" customFormat="1" ht="15" customHeight="1">
      <c r="B203" s="260"/>
      <c r="C203" s="266"/>
      <c r="D203" s="237"/>
      <c r="E203" s="237"/>
      <c r="F203" s="259" t="s">
        <v>41</v>
      </c>
      <c r="G203" s="237"/>
      <c r="H203" s="237" t="s">
        <v>6860</v>
      </c>
      <c r="I203" s="237"/>
      <c r="J203" s="237"/>
      <c r="K203" s="281"/>
    </row>
    <row r="204" spans="2:11" s="1" customFormat="1" ht="15" customHeight="1">
      <c r="B204" s="260"/>
      <c r="C204" s="266"/>
      <c r="D204" s="237"/>
      <c r="E204" s="237"/>
      <c r="F204" s="259" t="s">
        <v>44</v>
      </c>
      <c r="G204" s="237"/>
      <c r="H204" s="237" t="s">
        <v>6861</v>
      </c>
      <c r="I204" s="237"/>
      <c r="J204" s="237"/>
      <c r="K204" s="281"/>
    </row>
    <row r="205" spans="2:11" s="1" customFormat="1" ht="15" customHeight="1">
      <c r="B205" s="260"/>
      <c r="C205" s="237"/>
      <c r="D205" s="237"/>
      <c r="E205" s="237"/>
      <c r="F205" s="259" t="s">
        <v>42</v>
      </c>
      <c r="G205" s="237"/>
      <c r="H205" s="237" t="s">
        <v>6862</v>
      </c>
      <c r="I205" s="237"/>
      <c r="J205" s="237"/>
      <c r="K205" s="281"/>
    </row>
    <row r="206" spans="2:11" s="1" customFormat="1" ht="15" customHeight="1">
      <c r="B206" s="260"/>
      <c r="C206" s="237"/>
      <c r="D206" s="237"/>
      <c r="E206" s="237"/>
      <c r="F206" s="259" t="s">
        <v>43</v>
      </c>
      <c r="G206" s="237"/>
      <c r="H206" s="237" t="s">
        <v>6863</v>
      </c>
      <c r="I206" s="237"/>
      <c r="J206" s="237"/>
      <c r="K206" s="281"/>
    </row>
    <row r="207" spans="2:11" s="1" customFormat="1" ht="15" customHeight="1">
      <c r="B207" s="260"/>
      <c r="C207" s="237"/>
      <c r="D207" s="237"/>
      <c r="E207" s="237"/>
      <c r="F207" s="259"/>
      <c r="G207" s="237"/>
      <c r="H207" s="237"/>
      <c r="I207" s="237"/>
      <c r="J207" s="237"/>
      <c r="K207" s="281"/>
    </row>
    <row r="208" spans="2:11" s="1" customFormat="1" ht="15" customHeight="1">
      <c r="B208" s="260"/>
      <c r="C208" s="237" t="s">
        <v>6804</v>
      </c>
      <c r="D208" s="237"/>
      <c r="E208" s="237"/>
      <c r="F208" s="259" t="s">
        <v>75</v>
      </c>
      <c r="G208" s="237"/>
      <c r="H208" s="237" t="s">
        <v>6864</v>
      </c>
      <c r="I208" s="237"/>
      <c r="J208" s="237"/>
      <c r="K208" s="281"/>
    </row>
    <row r="209" spans="2:11" s="1" customFormat="1" ht="15" customHeight="1">
      <c r="B209" s="260"/>
      <c r="C209" s="266"/>
      <c r="D209" s="237"/>
      <c r="E209" s="237"/>
      <c r="F209" s="259" t="s">
        <v>6702</v>
      </c>
      <c r="G209" s="237"/>
      <c r="H209" s="237" t="s">
        <v>6703</v>
      </c>
      <c r="I209" s="237"/>
      <c r="J209" s="237"/>
      <c r="K209" s="281"/>
    </row>
    <row r="210" spans="2:11" s="1" customFormat="1" ht="15" customHeight="1">
      <c r="B210" s="260"/>
      <c r="C210" s="237"/>
      <c r="D210" s="237"/>
      <c r="E210" s="237"/>
      <c r="F210" s="259" t="s">
        <v>6700</v>
      </c>
      <c r="G210" s="237"/>
      <c r="H210" s="237" t="s">
        <v>6865</v>
      </c>
      <c r="I210" s="237"/>
      <c r="J210" s="237"/>
      <c r="K210" s="281"/>
    </row>
    <row r="211" spans="2:11" s="1" customFormat="1" ht="15" customHeight="1">
      <c r="B211" s="298"/>
      <c r="C211" s="266"/>
      <c r="D211" s="266"/>
      <c r="E211" s="266"/>
      <c r="F211" s="259" t="s">
        <v>6704</v>
      </c>
      <c r="G211" s="244"/>
      <c r="H211" s="285" t="s">
        <v>6705</v>
      </c>
      <c r="I211" s="285"/>
      <c r="J211" s="285"/>
      <c r="K211" s="299"/>
    </row>
    <row r="212" spans="2:11" s="1" customFormat="1" ht="15" customHeight="1">
      <c r="B212" s="298"/>
      <c r="C212" s="266"/>
      <c r="D212" s="266"/>
      <c r="E212" s="266"/>
      <c r="F212" s="259" t="s">
        <v>5567</v>
      </c>
      <c r="G212" s="244"/>
      <c r="H212" s="285" t="s">
        <v>6866</v>
      </c>
      <c r="I212" s="285"/>
      <c r="J212" s="285"/>
      <c r="K212" s="299"/>
    </row>
    <row r="213" spans="2:11" s="1" customFormat="1" ht="15" customHeight="1">
      <c r="B213" s="298"/>
      <c r="C213" s="266"/>
      <c r="D213" s="266"/>
      <c r="E213" s="266"/>
      <c r="F213" s="300"/>
      <c r="G213" s="244"/>
      <c r="H213" s="301"/>
      <c r="I213" s="301"/>
      <c r="J213" s="301"/>
      <c r="K213" s="299"/>
    </row>
    <row r="214" spans="2:11" s="1" customFormat="1" ht="15" customHeight="1">
      <c r="B214" s="298"/>
      <c r="C214" s="237" t="s">
        <v>6828</v>
      </c>
      <c r="D214" s="266"/>
      <c r="E214" s="266"/>
      <c r="F214" s="259">
        <v>1</v>
      </c>
      <c r="G214" s="244"/>
      <c r="H214" s="285" t="s">
        <v>6867</v>
      </c>
      <c r="I214" s="285"/>
      <c r="J214" s="285"/>
      <c r="K214" s="299"/>
    </row>
    <row r="215" spans="2:11" s="1" customFormat="1" ht="15" customHeight="1">
      <c r="B215" s="298"/>
      <c r="C215" s="266"/>
      <c r="D215" s="266"/>
      <c r="E215" s="266"/>
      <c r="F215" s="259">
        <v>2</v>
      </c>
      <c r="G215" s="244"/>
      <c r="H215" s="285" t="s">
        <v>6868</v>
      </c>
      <c r="I215" s="285"/>
      <c r="J215" s="285"/>
      <c r="K215" s="299"/>
    </row>
    <row r="216" spans="2:11" s="1" customFormat="1" ht="15" customHeight="1">
      <c r="B216" s="298"/>
      <c r="C216" s="266"/>
      <c r="D216" s="266"/>
      <c r="E216" s="266"/>
      <c r="F216" s="259">
        <v>3</v>
      </c>
      <c r="G216" s="244"/>
      <c r="H216" s="285" t="s">
        <v>6869</v>
      </c>
      <c r="I216" s="285"/>
      <c r="J216" s="285"/>
      <c r="K216" s="299"/>
    </row>
    <row r="217" spans="2:11" s="1" customFormat="1" ht="15" customHeight="1">
      <c r="B217" s="298"/>
      <c r="C217" s="266"/>
      <c r="D217" s="266"/>
      <c r="E217" s="266"/>
      <c r="F217" s="259">
        <v>4</v>
      </c>
      <c r="G217" s="244"/>
      <c r="H217" s="285" t="s">
        <v>6870</v>
      </c>
      <c r="I217" s="285"/>
      <c r="J217" s="285"/>
      <c r="K217" s="299"/>
    </row>
    <row r="218" spans="2:11" s="1" customFormat="1" ht="12.75" customHeight="1">
      <c r="B218" s="302"/>
      <c r="C218" s="303"/>
      <c r="D218" s="303"/>
      <c r="E218" s="303"/>
      <c r="F218" s="303"/>
      <c r="G218" s="303"/>
      <c r="H218" s="303"/>
      <c r="I218" s="303"/>
      <c r="J218" s="303"/>
      <c r="K218" s="304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7"/>
    </row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86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145</v>
      </c>
      <c r="L4" s="23"/>
      <c r="M4" s="118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15</v>
      </c>
      <c r="L6" s="23"/>
    </row>
    <row r="7" spans="2:12" s="1" customFormat="1" ht="16.5" customHeight="1">
      <c r="B7" s="23"/>
      <c r="E7" s="119" t="str">
        <f>'Rekapitulace stavby'!K6</f>
        <v>Snížení energetické náročnosti areálu SOU Hubálov</v>
      </c>
      <c r="F7" s="30"/>
      <c r="G7" s="30"/>
      <c r="H7" s="30"/>
      <c r="L7" s="23"/>
    </row>
    <row r="8" spans="2:12" s="1" customFormat="1" ht="12" customHeight="1">
      <c r="B8" s="23"/>
      <c r="D8" s="30" t="s">
        <v>146</v>
      </c>
      <c r="L8" s="23"/>
    </row>
    <row r="9" spans="1:31" s="2" customFormat="1" ht="16.5" customHeight="1">
      <c r="A9" s="33"/>
      <c r="B9" s="34"/>
      <c r="C9" s="33"/>
      <c r="D9" s="33"/>
      <c r="E9" s="119" t="s">
        <v>147</v>
      </c>
      <c r="F9" s="33"/>
      <c r="G9" s="33"/>
      <c r="H9" s="33"/>
      <c r="I9" s="33"/>
      <c r="J9" s="33"/>
      <c r="K9" s="33"/>
      <c r="L9" s="12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30" t="s">
        <v>148</v>
      </c>
      <c r="E10" s="33"/>
      <c r="F10" s="33"/>
      <c r="G10" s="33"/>
      <c r="H10" s="33"/>
      <c r="I10" s="33"/>
      <c r="J10" s="33"/>
      <c r="K10" s="33"/>
      <c r="L10" s="12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56" t="s">
        <v>1859</v>
      </c>
      <c r="F11" s="33"/>
      <c r="G11" s="33"/>
      <c r="H11" s="33"/>
      <c r="I11" s="33"/>
      <c r="J11" s="33"/>
      <c r="K11" s="33"/>
      <c r="L11" s="1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12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30" t="s">
        <v>17</v>
      </c>
      <c r="E13" s="33"/>
      <c r="F13" s="27" t="s">
        <v>3</v>
      </c>
      <c r="G13" s="33"/>
      <c r="H13" s="33"/>
      <c r="I13" s="30" t="s">
        <v>18</v>
      </c>
      <c r="J13" s="27" t="s">
        <v>3</v>
      </c>
      <c r="K13" s="33"/>
      <c r="L13" s="12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30" t="s">
        <v>19</v>
      </c>
      <c r="E14" s="33"/>
      <c r="F14" s="27" t="s">
        <v>20</v>
      </c>
      <c r="G14" s="33"/>
      <c r="H14" s="33"/>
      <c r="I14" s="30" t="s">
        <v>21</v>
      </c>
      <c r="J14" s="58" t="str">
        <f>'Rekapitulace stavby'!AN8</f>
        <v>2. 11. 2018</v>
      </c>
      <c r="K14" s="33"/>
      <c r="L14" s="12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8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12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30" t="s">
        <v>23</v>
      </c>
      <c r="E16" s="33"/>
      <c r="F16" s="33"/>
      <c r="G16" s="33"/>
      <c r="H16" s="33"/>
      <c r="I16" s="30" t="s">
        <v>24</v>
      </c>
      <c r="J16" s="27" t="s">
        <v>3</v>
      </c>
      <c r="K16" s="33"/>
      <c r="L16" s="12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7" t="s">
        <v>25</v>
      </c>
      <c r="F17" s="33"/>
      <c r="G17" s="33"/>
      <c r="H17" s="33"/>
      <c r="I17" s="30" t="s">
        <v>26</v>
      </c>
      <c r="J17" s="27" t="s">
        <v>3</v>
      </c>
      <c r="K17" s="33"/>
      <c r="L17" s="12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12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30" t="s">
        <v>27</v>
      </c>
      <c r="E19" s="33"/>
      <c r="F19" s="33"/>
      <c r="G19" s="33"/>
      <c r="H19" s="33"/>
      <c r="I19" s="30" t="s">
        <v>24</v>
      </c>
      <c r="J19" s="27" t="str">
        <f>'Rekapitulace stavby'!AN13</f>
        <v/>
      </c>
      <c r="K19" s="33"/>
      <c r="L19" s="12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" t="str">
        <f>'Rekapitulace stavby'!E14</f>
        <v xml:space="preserve"> </v>
      </c>
      <c r="F20" s="27"/>
      <c r="G20" s="27"/>
      <c r="H20" s="27"/>
      <c r="I20" s="30" t="s">
        <v>26</v>
      </c>
      <c r="J20" s="27" t="str">
        <f>'Rekapitulace stavby'!AN14</f>
        <v/>
      </c>
      <c r="K20" s="33"/>
      <c r="L20" s="12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12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30" t="s">
        <v>29</v>
      </c>
      <c r="E22" s="33"/>
      <c r="F22" s="33"/>
      <c r="G22" s="33"/>
      <c r="H22" s="33"/>
      <c r="I22" s="30" t="s">
        <v>24</v>
      </c>
      <c r="J22" s="27" t="s">
        <v>3</v>
      </c>
      <c r="K22" s="33"/>
      <c r="L22" s="12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7" t="s">
        <v>30</v>
      </c>
      <c r="F23" s="33"/>
      <c r="G23" s="33"/>
      <c r="H23" s="33"/>
      <c r="I23" s="30" t="s">
        <v>26</v>
      </c>
      <c r="J23" s="27" t="s">
        <v>3</v>
      </c>
      <c r="K23" s="33"/>
      <c r="L23" s="1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1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30" t="s">
        <v>32</v>
      </c>
      <c r="E25" s="33"/>
      <c r="F25" s="33"/>
      <c r="G25" s="33"/>
      <c r="H25" s="33"/>
      <c r="I25" s="30" t="s">
        <v>24</v>
      </c>
      <c r="J25" s="27" t="s">
        <v>3</v>
      </c>
      <c r="K25" s="33"/>
      <c r="L25" s="1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7" t="s">
        <v>30</v>
      </c>
      <c r="F26" s="33"/>
      <c r="G26" s="33"/>
      <c r="H26" s="33"/>
      <c r="I26" s="30" t="s">
        <v>26</v>
      </c>
      <c r="J26" s="27" t="s">
        <v>3</v>
      </c>
      <c r="K26" s="33"/>
      <c r="L26" s="12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12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30" t="s">
        <v>33</v>
      </c>
      <c r="E28" s="33"/>
      <c r="F28" s="33"/>
      <c r="G28" s="33"/>
      <c r="H28" s="33"/>
      <c r="I28" s="33"/>
      <c r="J28" s="33"/>
      <c r="K28" s="33"/>
      <c r="L28" s="1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1"/>
      <c r="B29" s="122"/>
      <c r="C29" s="121"/>
      <c r="D29" s="121"/>
      <c r="E29" s="31" t="s">
        <v>3</v>
      </c>
      <c r="F29" s="31"/>
      <c r="G29" s="31"/>
      <c r="H29" s="31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1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8"/>
      <c r="E31" s="78"/>
      <c r="F31" s="78"/>
      <c r="G31" s="78"/>
      <c r="H31" s="78"/>
      <c r="I31" s="78"/>
      <c r="J31" s="78"/>
      <c r="K31" s="78"/>
      <c r="L31" s="12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4" customHeight="1">
      <c r="A32" s="33"/>
      <c r="B32" s="34"/>
      <c r="C32" s="33"/>
      <c r="D32" s="124" t="s">
        <v>35</v>
      </c>
      <c r="E32" s="33"/>
      <c r="F32" s="33"/>
      <c r="G32" s="33"/>
      <c r="H32" s="33"/>
      <c r="I32" s="33"/>
      <c r="J32" s="84">
        <f>ROUND(J99,2)</f>
        <v>194141.35</v>
      </c>
      <c r="K32" s="33"/>
      <c r="L32" s="12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8"/>
      <c r="E33" s="78"/>
      <c r="F33" s="78"/>
      <c r="G33" s="78"/>
      <c r="H33" s="78"/>
      <c r="I33" s="78"/>
      <c r="J33" s="78"/>
      <c r="K33" s="78"/>
      <c r="L33" s="12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8" t="s">
        <v>37</v>
      </c>
      <c r="G34" s="33"/>
      <c r="H34" s="33"/>
      <c r="I34" s="38" t="s">
        <v>36</v>
      </c>
      <c r="J34" s="38" t="s">
        <v>38</v>
      </c>
      <c r="K34" s="33"/>
      <c r="L34" s="1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25" t="s">
        <v>39</v>
      </c>
      <c r="E35" s="30" t="s">
        <v>40</v>
      </c>
      <c r="F35" s="126">
        <f>ROUND((SUM(BE99:BE254)),2)</f>
        <v>194141.35</v>
      </c>
      <c r="G35" s="33"/>
      <c r="H35" s="33"/>
      <c r="I35" s="127">
        <v>0.21</v>
      </c>
      <c r="J35" s="126">
        <f>ROUND(((SUM(BE99:BE254))*I35),2)</f>
        <v>40769.68</v>
      </c>
      <c r="K35" s="33"/>
      <c r="L35" s="12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0" t="s">
        <v>41</v>
      </c>
      <c r="F36" s="126">
        <f>ROUND((SUM(BF99:BF254)),2)</f>
        <v>0</v>
      </c>
      <c r="G36" s="33"/>
      <c r="H36" s="33"/>
      <c r="I36" s="127">
        <v>0.15</v>
      </c>
      <c r="J36" s="126">
        <f>ROUND(((SUM(BF99:BF254))*I36),2)</f>
        <v>0</v>
      </c>
      <c r="K36" s="33"/>
      <c r="L36" s="12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30" t="s">
        <v>42</v>
      </c>
      <c r="F37" s="126">
        <f>ROUND((SUM(BG99:BG254)),2)</f>
        <v>0</v>
      </c>
      <c r="G37" s="33"/>
      <c r="H37" s="33"/>
      <c r="I37" s="127">
        <v>0.21</v>
      </c>
      <c r="J37" s="126">
        <f>0</f>
        <v>0</v>
      </c>
      <c r="K37" s="33"/>
      <c r="L37" s="12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4"/>
      <c r="C38" s="33"/>
      <c r="D38" s="33"/>
      <c r="E38" s="30" t="s">
        <v>43</v>
      </c>
      <c r="F38" s="126">
        <f>ROUND((SUM(BH99:BH254)),2)</f>
        <v>0</v>
      </c>
      <c r="G38" s="33"/>
      <c r="H38" s="33"/>
      <c r="I38" s="127">
        <v>0.15</v>
      </c>
      <c r="J38" s="126">
        <f>0</f>
        <v>0</v>
      </c>
      <c r="K38" s="33"/>
      <c r="L38" s="12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30" t="s">
        <v>44</v>
      </c>
      <c r="F39" s="126">
        <f>ROUND((SUM(BI99:BI254)),2)</f>
        <v>0</v>
      </c>
      <c r="G39" s="33"/>
      <c r="H39" s="33"/>
      <c r="I39" s="127">
        <v>0</v>
      </c>
      <c r="J39" s="126">
        <f>0</f>
        <v>0</v>
      </c>
      <c r="K39" s="33"/>
      <c r="L39" s="12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12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4" customHeight="1">
      <c r="A41" s="33"/>
      <c r="B41" s="34"/>
      <c r="C41" s="128"/>
      <c r="D41" s="129" t="s">
        <v>45</v>
      </c>
      <c r="E41" s="70"/>
      <c r="F41" s="70"/>
      <c r="G41" s="130" t="s">
        <v>46</v>
      </c>
      <c r="H41" s="131" t="s">
        <v>47</v>
      </c>
      <c r="I41" s="70"/>
      <c r="J41" s="132">
        <f>SUM(J32:J39)</f>
        <v>234911.03</v>
      </c>
      <c r="K41" s="133"/>
      <c r="L41" s="12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12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6" spans="1:31" s="2" customFormat="1" ht="6.95" customHeight="1">
      <c r="A46" s="33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12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24.95" customHeight="1">
      <c r="A47" s="33"/>
      <c r="B47" s="34"/>
      <c r="C47" s="24" t="s">
        <v>150</v>
      </c>
      <c r="D47" s="33"/>
      <c r="E47" s="33"/>
      <c r="F47" s="33"/>
      <c r="G47" s="33"/>
      <c r="H47" s="33"/>
      <c r="I47" s="33"/>
      <c r="J47" s="33"/>
      <c r="K47" s="33"/>
      <c r="L47" s="12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12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30" t="s">
        <v>15</v>
      </c>
      <c r="D49" s="33"/>
      <c r="E49" s="33"/>
      <c r="F49" s="33"/>
      <c r="G49" s="33"/>
      <c r="H49" s="33"/>
      <c r="I49" s="33"/>
      <c r="J49" s="33"/>
      <c r="K49" s="33"/>
      <c r="L49" s="12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119" t="str">
        <f>E7</f>
        <v>Snížení energetické náročnosti areálu SOU Hubálov</v>
      </c>
      <c r="F50" s="30"/>
      <c r="G50" s="30"/>
      <c r="H50" s="30"/>
      <c r="I50" s="33"/>
      <c r="J50" s="33"/>
      <c r="K50" s="33"/>
      <c r="L50" s="12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12" s="1" customFormat="1" ht="12" customHeight="1">
      <c r="B51" s="23"/>
      <c r="C51" s="30" t="s">
        <v>146</v>
      </c>
      <c r="L51" s="23"/>
    </row>
    <row r="52" spans="1:31" s="2" customFormat="1" ht="16.5" customHeight="1">
      <c r="A52" s="33"/>
      <c r="B52" s="34"/>
      <c r="C52" s="33"/>
      <c r="D52" s="33"/>
      <c r="E52" s="119" t="s">
        <v>147</v>
      </c>
      <c r="F52" s="33"/>
      <c r="G52" s="33"/>
      <c r="H52" s="33"/>
      <c r="I52" s="33"/>
      <c r="J52" s="33"/>
      <c r="K52" s="33"/>
      <c r="L52" s="12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12" customHeight="1">
      <c r="A53" s="33"/>
      <c r="B53" s="34"/>
      <c r="C53" s="30" t="s">
        <v>148</v>
      </c>
      <c r="D53" s="33"/>
      <c r="E53" s="33"/>
      <c r="F53" s="33"/>
      <c r="G53" s="33"/>
      <c r="H53" s="33"/>
      <c r="I53" s="33"/>
      <c r="J53" s="33"/>
      <c r="K53" s="33"/>
      <c r="L53" s="12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6.5" customHeight="1">
      <c r="A54" s="33"/>
      <c r="B54" s="34"/>
      <c r="C54" s="33"/>
      <c r="D54" s="33"/>
      <c r="E54" s="56" t="str">
        <f>E11</f>
        <v>SO 01.2 - Stavební přípomoce pro úpravu vytápění</v>
      </c>
      <c r="F54" s="33"/>
      <c r="G54" s="33"/>
      <c r="H54" s="33"/>
      <c r="I54" s="33"/>
      <c r="J54" s="33"/>
      <c r="K54" s="33"/>
      <c r="L54" s="12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6.95" customHeight="1">
      <c r="A55" s="33"/>
      <c r="B55" s="34"/>
      <c r="C55" s="33"/>
      <c r="D55" s="33"/>
      <c r="E55" s="33"/>
      <c r="F55" s="33"/>
      <c r="G55" s="33"/>
      <c r="H55" s="33"/>
      <c r="I55" s="33"/>
      <c r="J55" s="33"/>
      <c r="K55" s="33"/>
      <c r="L55" s="12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2" customHeight="1">
      <c r="A56" s="33"/>
      <c r="B56" s="34"/>
      <c r="C56" s="30" t="s">
        <v>19</v>
      </c>
      <c r="D56" s="33"/>
      <c r="E56" s="33"/>
      <c r="F56" s="27" t="str">
        <f>F14</f>
        <v>Hubálov st. 80, k.ú. Loukovec</v>
      </c>
      <c r="G56" s="33"/>
      <c r="H56" s="33"/>
      <c r="I56" s="30" t="s">
        <v>21</v>
      </c>
      <c r="J56" s="58" t="str">
        <f>IF(J14="","",J14)</f>
        <v>2. 11. 2018</v>
      </c>
      <c r="K56" s="33"/>
      <c r="L56" s="12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6.95" customHeight="1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12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5.15" customHeight="1">
      <c r="A58" s="33"/>
      <c r="B58" s="34"/>
      <c r="C58" s="30" t="s">
        <v>23</v>
      </c>
      <c r="D58" s="33"/>
      <c r="E58" s="33"/>
      <c r="F58" s="27" t="str">
        <f>E17</f>
        <v>SOU Hubálov</v>
      </c>
      <c r="G58" s="33"/>
      <c r="H58" s="33"/>
      <c r="I58" s="30" t="s">
        <v>29</v>
      </c>
      <c r="J58" s="31" t="str">
        <f>E23</f>
        <v>ANITAS s.r.o.</v>
      </c>
      <c r="K58" s="33"/>
      <c r="L58" s="1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15.15" customHeight="1">
      <c r="A59" s="33"/>
      <c r="B59" s="34"/>
      <c r="C59" s="30" t="s">
        <v>27</v>
      </c>
      <c r="D59" s="33"/>
      <c r="E59" s="33"/>
      <c r="F59" s="27" t="str">
        <f>IF(E20="","",E20)</f>
        <v xml:space="preserve"> </v>
      </c>
      <c r="G59" s="33"/>
      <c r="H59" s="33"/>
      <c r="I59" s="30" t="s">
        <v>32</v>
      </c>
      <c r="J59" s="31" t="str">
        <f>E26</f>
        <v>ANITAS s.r.o.</v>
      </c>
      <c r="K59" s="33"/>
      <c r="L59" s="12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0.3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12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29.25" customHeight="1">
      <c r="A61" s="33"/>
      <c r="B61" s="34"/>
      <c r="C61" s="134" t="s">
        <v>151</v>
      </c>
      <c r="D61" s="128"/>
      <c r="E61" s="128"/>
      <c r="F61" s="128"/>
      <c r="G61" s="128"/>
      <c r="H61" s="128"/>
      <c r="I61" s="128"/>
      <c r="J61" s="135" t="s">
        <v>152</v>
      </c>
      <c r="K61" s="128"/>
      <c r="L61" s="12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0.3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12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2" customFormat="1" ht="22.8" customHeight="1">
      <c r="A63" s="33"/>
      <c r="B63" s="34"/>
      <c r="C63" s="136" t="s">
        <v>67</v>
      </c>
      <c r="D63" s="33"/>
      <c r="E63" s="33"/>
      <c r="F63" s="33"/>
      <c r="G63" s="33"/>
      <c r="H63" s="33"/>
      <c r="I63" s="33"/>
      <c r="J63" s="84">
        <f>J99</f>
        <v>194141.34999999998</v>
      </c>
      <c r="K63" s="33"/>
      <c r="L63" s="12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U63" s="20" t="s">
        <v>153</v>
      </c>
    </row>
    <row r="64" spans="1:31" s="9" customFormat="1" ht="24.95" customHeight="1">
      <c r="A64" s="9"/>
      <c r="B64" s="137"/>
      <c r="C64" s="9"/>
      <c r="D64" s="138" t="s">
        <v>154</v>
      </c>
      <c r="E64" s="139"/>
      <c r="F64" s="139"/>
      <c r="G64" s="139"/>
      <c r="H64" s="139"/>
      <c r="I64" s="139"/>
      <c r="J64" s="140">
        <f>J100</f>
        <v>118014.37999999998</v>
      </c>
      <c r="K64" s="9"/>
      <c r="L64" s="137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41"/>
      <c r="C65" s="10"/>
      <c r="D65" s="142" t="s">
        <v>1860</v>
      </c>
      <c r="E65" s="143"/>
      <c r="F65" s="143"/>
      <c r="G65" s="143"/>
      <c r="H65" s="143"/>
      <c r="I65" s="143"/>
      <c r="J65" s="144">
        <f>J101</f>
        <v>1156.4</v>
      </c>
      <c r="K65" s="10"/>
      <c r="L65" s="14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41"/>
      <c r="C66" s="10"/>
      <c r="D66" s="142" t="s">
        <v>156</v>
      </c>
      <c r="E66" s="143"/>
      <c r="F66" s="143"/>
      <c r="G66" s="143"/>
      <c r="H66" s="143"/>
      <c r="I66" s="143"/>
      <c r="J66" s="144">
        <f>J105</f>
        <v>3402</v>
      </c>
      <c r="K66" s="10"/>
      <c r="L66" s="14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41"/>
      <c r="C67" s="10"/>
      <c r="D67" s="142" t="s">
        <v>158</v>
      </c>
      <c r="E67" s="143"/>
      <c r="F67" s="143"/>
      <c r="G67" s="143"/>
      <c r="H67" s="143"/>
      <c r="I67" s="143"/>
      <c r="J67" s="144">
        <f>J109</f>
        <v>22696.5</v>
      </c>
      <c r="K67" s="10"/>
      <c r="L67" s="14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41"/>
      <c r="C68" s="10"/>
      <c r="D68" s="142" t="s">
        <v>160</v>
      </c>
      <c r="E68" s="143"/>
      <c r="F68" s="143"/>
      <c r="G68" s="143"/>
      <c r="H68" s="143"/>
      <c r="I68" s="143"/>
      <c r="J68" s="144">
        <f>J131</f>
        <v>78334.57999999999</v>
      </c>
      <c r="K68" s="10"/>
      <c r="L68" s="14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41"/>
      <c r="C69" s="10"/>
      <c r="D69" s="142" t="s">
        <v>161</v>
      </c>
      <c r="E69" s="143"/>
      <c r="F69" s="143"/>
      <c r="G69" s="143"/>
      <c r="H69" s="143"/>
      <c r="I69" s="143"/>
      <c r="J69" s="144">
        <f>J178</f>
        <v>8372.720000000001</v>
      </c>
      <c r="K69" s="10"/>
      <c r="L69" s="14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41"/>
      <c r="C70" s="10"/>
      <c r="D70" s="142" t="s">
        <v>162</v>
      </c>
      <c r="E70" s="143"/>
      <c r="F70" s="143"/>
      <c r="G70" s="143"/>
      <c r="H70" s="143"/>
      <c r="I70" s="143"/>
      <c r="J70" s="144">
        <f>J189</f>
        <v>4052.18</v>
      </c>
      <c r="K70" s="10"/>
      <c r="L70" s="14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37"/>
      <c r="C71" s="9"/>
      <c r="D71" s="138" t="s">
        <v>163</v>
      </c>
      <c r="E71" s="139"/>
      <c r="F71" s="139"/>
      <c r="G71" s="139"/>
      <c r="H71" s="139"/>
      <c r="I71" s="139"/>
      <c r="J71" s="140">
        <f>J191</f>
        <v>57476.96999999999</v>
      </c>
      <c r="K71" s="9"/>
      <c r="L71" s="137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41"/>
      <c r="C72" s="10"/>
      <c r="D72" s="142" t="s">
        <v>165</v>
      </c>
      <c r="E72" s="143"/>
      <c r="F72" s="143"/>
      <c r="G72" s="143"/>
      <c r="H72" s="143"/>
      <c r="I72" s="143"/>
      <c r="J72" s="144">
        <f>J192</f>
        <v>264.51</v>
      </c>
      <c r="K72" s="10"/>
      <c r="L72" s="14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41"/>
      <c r="C73" s="10"/>
      <c r="D73" s="142" t="s">
        <v>1861</v>
      </c>
      <c r="E73" s="143"/>
      <c r="F73" s="143"/>
      <c r="G73" s="143"/>
      <c r="H73" s="143"/>
      <c r="I73" s="143"/>
      <c r="J73" s="144">
        <f>J195</f>
        <v>1543.5900000000001</v>
      </c>
      <c r="K73" s="10"/>
      <c r="L73" s="14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41"/>
      <c r="C74" s="10"/>
      <c r="D74" s="142" t="s">
        <v>173</v>
      </c>
      <c r="E74" s="143"/>
      <c r="F74" s="143"/>
      <c r="G74" s="143"/>
      <c r="H74" s="143"/>
      <c r="I74" s="143"/>
      <c r="J74" s="144">
        <f>J200</f>
        <v>12376.61</v>
      </c>
      <c r="K74" s="10"/>
      <c r="L74" s="14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41"/>
      <c r="C75" s="10"/>
      <c r="D75" s="142" t="s">
        <v>175</v>
      </c>
      <c r="E75" s="143"/>
      <c r="F75" s="143"/>
      <c r="G75" s="143"/>
      <c r="H75" s="143"/>
      <c r="I75" s="143"/>
      <c r="J75" s="144">
        <f>J208</f>
        <v>39000.73999999999</v>
      </c>
      <c r="K75" s="10"/>
      <c r="L75" s="14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41"/>
      <c r="C76" s="10"/>
      <c r="D76" s="142" t="s">
        <v>178</v>
      </c>
      <c r="E76" s="143"/>
      <c r="F76" s="143"/>
      <c r="G76" s="143"/>
      <c r="H76" s="143"/>
      <c r="I76" s="143"/>
      <c r="J76" s="144">
        <f>J237</f>
        <v>4291.52</v>
      </c>
      <c r="K76" s="10"/>
      <c r="L76" s="14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37"/>
      <c r="C77" s="9"/>
      <c r="D77" s="138" t="s">
        <v>179</v>
      </c>
      <c r="E77" s="139"/>
      <c r="F77" s="139"/>
      <c r="G77" s="139"/>
      <c r="H77" s="139"/>
      <c r="I77" s="139"/>
      <c r="J77" s="140">
        <f>J248</f>
        <v>18650</v>
      </c>
      <c r="K77" s="9"/>
      <c r="L77" s="137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2" customFormat="1" ht="21.8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12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2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3" spans="1:31" s="2" customFormat="1" ht="6.95" customHeight="1">
      <c r="A83" s="33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12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24.95" customHeight="1">
      <c r="A84" s="33"/>
      <c r="B84" s="34"/>
      <c r="C84" s="24" t="s">
        <v>180</v>
      </c>
      <c r="D84" s="33"/>
      <c r="E84" s="33"/>
      <c r="F84" s="33"/>
      <c r="G84" s="33"/>
      <c r="H84" s="33"/>
      <c r="I84" s="33"/>
      <c r="J84" s="33"/>
      <c r="K84" s="33"/>
      <c r="L84" s="12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6.95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12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30" t="s">
        <v>15</v>
      </c>
      <c r="D86" s="33"/>
      <c r="E86" s="33"/>
      <c r="F86" s="33"/>
      <c r="G86" s="33"/>
      <c r="H86" s="33"/>
      <c r="I86" s="33"/>
      <c r="J86" s="33"/>
      <c r="K86" s="33"/>
      <c r="L86" s="12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119" t="str">
        <f>E7</f>
        <v>Snížení energetické náročnosti areálu SOU Hubálov</v>
      </c>
      <c r="F87" s="30"/>
      <c r="G87" s="30"/>
      <c r="H87" s="30"/>
      <c r="I87" s="33"/>
      <c r="J87" s="33"/>
      <c r="K87" s="33"/>
      <c r="L87" s="12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2:12" s="1" customFormat="1" ht="12" customHeight="1">
      <c r="B88" s="23"/>
      <c r="C88" s="30" t="s">
        <v>146</v>
      </c>
      <c r="L88" s="23"/>
    </row>
    <row r="89" spans="1:31" s="2" customFormat="1" ht="16.5" customHeight="1">
      <c r="A89" s="33"/>
      <c r="B89" s="34"/>
      <c r="C89" s="33"/>
      <c r="D89" s="33"/>
      <c r="E89" s="119" t="s">
        <v>147</v>
      </c>
      <c r="F89" s="33"/>
      <c r="G89" s="33"/>
      <c r="H89" s="33"/>
      <c r="I89" s="33"/>
      <c r="J89" s="33"/>
      <c r="K89" s="33"/>
      <c r="L89" s="12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30" t="s">
        <v>148</v>
      </c>
      <c r="D90" s="33"/>
      <c r="E90" s="33"/>
      <c r="F90" s="33"/>
      <c r="G90" s="33"/>
      <c r="H90" s="33"/>
      <c r="I90" s="33"/>
      <c r="J90" s="33"/>
      <c r="K90" s="33"/>
      <c r="L90" s="12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56" t="str">
        <f>E11</f>
        <v>SO 01.2 - Stavební přípomoce pro úpravu vytápění</v>
      </c>
      <c r="F91" s="33"/>
      <c r="G91" s="33"/>
      <c r="H91" s="33"/>
      <c r="I91" s="33"/>
      <c r="J91" s="33"/>
      <c r="K91" s="33"/>
      <c r="L91" s="12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12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30" t="s">
        <v>19</v>
      </c>
      <c r="D93" s="33"/>
      <c r="E93" s="33"/>
      <c r="F93" s="27" t="str">
        <f>F14</f>
        <v>Hubálov st. 80, k.ú. Loukovec</v>
      </c>
      <c r="G93" s="33"/>
      <c r="H93" s="33"/>
      <c r="I93" s="30" t="s">
        <v>21</v>
      </c>
      <c r="J93" s="58" t="str">
        <f>IF(J14="","",J14)</f>
        <v>2. 11. 2018</v>
      </c>
      <c r="K93" s="33"/>
      <c r="L93" s="12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12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15" customHeight="1">
      <c r="A95" s="33"/>
      <c r="B95" s="34"/>
      <c r="C95" s="30" t="s">
        <v>23</v>
      </c>
      <c r="D95" s="33"/>
      <c r="E95" s="33"/>
      <c r="F95" s="27" t="str">
        <f>E17</f>
        <v>SOU Hubálov</v>
      </c>
      <c r="G95" s="33"/>
      <c r="H95" s="33"/>
      <c r="I95" s="30" t="s">
        <v>29</v>
      </c>
      <c r="J95" s="31" t="str">
        <f>E23</f>
        <v>ANITAS s.r.o.</v>
      </c>
      <c r="K95" s="33"/>
      <c r="L95" s="12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30" t="s">
        <v>27</v>
      </c>
      <c r="D96" s="33"/>
      <c r="E96" s="33"/>
      <c r="F96" s="27" t="str">
        <f>IF(E20="","",E20)</f>
        <v xml:space="preserve"> </v>
      </c>
      <c r="G96" s="33"/>
      <c r="H96" s="33"/>
      <c r="I96" s="30" t="s">
        <v>32</v>
      </c>
      <c r="J96" s="31" t="str">
        <f>E26</f>
        <v>ANITAS s.r.o.</v>
      </c>
      <c r="K96" s="33"/>
      <c r="L96" s="12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12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11" customFormat="1" ht="29.25" customHeight="1">
      <c r="A98" s="145"/>
      <c r="B98" s="146"/>
      <c r="C98" s="147" t="s">
        <v>181</v>
      </c>
      <c r="D98" s="148" t="s">
        <v>54</v>
      </c>
      <c r="E98" s="148" t="s">
        <v>50</v>
      </c>
      <c r="F98" s="148" t="s">
        <v>51</v>
      </c>
      <c r="G98" s="148" t="s">
        <v>182</v>
      </c>
      <c r="H98" s="148" t="s">
        <v>183</v>
      </c>
      <c r="I98" s="148" t="s">
        <v>184</v>
      </c>
      <c r="J98" s="148" t="s">
        <v>152</v>
      </c>
      <c r="K98" s="149" t="s">
        <v>185</v>
      </c>
      <c r="L98" s="150"/>
      <c r="M98" s="74" t="s">
        <v>3</v>
      </c>
      <c r="N98" s="75" t="s">
        <v>39</v>
      </c>
      <c r="O98" s="75" t="s">
        <v>186</v>
      </c>
      <c r="P98" s="75" t="s">
        <v>187</v>
      </c>
      <c r="Q98" s="75" t="s">
        <v>188</v>
      </c>
      <c r="R98" s="75" t="s">
        <v>189</v>
      </c>
      <c r="S98" s="75" t="s">
        <v>190</v>
      </c>
      <c r="T98" s="76" t="s">
        <v>191</v>
      </c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</row>
    <row r="99" spans="1:63" s="2" customFormat="1" ht="22.8" customHeight="1">
      <c r="A99" s="33"/>
      <c r="B99" s="34"/>
      <c r="C99" s="81" t="s">
        <v>192</v>
      </c>
      <c r="D99" s="33"/>
      <c r="E99" s="33"/>
      <c r="F99" s="33"/>
      <c r="G99" s="33"/>
      <c r="H99" s="33"/>
      <c r="I99" s="33"/>
      <c r="J99" s="151">
        <f>BK99</f>
        <v>194141.34999999998</v>
      </c>
      <c r="K99" s="33"/>
      <c r="L99" s="34"/>
      <c r="M99" s="77"/>
      <c r="N99" s="62"/>
      <c r="O99" s="78"/>
      <c r="P99" s="152">
        <f>P100+P191+P248</f>
        <v>429.0356969999999</v>
      </c>
      <c r="Q99" s="78"/>
      <c r="R99" s="152">
        <f>R100+R191+R248</f>
        <v>4.57247372</v>
      </c>
      <c r="S99" s="78"/>
      <c r="T99" s="153">
        <f>T100+T191+T248</f>
        <v>6.735896100000001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20" t="s">
        <v>68</v>
      </c>
      <c r="AU99" s="20" t="s">
        <v>153</v>
      </c>
      <c r="BK99" s="154">
        <f>BK100+BK191+BK248</f>
        <v>194141.34999999998</v>
      </c>
    </row>
    <row r="100" spans="1:63" s="12" customFormat="1" ht="25.9" customHeight="1">
      <c r="A100" s="12"/>
      <c r="B100" s="155"/>
      <c r="C100" s="12"/>
      <c r="D100" s="156" t="s">
        <v>68</v>
      </c>
      <c r="E100" s="157" t="s">
        <v>193</v>
      </c>
      <c r="F100" s="157" t="s">
        <v>194</v>
      </c>
      <c r="G100" s="12"/>
      <c r="H100" s="12"/>
      <c r="I100" s="12"/>
      <c r="J100" s="158">
        <f>BK100</f>
        <v>118014.37999999998</v>
      </c>
      <c r="K100" s="12"/>
      <c r="L100" s="155"/>
      <c r="M100" s="159"/>
      <c r="N100" s="160"/>
      <c r="O100" s="160"/>
      <c r="P100" s="161">
        <f>P101+P105+P109+P131+P178+P189</f>
        <v>281.03343399999994</v>
      </c>
      <c r="Q100" s="160"/>
      <c r="R100" s="161">
        <f>R101+R105+R109+R131+R178+R189</f>
        <v>3.5857205</v>
      </c>
      <c r="S100" s="160"/>
      <c r="T100" s="162">
        <f>T101+T105+T109+T131+T178+T189</f>
        <v>6.0299000000000005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56" t="s">
        <v>76</v>
      </c>
      <c r="AT100" s="163" t="s">
        <v>68</v>
      </c>
      <c r="AU100" s="163" t="s">
        <v>69</v>
      </c>
      <c r="AY100" s="156" t="s">
        <v>195</v>
      </c>
      <c r="BK100" s="164">
        <f>BK101+BK105+BK109+BK131+BK178+BK189</f>
        <v>118014.37999999998</v>
      </c>
    </row>
    <row r="101" spans="1:63" s="12" customFormat="1" ht="22.8" customHeight="1">
      <c r="A101" s="12"/>
      <c r="B101" s="155"/>
      <c r="C101" s="12"/>
      <c r="D101" s="156" t="s">
        <v>68</v>
      </c>
      <c r="E101" s="165" t="s">
        <v>78</v>
      </c>
      <c r="F101" s="165" t="s">
        <v>1862</v>
      </c>
      <c r="G101" s="12"/>
      <c r="H101" s="12"/>
      <c r="I101" s="12"/>
      <c r="J101" s="166">
        <f>BK101</f>
        <v>1156.4</v>
      </c>
      <c r="K101" s="12"/>
      <c r="L101" s="155"/>
      <c r="M101" s="159"/>
      <c r="N101" s="160"/>
      <c r="O101" s="160"/>
      <c r="P101" s="161">
        <f>SUM(P102:P104)</f>
        <v>0.91812</v>
      </c>
      <c r="Q101" s="160"/>
      <c r="R101" s="161">
        <f>SUM(R102:R104)</f>
        <v>0.7120092</v>
      </c>
      <c r="S101" s="160"/>
      <c r="T101" s="162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56" t="s">
        <v>76</v>
      </c>
      <c r="AT101" s="163" t="s">
        <v>68</v>
      </c>
      <c r="AU101" s="163" t="s">
        <v>76</v>
      </c>
      <c r="AY101" s="156" t="s">
        <v>195</v>
      </c>
      <c r="BK101" s="164">
        <f>SUM(BK102:BK104)</f>
        <v>1156.4</v>
      </c>
    </row>
    <row r="102" spans="1:65" s="2" customFormat="1" ht="24" customHeight="1">
      <c r="A102" s="33"/>
      <c r="B102" s="167"/>
      <c r="C102" s="168" t="s">
        <v>76</v>
      </c>
      <c r="D102" s="168" t="s">
        <v>197</v>
      </c>
      <c r="E102" s="169" t="s">
        <v>1863</v>
      </c>
      <c r="F102" s="170" t="s">
        <v>1864</v>
      </c>
      <c r="G102" s="171" t="s">
        <v>216</v>
      </c>
      <c r="H102" s="172">
        <v>0.28</v>
      </c>
      <c r="I102" s="173">
        <v>4130</v>
      </c>
      <c r="J102" s="173">
        <f>ROUND(I102*H102,2)</f>
        <v>1156.4</v>
      </c>
      <c r="K102" s="170" t="s">
        <v>201</v>
      </c>
      <c r="L102" s="34"/>
      <c r="M102" s="174" t="s">
        <v>3</v>
      </c>
      <c r="N102" s="175" t="s">
        <v>40</v>
      </c>
      <c r="O102" s="176">
        <v>3.279</v>
      </c>
      <c r="P102" s="176">
        <f>O102*H102</f>
        <v>0.91812</v>
      </c>
      <c r="Q102" s="176">
        <v>2.54289</v>
      </c>
      <c r="R102" s="176">
        <f>Q102*H102</f>
        <v>0.7120092</v>
      </c>
      <c r="S102" s="176">
        <v>0</v>
      </c>
      <c r="T102" s="177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8" t="s">
        <v>202</v>
      </c>
      <c r="AT102" s="178" t="s">
        <v>197</v>
      </c>
      <c r="AU102" s="178" t="s">
        <v>78</v>
      </c>
      <c r="AY102" s="20" t="s">
        <v>195</v>
      </c>
      <c r="BE102" s="179">
        <f>IF(N102="základní",J102,0)</f>
        <v>1156.4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76</v>
      </c>
      <c r="BK102" s="179">
        <f>ROUND(I102*H102,2)</f>
        <v>1156.4</v>
      </c>
      <c r="BL102" s="20" t="s">
        <v>202</v>
      </c>
      <c r="BM102" s="178" t="s">
        <v>1865</v>
      </c>
    </row>
    <row r="103" spans="1:51" s="13" customFormat="1" ht="12">
      <c r="A103" s="13"/>
      <c r="B103" s="180"/>
      <c r="C103" s="13"/>
      <c r="D103" s="181" t="s">
        <v>204</v>
      </c>
      <c r="E103" s="182" t="s">
        <v>3</v>
      </c>
      <c r="F103" s="183" t="s">
        <v>1866</v>
      </c>
      <c r="G103" s="13"/>
      <c r="H103" s="182" t="s">
        <v>3</v>
      </c>
      <c r="I103" s="13"/>
      <c r="J103" s="13"/>
      <c r="K103" s="13"/>
      <c r="L103" s="180"/>
      <c r="M103" s="184"/>
      <c r="N103" s="185"/>
      <c r="O103" s="185"/>
      <c r="P103" s="185"/>
      <c r="Q103" s="185"/>
      <c r="R103" s="185"/>
      <c r="S103" s="185"/>
      <c r="T103" s="18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2" t="s">
        <v>204</v>
      </c>
      <c r="AU103" s="182" t="s">
        <v>78</v>
      </c>
      <c r="AV103" s="13" t="s">
        <v>76</v>
      </c>
      <c r="AW103" s="13" t="s">
        <v>31</v>
      </c>
      <c r="AX103" s="13" t="s">
        <v>69</v>
      </c>
      <c r="AY103" s="182" t="s">
        <v>195</v>
      </c>
    </row>
    <row r="104" spans="1:51" s="14" customFormat="1" ht="12">
      <c r="A104" s="14"/>
      <c r="B104" s="187"/>
      <c r="C104" s="14"/>
      <c r="D104" s="181" t="s">
        <v>204</v>
      </c>
      <c r="E104" s="188" t="s">
        <v>3</v>
      </c>
      <c r="F104" s="189" t="s">
        <v>1867</v>
      </c>
      <c r="G104" s="14"/>
      <c r="H104" s="190">
        <v>0.28</v>
      </c>
      <c r="I104" s="14"/>
      <c r="J104" s="14"/>
      <c r="K104" s="14"/>
      <c r="L104" s="187"/>
      <c r="M104" s="191"/>
      <c r="N104" s="192"/>
      <c r="O104" s="192"/>
      <c r="P104" s="192"/>
      <c r="Q104" s="192"/>
      <c r="R104" s="192"/>
      <c r="S104" s="192"/>
      <c r="T104" s="19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188" t="s">
        <v>204</v>
      </c>
      <c r="AU104" s="188" t="s">
        <v>78</v>
      </c>
      <c r="AV104" s="14" t="s">
        <v>78</v>
      </c>
      <c r="AW104" s="14" t="s">
        <v>31</v>
      </c>
      <c r="AX104" s="14" t="s">
        <v>76</v>
      </c>
      <c r="AY104" s="188" t="s">
        <v>195</v>
      </c>
    </row>
    <row r="105" spans="1:63" s="12" customFormat="1" ht="22.8" customHeight="1">
      <c r="A105" s="12"/>
      <c r="B105" s="155"/>
      <c r="C105" s="12"/>
      <c r="D105" s="156" t="s">
        <v>68</v>
      </c>
      <c r="E105" s="165" t="s">
        <v>119</v>
      </c>
      <c r="F105" s="165" t="s">
        <v>278</v>
      </c>
      <c r="G105" s="12"/>
      <c r="H105" s="12"/>
      <c r="I105" s="12"/>
      <c r="J105" s="166">
        <f>BK105</f>
        <v>3402</v>
      </c>
      <c r="K105" s="12"/>
      <c r="L105" s="155"/>
      <c r="M105" s="159"/>
      <c r="N105" s="160"/>
      <c r="O105" s="160"/>
      <c r="P105" s="161">
        <f>SUM(P106:P108)</f>
        <v>3.0672</v>
      </c>
      <c r="Q105" s="160"/>
      <c r="R105" s="161">
        <f>SUM(R106:R108)</f>
        <v>0.56403</v>
      </c>
      <c r="S105" s="160"/>
      <c r="T105" s="162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56" t="s">
        <v>76</v>
      </c>
      <c r="AT105" s="163" t="s">
        <v>68</v>
      </c>
      <c r="AU105" s="163" t="s">
        <v>76</v>
      </c>
      <c r="AY105" s="156" t="s">
        <v>195</v>
      </c>
      <c r="BK105" s="164">
        <f>SUM(BK106:BK108)</f>
        <v>3402</v>
      </c>
    </row>
    <row r="106" spans="1:65" s="2" customFormat="1" ht="24" customHeight="1">
      <c r="A106" s="33"/>
      <c r="B106" s="167"/>
      <c r="C106" s="168" t="s">
        <v>78</v>
      </c>
      <c r="D106" s="168" t="s">
        <v>197</v>
      </c>
      <c r="E106" s="169" t="s">
        <v>289</v>
      </c>
      <c r="F106" s="170" t="s">
        <v>290</v>
      </c>
      <c r="G106" s="171" t="s">
        <v>200</v>
      </c>
      <c r="H106" s="172">
        <v>5.4</v>
      </c>
      <c r="I106" s="173">
        <v>630</v>
      </c>
      <c r="J106" s="173">
        <f>ROUND(I106*H106,2)</f>
        <v>3402</v>
      </c>
      <c r="K106" s="170" t="s">
        <v>201</v>
      </c>
      <c r="L106" s="34"/>
      <c r="M106" s="174" t="s">
        <v>3</v>
      </c>
      <c r="N106" s="175" t="s">
        <v>40</v>
      </c>
      <c r="O106" s="176">
        <v>0.568</v>
      </c>
      <c r="P106" s="176">
        <f>O106*H106</f>
        <v>3.0672</v>
      </c>
      <c r="Q106" s="176">
        <v>0.10445</v>
      </c>
      <c r="R106" s="176">
        <f>Q106*H106</f>
        <v>0.56403</v>
      </c>
      <c r="S106" s="176">
        <v>0</v>
      </c>
      <c r="T106" s="177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8" t="s">
        <v>202</v>
      </c>
      <c r="AT106" s="178" t="s">
        <v>197</v>
      </c>
      <c r="AU106" s="178" t="s">
        <v>78</v>
      </c>
      <c r="AY106" s="20" t="s">
        <v>195</v>
      </c>
      <c r="BE106" s="179">
        <f>IF(N106="základní",J106,0)</f>
        <v>3402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76</v>
      </c>
      <c r="BK106" s="179">
        <f>ROUND(I106*H106,2)</f>
        <v>3402</v>
      </c>
      <c r="BL106" s="20" t="s">
        <v>202</v>
      </c>
      <c r="BM106" s="178" t="s">
        <v>1868</v>
      </c>
    </row>
    <row r="107" spans="1:51" s="13" customFormat="1" ht="12">
      <c r="A107" s="13"/>
      <c r="B107" s="180"/>
      <c r="C107" s="13"/>
      <c r="D107" s="181" t="s">
        <v>204</v>
      </c>
      <c r="E107" s="182" t="s">
        <v>3</v>
      </c>
      <c r="F107" s="183" t="s">
        <v>1869</v>
      </c>
      <c r="G107" s="13"/>
      <c r="H107" s="182" t="s">
        <v>3</v>
      </c>
      <c r="I107" s="13"/>
      <c r="J107" s="13"/>
      <c r="K107" s="13"/>
      <c r="L107" s="180"/>
      <c r="M107" s="184"/>
      <c r="N107" s="185"/>
      <c r="O107" s="185"/>
      <c r="P107" s="185"/>
      <c r="Q107" s="185"/>
      <c r="R107" s="185"/>
      <c r="S107" s="185"/>
      <c r="T107" s="18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2" t="s">
        <v>204</v>
      </c>
      <c r="AU107" s="182" t="s">
        <v>78</v>
      </c>
      <c r="AV107" s="13" t="s">
        <v>76</v>
      </c>
      <c r="AW107" s="13" t="s">
        <v>31</v>
      </c>
      <c r="AX107" s="13" t="s">
        <v>69</v>
      </c>
      <c r="AY107" s="182" t="s">
        <v>195</v>
      </c>
    </row>
    <row r="108" spans="1:51" s="14" customFormat="1" ht="12">
      <c r="A108" s="14"/>
      <c r="B108" s="187"/>
      <c r="C108" s="14"/>
      <c r="D108" s="181" t="s">
        <v>204</v>
      </c>
      <c r="E108" s="188" t="s">
        <v>3</v>
      </c>
      <c r="F108" s="189" t="s">
        <v>1870</v>
      </c>
      <c r="G108" s="14"/>
      <c r="H108" s="190">
        <v>5.4</v>
      </c>
      <c r="I108" s="14"/>
      <c r="J108" s="14"/>
      <c r="K108" s="14"/>
      <c r="L108" s="187"/>
      <c r="M108" s="191"/>
      <c r="N108" s="192"/>
      <c r="O108" s="192"/>
      <c r="P108" s="192"/>
      <c r="Q108" s="192"/>
      <c r="R108" s="192"/>
      <c r="S108" s="192"/>
      <c r="T108" s="19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188" t="s">
        <v>204</v>
      </c>
      <c r="AU108" s="188" t="s">
        <v>78</v>
      </c>
      <c r="AV108" s="14" t="s">
        <v>78</v>
      </c>
      <c r="AW108" s="14" t="s">
        <v>31</v>
      </c>
      <c r="AX108" s="14" t="s">
        <v>76</v>
      </c>
      <c r="AY108" s="188" t="s">
        <v>195</v>
      </c>
    </row>
    <row r="109" spans="1:63" s="12" customFormat="1" ht="22.8" customHeight="1">
      <c r="A109" s="12"/>
      <c r="B109" s="155"/>
      <c r="C109" s="12"/>
      <c r="D109" s="156" t="s">
        <v>68</v>
      </c>
      <c r="E109" s="165" t="s">
        <v>235</v>
      </c>
      <c r="F109" s="165" t="s">
        <v>310</v>
      </c>
      <c r="G109" s="12"/>
      <c r="H109" s="12"/>
      <c r="I109" s="12"/>
      <c r="J109" s="166">
        <f>BK109</f>
        <v>22696.5</v>
      </c>
      <c r="K109" s="12"/>
      <c r="L109" s="155"/>
      <c r="M109" s="159"/>
      <c r="N109" s="160"/>
      <c r="O109" s="160"/>
      <c r="P109" s="161">
        <f>SUM(P110:P130)</f>
        <v>49.15795000000001</v>
      </c>
      <c r="Q109" s="160"/>
      <c r="R109" s="161">
        <f>SUM(R110:R130)</f>
        <v>2.2776088999999997</v>
      </c>
      <c r="S109" s="160"/>
      <c r="T109" s="162">
        <f>SUM(T110:T130)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56" t="s">
        <v>76</v>
      </c>
      <c r="AT109" s="163" t="s">
        <v>68</v>
      </c>
      <c r="AU109" s="163" t="s">
        <v>76</v>
      </c>
      <c r="AY109" s="156" t="s">
        <v>195</v>
      </c>
      <c r="BK109" s="164">
        <f>SUM(BK110:BK130)</f>
        <v>22696.5</v>
      </c>
    </row>
    <row r="110" spans="1:65" s="2" customFormat="1" ht="24" customHeight="1">
      <c r="A110" s="33"/>
      <c r="B110" s="167"/>
      <c r="C110" s="168" t="s">
        <v>119</v>
      </c>
      <c r="D110" s="168" t="s">
        <v>197</v>
      </c>
      <c r="E110" s="169" t="s">
        <v>1871</v>
      </c>
      <c r="F110" s="170" t="s">
        <v>1872</v>
      </c>
      <c r="G110" s="171" t="s">
        <v>334</v>
      </c>
      <c r="H110" s="172">
        <v>5</v>
      </c>
      <c r="I110" s="173">
        <v>129</v>
      </c>
      <c r="J110" s="173">
        <f>ROUND(I110*H110,2)</f>
        <v>645</v>
      </c>
      <c r="K110" s="170" t="s">
        <v>201</v>
      </c>
      <c r="L110" s="34"/>
      <c r="M110" s="174" t="s">
        <v>3</v>
      </c>
      <c r="N110" s="175" t="s">
        <v>40</v>
      </c>
      <c r="O110" s="176">
        <v>0.32</v>
      </c>
      <c r="P110" s="176">
        <f>O110*H110</f>
        <v>1.6</v>
      </c>
      <c r="Q110" s="176">
        <v>0.0037</v>
      </c>
      <c r="R110" s="176">
        <f>Q110*H110</f>
        <v>0.018500000000000003</v>
      </c>
      <c r="S110" s="176">
        <v>0</v>
      </c>
      <c r="T110" s="177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78" t="s">
        <v>202</v>
      </c>
      <c r="AT110" s="178" t="s">
        <v>197</v>
      </c>
      <c r="AU110" s="178" t="s">
        <v>78</v>
      </c>
      <c r="AY110" s="20" t="s">
        <v>195</v>
      </c>
      <c r="BE110" s="179">
        <f>IF(N110="základní",J110,0)</f>
        <v>645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76</v>
      </c>
      <c r="BK110" s="179">
        <f>ROUND(I110*H110,2)</f>
        <v>645</v>
      </c>
      <c r="BL110" s="20" t="s">
        <v>202</v>
      </c>
      <c r="BM110" s="178" t="s">
        <v>1873</v>
      </c>
    </row>
    <row r="111" spans="1:65" s="2" customFormat="1" ht="16.5" customHeight="1">
      <c r="A111" s="33"/>
      <c r="B111" s="167"/>
      <c r="C111" s="168" t="s">
        <v>202</v>
      </c>
      <c r="D111" s="168" t="s">
        <v>197</v>
      </c>
      <c r="E111" s="169" t="s">
        <v>318</v>
      </c>
      <c r="F111" s="170" t="s">
        <v>319</v>
      </c>
      <c r="G111" s="171" t="s">
        <v>200</v>
      </c>
      <c r="H111" s="172">
        <v>7.95</v>
      </c>
      <c r="I111" s="173">
        <v>343</v>
      </c>
      <c r="J111" s="173">
        <f>ROUND(I111*H111,2)</f>
        <v>2726.85</v>
      </c>
      <c r="K111" s="170" t="s">
        <v>201</v>
      </c>
      <c r="L111" s="34"/>
      <c r="M111" s="174" t="s">
        <v>3</v>
      </c>
      <c r="N111" s="175" t="s">
        <v>40</v>
      </c>
      <c r="O111" s="176">
        <v>0.624</v>
      </c>
      <c r="P111" s="176">
        <f>O111*H111</f>
        <v>4.9608</v>
      </c>
      <c r="Q111" s="176">
        <v>0.04</v>
      </c>
      <c r="R111" s="176">
        <f>Q111*H111</f>
        <v>0.318</v>
      </c>
      <c r="S111" s="176">
        <v>0</v>
      </c>
      <c r="T111" s="177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78" t="s">
        <v>202</v>
      </c>
      <c r="AT111" s="178" t="s">
        <v>197</v>
      </c>
      <c r="AU111" s="178" t="s">
        <v>78</v>
      </c>
      <c r="AY111" s="20" t="s">
        <v>195</v>
      </c>
      <c r="BE111" s="179">
        <f>IF(N111="základní",J111,0)</f>
        <v>2726.85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76</v>
      </c>
      <c r="BK111" s="179">
        <f>ROUND(I111*H111,2)</f>
        <v>2726.85</v>
      </c>
      <c r="BL111" s="20" t="s">
        <v>202</v>
      </c>
      <c r="BM111" s="178" t="s">
        <v>1874</v>
      </c>
    </row>
    <row r="112" spans="1:51" s="14" customFormat="1" ht="12">
      <c r="A112" s="14"/>
      <c r="B112" s="187"/>
      <c r="C112" s="14"/>
      <c r="D112" s="181" t="s">
        <v>204</v>
      </c>
      <c r="E112" s="188" t="s">
        <v>3</v>
      </c>
      <c r="F112" s="189" t="s">
        <v>1875</v>
      </c>
      <c r="G112" s="14"/>
      <c r="H112" s="190">
        <v>7.95</v>
      </c>
      <c r="I112" s="14"/>
      <c r="J112" s="14"/>
      <c r="K112" s="14"/>
      <c r="L112" s="187"/>
      <c r="M112" s="191"/>
      <c r="N112" s="192"/>
      <c r="O112" s="192"/>
      <c r="P112" s="192"/>
      <c r="Q112" s="192"/>
      <c r="R112" s="192"/>
      <c r="S112" s="192"/>
      <c r="T112" s="19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188" t="s">
        <v>204</v>
      </c>
      <c r="AU112" s="188" t="s">
        <v>78</v>
      </c>
      <c r="AV112" s="14" t="s">
        <v>78</v>
      </c>
      <c r="AW112" s="14" t="s">
        <v>31</v>
      </c>
      <c r="AX112" s="14" t="s">
        <v>76</v>
      </c>
      <c r="AY112" s="188" t="s">
        <v>195</v>
      </c>
    </row>
    <row r="113" spans="1:65" s="2" customFormat="1" ht="24" customHeight="1">
      <c r="A113" s="33"/>
      <c r="B113" s="167"/>
      <c r="C113" s="168" t="s">
        <v>225</v>
      </c>
      <c r="D113" s="168" t="s">
        <v>197</v>
      </c>
      <c r="E113" s="169" t="s">
        <v>322</v>
      </c>
      <c r="F113" s="170" t="s">
        <v>323</v>
      </c>
      <c r="G113" s="171" t="s">
        <v>200</v>
      </c>
      <c r="H113" s="172">
        <v>5.4</v>
      </c>
      <c r="I113" s="173">
        <v>231</v>
      </c>
      <c r="J113" s="173">
        <f>ROUND(I113*H113,2)</f>
        <v>1247.4</v>
      </c>
      <c r="K113" s="170" t="s">
        <v>201</v>
      </c>
      <c r="L113" s="34"/>
      <c r="M113" s="174" t="s">
        <v>3</v>
      </c>
      <c r="N113" s="175" t="s">
        <v>40</v>
      </c>
      <c r="O113" s="176">
        <v>0.47</v>
      </c>
      <c r="P113" s="176">
        <f>O113*H113</f>
        <v>2.538</v>
      </c>
      <c r="Q113" s="176">
        <v>0.01838</v>
      </c>
      <c r="R113" s="176">
        <f>Q113*H113</f>
        <v>0.099252</v>
      </c>
      <c r="S113" s="176">
        <v>0</v>
      </c>
      <c r="T113" s="177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8" t="s">
        <v>202</v>
      </c>
      <c r="AT113" s="178" t="s">
        <v>197</v>
      </c>
      <c r="AU113" s="178" t="s">
        <v>78</v>
      </c>
      <c r="AY113" s="20" t="s">
        <v>195</v>
      </c>
      <c r="BE113" s="179">
        <f>IF(N113="základní",J113,0)</f>
        <v>1247.4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76</v>
      </c>
      <c r="BK113" s="179">
        <f>ROUND(I113*H113,2)</f>
        <v>1247.4</v>
      </c>
      <c r="BL113" s="20" t="s">
        <v>202</v>
      </c>
      <c r="BM113" s="178" t="s">
        <v>1876</v>
      </c>
    </row>
    <row r="114" spans="1:51" s="13" customFormat="1" ht="12">
      <c r="A114" s="13"/>
      <c r="B114" s="180"/>
      <c r="C114" s="13"/>
      <c r="D114" s="181" t="s">
        <v>204</v>
      </c>
      <c r="E114" s="182" t="s">
        <v>3</v>
      </c>
      <c r="F114" s="183" t="s">
        <v>1869</v>
      </c>
      <c r="G114" s="13"/>
      <c r="H114" s="182" t="s">
        <v>3</v>
      </c>
      <c r="I114" s="13"/>
      <c r="J114" s="13"/>
      <c r="K114" s="13"/>
      <c r="L114" s="180"/>
      <c r="M114" s="184"/>
      <c r="N114" s="185"/>
      <c r="O114" s="185"/>
      <c r="P114" s="185"/>
      <c r="Q114" s="185"/>
      <c r="R114" s="185"/>
      <c r="S114" s="185"/>
      <c r="T114" s="18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2" t="s">
        <v>204</v>
      </c>
      <c r="AU114" s="182" t="s">
        <v>78</v>
      </c>
      <c r="AV114" s="13" t="s">
        <v>76</v>
      </c>
      <c r="AW114" s="13" t="s">
        <v>31</v>
      </c>
      <c r="AX114" s="13" t="s">
        <v>69</v>
      </c>
      <c r="AY114" s="182" t="s">
        <v>195</v>
      </c>
    </row>
    <row r="115" spans="1:51" s="14" customFormat="1" ht="12">
      <c r="A115" s="14"/>
      <c r="B115" s="187"/>
      <c r="C115" s="14"/>
      <c r="D115" s="181" t="s">
        <v>204</v>
      </c>
      <c r="E115" s="188" t="s">
        <v>3</v>
      </c>
      <c r="F115" s="189" t="s">
        <v>1870</v>
      </c>
      <c r="G115" s="14"/>
      <c r="H115" s="190">
        <v>5.4</v>
      </c>
      <c r="I115" s="14"/>
      <c r="J115" s="14"/>
      <c r="K115" s="14"/>
      <c r="L115" s="187"/>
      <c r="M115" s="191"/>
      <c r="N115" s="192"/>
      <c r="O115" s="192"/>
      <c r="P115" s="192"/>
      <c r="Q115" s="192"/>
      <c r="R115" s="192"/>
      <c r="S115" s="192"/>
      <c r="T115" s="19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188" t="s">
        <v>204</v>
      </c>
      <c r="AU115" s="188" t="s">
        <v>78</v>
      </c>
      <c r="AV115" s="14" t="s">
        <v>78</v>
      </c>
      <c r="AW115" s="14" t="s">
        <v>31</v>
      </c>
      <c r="AX115" s="14" t="s">
        <v>76</v>
      </c>
      <c r="AY115" s="188" t="s">
        <v>195</v>
      </c>
    </row>
    <row r="116" spans="1:65" s="2" customFormat="1" ht="16.5" customHeight="1">
      <c r="A116" s="33"/>
      <c r="B116" s="167"/>
      <c r="C116" s="168" t="s">
        <v>235</v>
      </c>
      <c r="D116" s="168" t="s">
        <v>197</v>
      </c>
      <c r="E116" s="169" t="s">
        <v>327</v>
      </c>
      <c r="F116" s="170" t="s">
        <v>328</v>
      </c>
      <c r="G116" s="171" t="s">
        <v>200</v>
      </c>
      <c r="H116" s="172">
        <v>7.95</v>
      </c>
      <c r="I116" s="173">
        <v>759</v>
      </c>
      <c r="J116" s="173">
        <f>ROUND(I116*H116,2)</f>
        <v>6034.05</v>
      </c>
      <c r="K116" s="170" t="s">
        <v>201</v>
      </c>
      <c r="L116" s="34"/>
      <c r="M116" s="174" t="s">
        <v>3</v>
      </c>
      <c r="N116" s="175" t="s">
        <v>40</v>
      </c>
      <c r="O116" s="176">
        <v>1.691</v>
      </c>
      <c r="P116" s="176">
        <f>O116*H116</f>
        <v>13.44345</v>
      </c>
      <c r="Q116" s="176">
        <v>0.04153</v>
      </c>
      <c r="R116" s="176">
        <f>Q116*H116</f>
        <v>0.3301635</v>
      </c>
      <c r="S116" s="176">
        <v>0</v>
      </c>
      <c r="T116" s="177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78" t="s">
        <v>202</v>
      </c>
      <c r="AT116" s="178" t="s">
        <v>197</v>
      </c>
      <c r="AU116" s="178" t="s">
        <v>78</v>
      </c>
      <c r="AY116" s="20" t="s">
        <v>195</v>
      </c>
      <c r="BE116" s="179">
        <f>IF(N116="základní",J116,0)</f>
        <v>6034.05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76</v>
      </c>
      <c r="BK116" s="179">
        <f>ROUND(I116*H116,2)</f>
        <v>6034.05</v>
      </c>
      <c r="BL116" s="20" t="s">
        <v>202</v>
      </c>
      <c r="BM116" s="178" t="s">
        <v>1877</v>
      </c>
    </row>
    <row r="117" spans="1:51" s="14" customFormat="1" ht="12">
      <c r="A117" s="14"/>
      <c r="B117" s="187"/>
      <c r="C117" s="14"/>
      <c r="D117" s="181" t="s">
        <v>204</v>
      </c>
      <c r="E117" s="188" t="s">
        <v>3</v>
      </c>
      <c r="F117" s="189" t="s">
        <v>1875</v>
      </c>
      <c r="G117" s="14"/>
      <c r="H117" s="190">
        <v>7.95</v>
      </c>
      <c r="I117" s="14"/>
      <c r="J117" s="14"/>
      <c r="K117" s="14"/>
      <c r="L117" s="187"/>
      <c r="M117" s="191"/>
      <c r="N117" s="192"/>
      <c r="O117" s="192"/>
      <c r="P117" s="192"/>
      <c r="Q117" s="192"/>
      <c r="R117" s="192"/>
      <c r="S117" s="192"/>
      <c r="T117" s="19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188" t="s">
        <v>204</v>
      </c>
      <c r="AU117" s="188" t="s">
        <v>78</v>
      </c>
      <c r="AV117" s="14" t="s">
        <v>78</v>
      </c>
      <c r="AW117" s="14" t="s">
        <v>31</v>
      </c>
      <c r="AX117" s="14" t="s">
        <v>76</v>
      </c>
      <c r="AY117" s="188" t="s">
        <v>195</v>
      </c>
    </row>
    <row r="118" spans="1:65" s="2" customFormat="1" ht="24" customHeight="1">
      <c r="A118" s="33"/>
      <c r="B118" s="167"/>
      <c r="C118" s="168" t="s">
        <v>240</v>
      </c>
      <c r="D118" s="168" t="s">
        <v>197</v>
      </c>
      <c r="E118" s="169" t="s">
        <v>1878</v>
      </c>
      <c r="F118" s="170" t="s">
        <v>1879</v>
      </c>
      <c r="G118" s="171" t="s">
        <v>334</v>
      </c>
      <c r="H118" s="172">
        <v>96</v>
      </c>
      <c r="I118" s="173">
        <v>105</v>
      </c>
      <c r="J118" s="173">
        <f>ROUND(I118*H118,2)</f>
        <v>10080</v>
      </c>
      <c r="K118" s="170" t="s">
        <v>201</v>
      </c>
      <c r="L118" s="34"/>
      <c r="M118" s="174" t="s">
        <v>3</v>
      </c>
      <c r="N118" s="175" t="s">
        <v>40</v>
      </c>
      <c r="O118" s="176">
        <v>0.253</v>
      </c>
      <c r="P118" s="176">
        <f>O118*H118</f>
        <v>24.288</v>
      </c>
      <c r="Q118" s="176">
        <v>0.00376</v>
      </c>
      <c r="R118" s="176">
        <f>Q118*H118</f>
        <v>0.36096</v>
      </c>
      <c r="S118" s="176">
        <v>0</v>
      </c>
      <c r="T118" s="177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78" t="s">
        <v>202</v>
      </c>
      <c r="AT118" s="178" t="s">
        <v>197</v>
      </c>
      <c r="AU118" s="178" t="s">
        <v>78</v>
      </c>
      <c r="AY118" s="20" t="s">
        <v>195</v>
      </c>
      <c r="BE118" s="179">
        <f>IF(N118="základní",J118,0)</f>
        <v>10080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0" t="s">
        <v>76</v>
      </c>
      <c r="BK118" s="179">
        <f>ROUND(I118*H118,2)</f>
        <v>10080</v>
      </c>
      <c r="BL118" s="20" t="s">
        <v>202</v>
      </c>
      <c r="BM118" s="178" t="s">
        <v>1880</v>
      </c>
    </row>
    <row r="119" spans="1:51" s="13" customFormat="1" ht="12">
      <c r="A119" s="13"/>
      <c r="B119" s="180"/>
      <c r="C119" s="13"/>
      <c r="D119" s="181" t="s">
        <v>204</v>
      </c>
      <c r="E119" s="182" t="s">
        <v>3</v>
      </c>
      <c r="F119" s="183" t="s">
        <v>1881</v>
      </c>
      <c r="G119" s="13"/>
      <c r="H119" s="182" t="s">
        <v>3</v>
      </c>
      <c r="I119" s="13"/>
      <c r="J119" s="13"/>
      <c r="K119" s="13"/>
      <c r="L119" s="180"/>
      <c r="M119" s="184"/>
      <c r="N119" s="185"/>
      <c r="O119" s="185"/>
      <c r="P119" s="185"/>
      <c r="Q119" s="185"/>
      <c r="R119" s="185"/>
      <c r="S119" s="185"/>
      <c r="T119" s="18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2" t="s">
        <v>204</v>
      </c>
      <c r="AU119" s="182" t="s">
        <v>78</v>
      </c>
      <c r="AV119" s="13" t="s">
        <v>76</v>
      </c>
      <c r="AW119" s="13" t="s">
        <v>31</v>
      </c>
      <c r="AX119" s="13" t="s">
        <v>69</v>
      </c>
      <c r="AY119" s="182" t="s">
        <v>195</v>
      </c>
    </row>
    <row r="120" spans="1:51" s="14" customFormat="1" ht="12">
      <c r="A120" s="14"/>
      <c r="B120" s="187"/>
      <c r="C120" s="14"/>
      <c r="D120" s="181" t="s">
        <v>204</v>
      </c>
      <c r="E120" s="188" t="s">
        <v>3</v>
      </c>
      <c r="F120" s="189" t="s">
        <v>1882</v>
      </c>
      <c r="G120" s="14"/>
      <c r="H120" s="190">
        <v>96</v>
      </c>
      <c r="I120" s="14"/>
      <c r="J120" s="14"/>
      <c r="K120" s="14"/>
      <c r="L120" s="187"/>
      <c r="M120" s="191"/>
      <c r="N120" s="192"/>
      <c r="O120" s="192"/>
      <c r="P120" s="192"/>
      <c r="Q120" s="192"/>
      <c r="R120" s="192"/>
      <c r="S120" s="192"/>
      <c r="T120" s="19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188" t="s">
        <v>204</v>
      </c>
      <c r="AU120" s="188" t="s">
        <v>78</v>
      </c>
      <c r="AV120" s="14" t="s">
        <v>78</v>
      </c>
      <c r="AW120" s="14" t="s">
        <v>31</v>
      </c>
      <c r="AX120" s="14" t="s">
        <v>76</v>
      </c>
      <c r="AY120" s="188" t="s">
        <v>195</v>
      </c>
    </row>
    <row r="121" spans="1:65" s="2" customFormat="1" ht="24" customHeight="1">
      <c r="A121" s="33"/>
      <c r="B121" s="167"/>
      <c r="C121" s="168" t="s">
        <v>246</v>
      </c>
      <c r="D121" s="168" t="s">
        <v>197</v>
      </c>
      <c r="E121" s="169" t="s">
        <v>1883</v>
      </c>
      <c r="F121" s="170" t="s">
        <v>1884</v>
      </c>
      <c r="G121" s="171" t="s">
        <v>216</v>
      </c>
      <c r="H121" s="172">
        <v>0.42</v>
      </c>
      <c r="I121" s="173">
        <v>3800</v>
      </c>
      <c r="J121" s="173">
        <f>ROUND(I121*H121,2)</f>
        <v>1596</v>
      </c>
      <c r="K121" s="170" t="s">
        <v>201</v>
      </c>
      <c r="L121" s="34"/>
      <c r="M121" s="174" t="s">
        <v>3</v>
      </c>
      <c r="N121" s="175" t="s">
        <v>40</v>
      </c>
      <c r="O121" s="176">
        <v>4.4</v>
      </c>
      <c r="P121" s="176">
        <f>O121*H121</f>
        <v>1.848</v>
      </c>
      <c r="Q121" s="176">
        <v>2.25634</v>
      </c>
      <c r="R121" s="176">
        <f>Q121*H121</f>
        <v>0.9476627999999999</v>
      </c>
      <c r="S121" s="176">
        <v>0</v>
      </c>
      <c r="T121" s="177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8" t="s">
        <v>202</v>
      </c>
      <c r="AT121" s="178" t="s">
        <v>197</v>
      </c>
      <c r="AU121" s="178" t="s">
        <v>78</v>
      </c>
      <c r="AY121" s="20" t="s">
        <v>195</v>
      </c>
      <c r="BE121" s="179">
        <f>IF(N121="základní",J121,0)</f>
        <v>1596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76</v>
      </c>
      <c r="BK121" s="179">
        <f>ROUND(I121*H121,2)</f>
        <v>1596</v>
      </c>
      <c r="BL121" s="20" t="s">
        <v>202</v>
      </c>
      <c r="BM121" s="178" t="s">
        <v>1885</v>
      </c>
    </row>
    <row r="122" spans="1:51" s="13" customFormat="1" ht="12">
      <c r="A122" s="13"/>
      <c r="B122" s="180"/>
      <c r="C122" s="13"/>
      <c r="D122" s="181" t="s">
        <v>204</v>
      </c>
      <c r="E122" s="182" t="s">
        <v>3</v>
      </c>
      <c r="F122" s="183" t="s">
        <v>1886</v>
      </c>
      <c r="G122" s="13"/>
      <c r="H122" s="182" t="s">
        <v>3</v>
      </c>
      <c r="I122" s="13"/>
      <c r="J122" s="13"/>
      <c r="K122" s="13"/>
      <c r="L122" s="180"/>
      <c r="M122" s="184"/>
      <c r="N122" s="185"/>
      <c r="O122" s="185"/>
      <c r="P122" s="185"/>
      <c r="Q122" s="185"/>
      <c r="R122" s="185"/>
      <c r="S122" s="185"/>
      <c r="T122" s="18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2" t="s">
        <v>204</v>
      </c>
      <c r="AU122" s="182" t="s">
        <v>78</v>
      </c>
      <c r="AV122" s="13" t="s">
        <v>76</v>
      </c>
      <c r="AW122" s="13" t="s">
        <v>31</v>
      </c>
      <c r="AX122" s="13" t="s">
        <v>69</v>
      </c>
      <c r="AY122" s="182" t="s">
        <v>195</v>
      </c>
    </row>
    <row r="123" spans="1:51" s="14" customFormat="1" ht="12">
      <c r="A123" s="14"/>
      <c r="B123" s="187"/>
      <c r="C123" s="14"/>
      <c r="D123" s="181" t="s">
        <v>204</v>
      </c>
      <c r="E123" s="188" t="s">
        <v>3</v>
      </c>
      <c r="F123" s="189" t="s">
        <v>1887</v>
      </c>
      <c r="G123" s="14"/>
      <c r="H123" s="190">
        <v>0.27</v>
      </c>
      <c r="I123" s="14"/>
      <c r="J123" s="14"/>
      <c r="K123" s="14"/>
      <c r="L123" s="187"/>
      <c r="M123" s="191"/>
      <c r="N123" s="192"/>
      <c r="O123" s="192"/>
      <c r="P123" s="192"/>
      <c r="Q123" s="192"/>
      <c r="R123" s="192"/>
      <c r="S123" s="192"/>
      <c r="T123" s="19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188" t="s">
        <v>204</v>
      </c>
      <c r="AU123" s="188" t="s">
        <v>78</v>
      </c>
      <c r="AV123" s="14" t="s">
        <v>78</v>
      </c>
      <c r="AW123" s="14" t="s">
        <v>31</v>
      </c>
      <c r="AX123" s="14" t="s">
        <v>69</v>
      </c>
      <c r="AY123" s="188" t="s">
        <v>195</v>
      </c>
    </row>
    <row r="124" spans="1:51" s="13" customFormat="1" ht="12">
      <c r="A124" s="13"/>
      <c r="B124" s="180"/>
      <c r="C124" s="13"/>
      <c r="D124" s="181" t="s">
        <v>204</v>
      </c>
      <c r="E124" s="182" t="s">
        <v>3</v>
      </c>
      <c r="F124" s="183" t="s">
        <v>1888</v>
      </c>
      <c r="G124" s="13"/>
      <c r="H124" s="182" t="s">
        <v>3</v>
      </c>
      <c r="I124" s="13"/>
      <c r="J124" s="13"/>
      <c r="K124" s="13"/>
      <c r="L124" s="180"/>
      <c r="M124" s="184"/>
      <c r="N124" s="185"/>
      <c r="O124" s="185"/>
      <c r="P124" s="185"/>
      <c r="Q124" s="185"/>
      <c r="R124" s="185"/>
      <c r="S124" s="185"/>
      <c r="T124" s="18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2" t="s">
        <v>204</v>
      </c>
      <c r="AU124" s="182" t="s">
        <v>78</v>
      </c>
      <c r="AV124" s="13" t="s">
        <v>76</v>
      </c>
      <c r="AW124" s="13" t="s">
        <v>31</v>
      </c>
      <c r="AX124" s="13" t="s">
        <v>69</v>
      </c>
      <c r="AY124" s="182" t="s">
        <v>195</v>
      </c>
    </row>
    <row r="125" spans="1:51" s="14" customFormat="1" ht="12">
      <c r="A125" s="14"/>
      <c r="B125" s="187"/>
      <c r="C125" s="14"/>
      <c r="D125" s="181" t="s">
        <v>204</v>
      </c>
      <c r="E125" s="188" t="s">
        <v>3</v>
      </c>
      <c r="F125" s="189" t="s">
        <v>1889</v>
      </c>
      <c r="G125" s="14"/>
      <c r="H125" s="190">
        <v>0.15</v>
      </c>
      <c r="I125" s="14"/>
      <c r="J125" s="14"/>
      <c r="K125" s="14"/>
      <c r="L125" s="187"/>
      <c r="M125" s="191"/>
      <c r="N125" s="192"/>
      <c r="O125" s="192"/>
      <c r="P125" s="192"/>
      <c r="Q125" s="192"/>
      <c r="R125" s="192"/>
      <c r="S125" s="192"/>
      <c r="T125" s="19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188" t="s">
        <v>204</v>
      </c>
      <c r="AU125" s="188" t="s">
        <v>78</v>
      </c>
      <c r="AV125" s="14" t="s">
        <v>78</v>
      </c>
      <c r="AW125" s="14" t="s">
        <v>31</v>
      </c>
      <c r="AX125" s="14" t="s">
        <v>69</v>
      </c>
      <c r="AY125" s="188" t="s">
        <v>195</v>
      </c>
    </row>
    <row r="126" spans="1:51" s="15" customFormat="1" ht="12">
      <c r="A126" s="15"/>
      <c r="B126" s="194"/>
      <c r="C126" s="15"/>
      <c r="D126" s="181" t="s">
        <v>204</v>
      </c>
      <c r="E126" s="195" t="s">
        <v>3</v>
      </c>
      <c r="F126" s="196" t="s">
        <v>209</v>
      </c>
      <c r="G126" s="15"/>
      <c r="H126" s="197">
        <v>0.42</v>
      </c>
      <c r="I126" s="15"/>
      <c r="J126" s="15"/>
      <c r="K126" s="15"/>
      <c r="L126" s="194"/>
      <c r="M126" s="198"/>
      <c r="N126" s="199"/>
      <c r="O126" s="199"/>
      <c r="P126" s="199"/>
      <c r="Q126" s="199"/>
      <c r="R126" s="199"/>
      <c r="S126" s="199"/>
      <c r="T126" s="200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195" t="s">
        <v>204</v>
      </c>
      <c r="AU126" s="195" t="s">
        <v>78</v>
      </c>
      <c r="AV126" s="15" t="s">
        <v>202</v>
      </c>
      <c r="AW126" s="15" t="s">
        <v>31</v>
      </c>
      <c r="AX126" s="15" t="s">
        <v>76</v>
      </c>
      <c r="AY126" s="195" t="s">
        <v>195</v>
      </c>
    </row>
    <row r="127" spans="1:65" s="2" customFormat="1" ht="24" customHeight="1">
      <c r="A127" s="33"/>
      <c r="B127" s="167"/>
      <c r="C127" s="168" t="s">
        <v>252</v>
      </c>
      <c r="D127" s="168" t="s">
        <v>197</v>
      </c>
      <c r="E127" s="169" t="s">
        <v>1890</v>
      </c>
      <c r="F127" s="170" t="s">
        <v>1891</v>
      </c>
      <c r="G127" s="171" t="s">
        <v>216</v>
      </c>
      <c r="H127" s="172">
        <v>0.09</v>
      </c>
      <c r="I127" s="173">
        <v>4080</v>
      </c>
      <c r="J127" s="173">
        <f>ROUND(I127*H127,2)</f>
        <v>367.2</v>
      </c>
      <c r="K127" s="170" t="s">
        <v>201</v>
      </c>
      <c r="L127" s="34"/>
      <c r="M127" s="174" t="s">
        <v>3</v>
      </c>
      <c r="N127" s="175" t="s">
        <v>40</v>
      </c>
      <c r="O127" s="176">
        <v>5.33</v>
      </c>
      <c r="P127" s="176">
        <f>O127*H127</f>
        <v>0.4797</v>
      </c>
      <c r="Q127" s="176">
        <v>2.25634</v>
      </c>
      <c r="R127" s="176">
        <f>Q127*H127</f>
        <v>0.20307059999999996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202</v>
      </c>
      <c r="AT127" s="178" t="s">
        <v>197</v>
      </c>
      <c r="AU127" s="178" t="s">
        <v>78</v>
      </c>
      <c r="AY127" s="20" t="s">
        <v>195</v>
      </c>
      <c r="BE127" s="179">
        <f>IF(N127="základní",J127,0)</f>
        <v>367.2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76</v>
      </c>
      <c r="BK127" s="179">
        <f>ROUND(I127*H127,2)</f>
        <v>367.2</v>
      </c>
      <c r="BL127" s="20" t="s">
        <v>202</v>
      </c>
      <c r="BM127" s="178" t="s">
        <v>1892</v>
      </c>
    </row>
    <row r="128" spans="1:51" s="14" customFormat="1" ht="12">
      <c r="A128" s="14"/>
      <c r="B128" s="187"/>
      <c r="C128" s="14"/>
      <c r="D128" s="181" t="s">
        <v>204</v>
      </c>
      <c r="E128" s="188" t="s">
        <v>3</v>
      </c>
      <c r="F128" s="189" t="s">
        <v>1893</v>
      </c>
      <c r="G128" s="14"/>
      <c r="H128" s="190">
        <v>0.085</v>
      </c>
      <c r="I128" s="14"/>
      <c r="J128" s="14"/>
      <c r="K128" s="14"/>
      <c r="L128" s="187"/>
      <c r="M128" s="191"/>
      <c r="N128" s="192"/>
      <c r="O128" s="192"/>
      <c r="P128" s="192"/>
      <c r="Q128" s="192"/>
      <c r="R128" s="192"/>
      <c r="S128" s="192"/>
      <c r="T128" s="19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188" t="s">
        <v>204</v>
      </c>
      <c r="AU128" s="188" t="s">
        <v>78</v>
      </c>
      <c r="AV128" s="14" t="s">
        <v>78</v>
      </c>
      <c r="AW128" s="14" t="s">
        <v>31</v>
      </c>
      <c r="AX128" s="14" t="s">
        <v>69</v>
      </c>
      <c r="AY128" s="188" t="s">
        <v>195</v>
      </c>
    </row>
    <row r="129" spans="1:51" s="14" customFormat="1" ht="12">
      <c r="A129" s="14"/>
      <c r="B129" s="187"/>
      <c r="C129" s="14"/>
      <c r="D129" s="181" t="s">
        <v>204</v>
      </c>
      <c r="E129" s="188" t="s">
        <v>3</v>
      </c>
      <c r="F129" s="189" t="s">
        <v>1894</v>
      </c>
      <c r="G129" s="14"/>
      <c r="H129" s="190">
        <v>0.005</v>
      </c>
      <c r="I129" s="14"/>
      <c r="J129" s="14"/>
      <c r="K129" s="14"/>
      <c r="L129" s="187"/>
      <c r="M129" s="191"/>
      <c r="N129" s="192"/>
      <c r="O129" s="192"/>
      <c r="P129" s="192"/>
      <c r="Q129" s="192"/>
      <c r="R129" s="192"/>
      <c r="S129" s="192"/>
      <c r="T129" s="19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188" t="s">
        <v>204</v>
      </c>
      <c r="AU129" s="188" t="s">
        <v>78</v>
      </c>
      <c r="AV129" s="14" t="s">
        <v>78</v>
      </c>
      <c r="AW129" s="14" t="s">
        <v>31</v>
      </c>
      <c r="AX129" s="14" t="s">
        <v>69</v>
      </c>
      <c r="AY129" s="188" t="s">
        <v>195</v>
      </c>
    </row>
    <row r="130" spans="1:51" s="15" customFormat="1" ht="12">
      <c r="A130" s="15"/>
      <c r="B130" s="194"/>
      <c r="C130" s="15"/>
      <c r="D130" s="181" t="s">
        <v>204</v>
      </c>
      <c r="E130" s="195" t="s">
        <v>3</v>
      </c>
      <c r="F130" s="196" t="s">
        <v>209</v>
      </c>
      <c r="G130" s="15"/>
      <c r="H130" s="197">
        <v>0.09</v>
      </c>
      <c r="I130" s="15"/>
      <c r="J130" s="15"/>
      <c r="K130" s="15"/>
      <c r="L130" s="194"/>
      <c r="M130" s="198"/>
      <c r="N130" s="199"/>
      <c r="O130" s="199"/>
      <c r="P130" s="199"/>
      <c r="Q130" s="199"/>
      <c r="R130" s="199"/>
      <c r="S130" s="199"/>
      <c r="T130" s="200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195" t="s">
        <v>204</v>
      </c>
      <c r="AU130" s="195" t="s">
        <v>78</v>
      </c>
      <c r="AV130" s="15" t="s">
        <v>202</v>
      </c>
      <c r="AW130" s="15" t="s">
        <v>31</v>
      </c>
      <c r="AX130" s="15" t="s">
        <v>76</v>
      </c>
      <c r="AY130" s="195" t="s">
        <v>195</v>
      </c>
    </row>
    <row r="131" spans="1:63" s="12" customFormat="1" ht="22.8" customHeight="1">
      <c r="A131" s="12"/>
      <c r="B131" s="155"/>
      <c r="C131" s="12"/>
      <c r="D131" s="156" t="s">
        <v>68</v>
      </c>
      <c r="E131" s="165" t="s">
        <v>252</v>
      </c>
      <c r="F131" s="165" t="s">
        <v>582</v>
      </c>
      <c r="G131" s="12"/>
      <c r="H131" s="12"/>
      <c r="I131" s="12"/>
      <c r="J131" s="166">
        <f>BK131</f>
        <v>78334.57999999999</v>
      </c>
      <c r="K131" s="12"/>
      <c r="L131" s="155"/>
      <c r="M131" s="159"/>
      <c r="N131" s="160"/>
      <c r="O131" s="160"/>
      <c r="P131" s="161">
        <f>SUM(P132:P177)</f>
        <v>194.96687999999995</v>
      </c>
      <c r="Q131" s="160"/>
      <c r="R131" s="161">
        <f>SUM(R132:R177)</f>
        <v>0.0320724</v>
      </c>
      <c r="S131" s="160"/>
      <c r="T131" s="162">
        <f>SUM(T132:T177)</f>
        <v>6.0299000000000005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6" t="s">
        <v>76</v>
      </c>
      <c r="AT131" s="163" t="s">
        <v>68</v>
      </c>
      <c r="AU131" s="163" t="s">
        <v>76</v>
      </c>
      <c r="AY131" s="156" t="s">
        <v>195</v>
      </c>
      <c r="BK131" s="164">
        <f>SUM(BK132:BK177)</f>
        <v>78334.57999999999</v>
      </c>
    </row>
    <row r="132" spans="1:65" s="2" customFormat="1" ht="24" customHeight="1">
      <c r="A132" s="33"/>
      <c r="B132" s="167"/>
      <c r="C132" s="168" t="s">
        <v>258</v>
      </c>
      <c r="D132" s="168" t="s">
        <v>197</v>
      </c>
      <c r="E132" s="169" t="s">
        <v>1895</v>
      </c>
      <c r="F132" s="170" t="s">
        <v>1896</v>
      </c>
      <c r="G132" s="171" t="s">
        <v>334</v>
      </c>
      <c r="H132" s="172">
        <v>1</v>
      </c>
      <c r="I132" s="173">
        <v>2330</v>
      </c>
      <c r="J132" s="173">
        <f>ROUND(I132*H132,2)</f>
        <v>2330</v>
      </c>
      <c r="K132" s="170" t="s">
        <v>201</v>
      </c>
      <c r="L132" s="34"/>
      <c r="M132" s="174" t="s">
        <v>3</v>
      </c>
      <c r="N132" s="175" t="s">
        <v>40</v>
      </c>
      <c r="O132" s="176">
        <v>7.6</v>
      </c>
      <c r="P132" s="176">
        <f>O132*H132</f>
        <v>7.6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202</v>
      </c>
      <c r="AT132" s="178" t="s">
        <v>197</v>
      </c>
      <c r="AU132" s="178" t="s">
        <v>78</v>
      </c>
      <c r="AY132" s="20" t="s">
        <v>195</v>
      </c>
      <c r="BE132" s="179">
        <f>IF(N132="základní",J132,0)</f>
        <v>2330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76</v>
      </c>
      <c r="BK132" s="179">
        <f>ROUND(I132*H132,2)</f>
        <v>2330</v>
      </c>
      <c r="BL132" s="20" t="s">
        <v>202</v>
      </c>
      <c r="BM132" s="178" t="s">
        <v>1897</v>
      </c>
    </row>
    <row r="133" spans="1:51" s="14" customFormat="1" ht="12">
      <c r="A133" s="14"/>
      <c r="B133" s="187"/>
      <c r="C133" s="14"/>
      <c r="D133" s="181" t="s">
        <v>204</v>
      </c>
      <c r="E133" s="188" t="s">
        <v>3</v>
      </c>
      <c r="F133" s="189" t="s">
        <v>1898</v>
      </c>
      <c r="G133" s="14"/>
      <c r="H133" s="190">
        <v>1</v>
      </c>
      <c r="I133" s="14"/>
      <c r="J133" s="14"/>
      <c r="K133" s="14"/>
      <c r="L133" s="187"/>
      <c r="M133" s="191"/>
      <c r="N133" s="192"/>
      <c r="O133" s="192"/>
      <c r="P133" s="192"/>
      <c r="Q133" s="192"/>
      <c r="R133" s="192"/>
      <c r="S133" s="192"/>
      <c r="T133" s="19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188" t="s">
        <v>204</v>
      </c>
      <c r="AU133" s="188" t="s">
        <v>78</v>
      </c>
      <c r="AV133" s="14" t="s">
        <v>78</v>
      </c>
      <c r="AW133" s="14" t="s">
        <v>31</v>
      </c>
      <c r="AX133" s="14" t="s">
        <v>76</v>
      </c>
      <c r="AY133" s="188" t="s">
        <v>195</v>
      </c>
    </row>
    <row r="134" spans="1:65" s="2" customFormat="1" ht="24" customHeight="1">
      <c r="A134" s="33"/>
      <c r="B134" s="167"/>
      <c r="C134" s="168" t="s">
        <v>262</v>
      </c>
      <c r="D134" s="168" t="s">
        <v>197</v>
      </c>
      <c r="E134" s="169" t="s">
        <v>1899</v>
      </c>
      <c r="F134" s="170" t="s">
        <v>1900</v>
      </c>
      <c r="G134" s="171" t="s">
        <v>334</v>
      </c>
      <c r="H134" s="172">
        <v>21</v>
      </c>
      <c r="I134" s="173">
        <v>515</v>
      </c>
      <c r="J134" s="173">
        <f>ROUND(I134*H134,2)</f>
        <v>10815</v>
      </c>
      <c r="K134" s="170" t="s">
        <v>201</v>
      </c>
      <c r="L134" s="34"/>
      <c r="M134" s="174" t="s">
        <v>3</v>
      </c>
      <c r="N134" s="175" t="s">
        <v>40</v>
      </c>
      <c r="O134" s="176">
        <v>0</v>
      </c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202</v>
      </c>
      <c r="AT134" s="178" t="s">
        <v>197</v>
      </c>
      <c r="AU134" s="178" t="s">
        <v>78</v>
      </c>
      <c r="AY134" s="20" t="s">
        <v>195</v>
      </c>
      <c r="BE134" s="179">
        <f>IF(N134="základní",J134,0)</f>
        <v>10815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76</v>
      </c>
      <c r="BK134" s="179">
        <f>ROUND(I134*H134,2)</f>
        <v>10815</v>
      </c>
      <c r="BL134" s="20" t="s">
        <v>202</v>
      </c>
      <c r="BM134" s="178" t="s">
        <v>1901</v>
      </c>
    </row>
    <row r="135" spans="1:65" s="2" customFormat="1" ht="24" customHeight="1">
      <c r="A135" s="33"/>
      <c r="B135" s="167"/>
      <c r="C135" s="168" t="s">
        <v>269</v>
      </c>
      <c r="D135" s="168" t="s">
        <v>197</v>
      </c>
      <c r="E135" s="169" t="s">
        <v>1902</v>
      </c>
      <c r="F135" s="170" t="s">
        <v>1903</v>
      </c>
      <c r="G135" s="171" t="s">
        <v>334</v>
      </c>
      <c r="H135" s="172">
        <v>1</v>
      </c>
      <c r="I135" s="173">
        <v>1410</v>
      </c>
      <c r="J135" s="173">
        <f>ROUND(I135*H135,2)</f>
        <v>1410</v>
      </c>
      <c r="K135" s="170" t="s">
        <v>201</v>
      </c>
      <c r="L135" s="34"/>
      <c r="M135" s="174" t="s">
        <v>3</v>
      </c>
      <c r="N135" s="175" t="s">
        <v>40</v>
      </c>
      <c r="O135" s="176">
        <v>4.616</v>
      </c>
      <c r="P135" s="176">
        <f>O135*H135</f>
        <v>4.616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202</v>
      </c>
      <c r="AT135" s="178" t="s">
        <v>197</v>
      </c>
      <c r="AU135" s="178" t="s">
        <v>78</v>
      </c>
      <c r="AY135" s="20" t="s">
        <v>195</v>
      </c>
      <c r="BE135" s="179">
        <f>IF(N135="základní",J135,0)</f>
        <v>1410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76</v>
      </c>
      <c r="BK135" s="179">
        <f>ROUND(I135*H135,2)</f>
        <v>1410</v>
      </c>
      <c r="BL135" s="20" t="s">
        <v>202</v>
      </c>
      <c r="BM135" s="178" t="s">
        <v>1904</v>
      </c>
    </row>
    <row r="136" spans="1:65" s="2" customFormat="1" ht="24" customHeight="1">
      <c r="A136" s="33"/>
      <c r="B136" s="167"/>
      <c r="C136" s="168" t="s">
        <v>273</v>
      </c>
      <c r="D136" s="168" t="s">
        <v>197</v>
      </c>
      <c r="E136" s="169" t="s">
        <v>1905</v>
      </c>
      <c r="F136" s="170" t="s">
        <v>1906</v>
      </c>
      <c r="G136" s="171" t="s">
        <v>200</v>
      </c>
      <c r="H136" s="172">
        <v>150</v>
      </c>
      <c r="I136" s="173">
        <v>43.2</v>
      </c>
      <c r="J136" s="173">
        <f>ROUND(I136*H136,2)</f>
        <v>6480</v>
      </c>
      <c r="K136" s="170" t="s">
        <v>201</v>
      </c>
      <c r="L136" s="34"/>
      <c r="M136" s="174" t="s">
        <v>3</v>
      </c>
      <c r="N136" s="175" t="s">
        <v>40</v>
      </c>
      <c r="O136" s="176">
        <v>0.105</v>
      </c>
      <c r="P136" s="176">
        <f>O136*H136</f>
        <v>15.75</v>
      </c>
      <c r="Q136" s="176">
        <v>0.00013</v>
      </c>
      <c r="R136" s="176">
        <f>Q136*H136</f>
        <v>0.0195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202</v>
      </c>
      <c r="AT136" s="178" t="s">
        <v>197</v>
      </c>
      <c r="AU136" s="178" t="s">
        <v>78</v>
      </c>
      <c r="AY136" s="20" t="s">
        <v>195</v>
      </c>
      <c r="BE136" s="179">
        <f>IF(N136="základní",J136,0)</f>
        <v>6480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76</v>
      </c>
      <c r="BK136" s="179">
        <f>ROUND(I136*H136,2)</f>
        <v>6480</v>
      </c>
      <c r="BL136" s="20" t="s">
        <v>202</v>
      </c>
      <c r="BM136" s="178" t="s">
        <v>1907</v>
      </c>
    </row>
    <row r="137" spans="1:65" s="2" customFormat="1" ht="48" customHeight="1">
      <c r="A137" s="33"/>
      <c r="B137" s="167"/>
      <c r="C137" s="168" t="s">
        <v>279</v>
      </c>
      <c r="D137" s="168" t="s">
        <v>197</v>
      </c>
      <c r="E137" s="169" t="s">
        <v>659</v>
      </c>
      <c r="F137" s="170" t="s">
        <v>660</v>
      </c>
      <c r="G137" s="171" t="s">
        <v>200</v>
      </c>
      <c r="H137" s="172">
        <v>173.56</v>
      </c>
      <c r="I137" s="173">
        <v>85.3</v>
      </c>
      <c r="J137" s="173">
        <f>ROUND(I137*H137,2)</f>
        <v>14804.67</v>
      </c>
      <c r="K137" s="170" t="s">
        <v>201</v>
      </c>
      <c r="L137" s="34"/>
      <c r="M137" s="174" t="s">
        <v>3</v>
      </c>
      <c r="N137" s="175" t="s">
        <v>40</v>
      </c>
      <c r="O137" s="176">
        <v>0.308</v>
      </c>
      <c r="P137" s="176">
        <f>O137*H137</f>
        <v>53.45648</v>
      </c>
      <c r="Q137" s="176">
        <v>4E-05</v>
      </c>
      <c r="R137" s="176">
        <f>Q137*H137</f>
        <v>0.0069424000000000005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202</v>
      </c>
      <c r="AT137" s="178" t="s">
        <v>197</v>
      </c>
      <c r="AU137" s="178" t="s">
        <v>78</v>
      </c>
      <c r="AY137" s="20" t="s">
        <v>195</v>
      </c>
      <c r="BE137" s="179">
        <f>IF(N137="základní",J137,0)</f>
        <v>14804.67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76</v>
      </c>
      <c r="BK137" s="179">
        <f>ROUND(I137*H137,2)</f>
        <v>14804.67</v>
      </c>
      <c r="BL137" s="20" t="s">
        <v>202</v>
      </c>
      <c r="BM137" s="178" t="s">
        <v>1908</v>
      </c>
    </row>
    <row r="138" spans="1:51" s="13" customFormat="1" ht="12">
      <c r="A138" s="13"/>
      <c r="B138" s="180"/>
      <c r="C138" s="13"/>
      <c r="D138" s="181" t="s">
        <v>204</v>
      </c>
      <c r="E138" s="182" t="s">
        <v>3</v>
      </c>
      <c r="F138" s="183" t="s">
        <v>1636</v>
      </c>
      <c r="G138" s="13"/>
      <c r="H138" s="182" t="s">
        <v>3</v>
      </c>
      <c r="I138" s="13"/>
      <c r="J138" s="13"/>
      <c r="K138" s="13"/>
      <c r="L138" s="180"/>
      <c r="M138" s="184"/>
      <c r="N138" s="185"/>
      <c r="O138" s="185"/>
      <c r="P138" s="185"/>
      <c r="Q138" s="185"/>
      <c r="R138" s="185"/>
      <c r="S138" s="185"/>
      <c r="T138" s="18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2" t="s">
        <v>204</v>
      </c>
      <c r="AU138" s="182" t="s">
        <v>78</v>
      </c>
      <c r="AV138" s="13" t="s">
        <v>76</v>
      </c>
      <c r="AW138" s="13" t="s">
        <v>31</v>
      </c>
      <c r="AX138" s="13" t="s">
        <v>69</v>
      </c>
      <c r="AY138" s="182" t="s">
        <v>195</v>
      </c>
    </row>
    <row r="139" spans="1:51" s="14" customFormat="1" ht="12">
      <c r="A139" s="14"/>
      <c r="B139" s="187"/>
      <c r="C139" s="14"/>
      <c r="D139" s="181" t="s">
        <v>204</v>
      </c>
      <c r="E139" s="188" t="s">
        <v>3</v>
      </c>
      <c r="F139" s="189" t="s">
        <v>1909</v>
      </c>
      <c r="G139" s="14"/>
      <c r="H139" s="190">
        <v>23.56</v>
      </c>
      <c r="I139" s="14"/>
      <c r="J139" s="14"/>
      <c r="K139" s="14"/>
      <c r="L139" s="187"/>
      <c r="M139" s="191"/>
      <c r="N139" s="192"/>
      <c r="O139" s="192"/>
      <c r="P139" s="192"/>
      <c r="Q139" s="192"/>
      <c r="R139" s="192"/>
      <c r="S139" s="192"/>
      <c r="T139" s="19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188" t="s">
        <v>204</v>
      </c>
      <c r="AU139" s="188" t="s">
        <v>78</v>
      </c>
      <c r="AV139" s="14" t="s">
        <v>78</v>
      </c>
      <c r="AW139" s="14" t="s">
        <v>31</v>
      </c>
      <c r="AX139" s="14" t="s">
        <v>69</v>
      </c>
      <c r="AY139" s="188" t="s">
        <v>195</v>
      </c>
    </row>
    <row r="140" spans="1:51" s="13" customFormat="1" ht="12">
      <c r="A140" s="13"/>
      <c r="B140" s="180"/>
      <c r="C140" s="13"/>
      <c r="D140" s="181" t="s">
        <v>204</v>
      </c>
      <c r="E140" s="182" t="s">
        <v>3</v>
      </c>
      <c r="F140" s="183" t="s">
        <v>664</v>
      </c>
      <c r="G140" s="13"/>
      <c r="H140" s="182" t="s">
        <v>3</v>
      </c>
      <c r="I140" s="13"/>
      <c r="J140" s="13"/>
      <c r="K140" s="13"/>
      <c r="L140" s="180"/>
      <c r="M140" s="184"/>
      <c r="N140" s="185"/>
      <c r="O140" s="185"/>
      <c r="P140" s="185"/>
      <c r="Q140" s="185"/>
      <c r="R140" s="185"/>
      <c r="S140" s="185"/>
      <c r="T140" s="18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2" t="s">
        <v>204</v>
      </c>
      <c r="AU140" s="182" t="s">
        <v>78</v>
      </c>
      <c r="AV140" s="13" t="s">
        <v>76</v>
      </c>
      <c r="AW140" s="13" t="s">
        <v>31</v>
      </c>
      <c r="AX140" s="13" t="s">
        <v>69</v>
      </c>
      <c r="AY140" s="182" t="s">
        <v>195</v>
      </c>
    </row>
    <row r="141" spans="1:51" s="14" customFormat="1" ht="12">
      <c r="A141" s="14"/>
      <c r="B141" s="187"/>
      <c r="C141" s="14"/>
      <c r="D141" s="181" t="s">
        <v>204</v>
      </c>
      <c r="E141" s="188" t="s">
        <v>3</v>
      </c>
      <c r="F141" s="189" t="s">
        <v>665</v>
      </c>
      <c r="G141" s="14"/>
      <c r="H141" s="190">
        <v>150</v>
      </c>
      <c r="I141" s="14"/>
      <c r="J141" s="14"/>
      <c r="K141" s="14"/>
      <c r="L141" s="187"/>
      <c r="M141" s="191"/>
      <c r="N141" s="192"/>
      <c r="O141" s="192"/>
      <c r="P141" s="192"/>
      <c r="Q141" s="192"/>
      <c r="R141" s="192"/>
      <c r="S141" s="192"/>
      <c r="T141" s="19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188" t="s">
        <v>204</v>
      </c>
      <c r="AU141" s="188" t="s">
        <v>78</v>
      </c>
      <c r="AV141" s="14" t="s">
        <v>78</v>
      </c>
      <c r="AW141" s="14" t="s">
        <v>31</v>
      </c>
      <c r="AX141" s="14" t="s">
        <v>69</v>
      </c>
      <c r="AY141" s="188" t="s">
        <v>195</v>
      </c>
    </row>
    <row r="142" spans="1:51" s="15" customFormat="1" ht="12">
      <c r="A142" s="15"/>
      <c r="B142" s="194"/>
      <c r="C142" s="15"/>
      <c r="D142" s="181" t="s">
        <v>204</v>
      </c>
      <c r="E142" s="195" t="s">
        <v>3</v>
      </c>
      <c r="F142" s="196" t="s">
        <v>209</v>
      </c>
      <c r="G142" s="15"/>
      <c r="H142" s="197">
        <v>173.56</v>
      </c>
      <c r="I142" s="15"/>
      <c r="J142" s="15"/>
      <c r="K142" s="15"/>
      <c r="L142" s="194"/>
      <c r="M142" s="198"/>
      <c r="N142" s="199"/>
      <c r="O142" s="199"/>
      <c r="P142" s="199"/>
      <c r="Q142" s="199"/>
      <c r="R142" s="199"/>
      <c r="S142" s="199"/>
      <c r="T142" s="20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195" t="s">
        <v>204</v>
      </c>
      <c r="AU142" s="195" t="s">
        <v>78</v>
      </c>
      <c r="AV142" s="15" t="s">
        <v>202</v>
      </c>
      <c r="AW142" s="15" t="s">
        <v>31</v>
      </c>
      <c r="AX142" s="15" t="s">
        <v>76</v>
      </c>
      <c r="AY142" s="195" t="s">
        <v>195</v>
      </c>
    </row>
    <row r="143" spans="1:65" s="2" customFormat="1" ht="16.5" customHeight="1">
      <c r="A143" s="33"/>
      <c r="B143" s="167"/>
      <c r="C143" s="168" t="s">
        <v>9</v>
      </c>
      <c r="D143" s="168" t="s">
        <v>197</v>
      </c>
      <c r="E143" s="169" t="s">
        <v>674</v>
      </c>
      <c r="F143" s="170" t="s">
        <v>675</v>
      </c>
      <c r="G143" s="171" t="s">
        <v>200</v>
      </c>
      <c r="H143" s="172">
        <v>796.55</v>
      </c>
      <c r="I143" s="173">
        <v>2.46</v>
      </c>
      <c r="J143" s="173">
        <f>ROUND(I143*H143,2)</f>
        <v>1959.51</v>
      </c>
      <c r="K143" s="170" t="s">
        <v>201</v>
      </c>
      <c r="L143" s="34"/>
      <c r="M143" s="174" t="s">
        <v>3</v>
      </c>
      <c r="N143" s="175" t="s">
        <v>40</v>
      </c>
      <c r="O143" s="176">
        <v>0.009</v>
      </c>
      <c r="P143" s="176">
        <f>O143*H143</f>
        <v>7.168949999999999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202</v>
      </c>
      <c r="AT143" s="178" t="s">
        <v>197</v>
      </c>
      <c r="AU143" s="178" t="s">
        <v>78</v>
      </c>
      <c r="AY143" s="20" t="s">
        <v>195</v>
      </c>
      <c r="BE143" s="179">
        <f>IF(N143="základní",J143,0)</f>
        <v>1959.51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0" t="s">
        <v>76</v>
      </c>
      <c r="BK143" s="179">
        <f>ROUND(I143*H143,2)</f>
        <v>1959.51</v>
      </c>
      <c r="BL143" s="20" t="s">
        <v>202</v>
      </c>
      <c r="BM143" s="178" t="s">
        <v>1910</v>
      </c>
    </row>
    <row r="144" spans="1:51" s="14" customFormat="1" ht="12">
      <c r="A144" s="14"/>
      <c r="B144" s="187"/>
      <c r="C144" s="14"/>
      <c r="D144" s="181" t="s">
        <v>204</v>
      </c>
      <c r="E144" s="188" t="s">
        <v>3</v>
      </c>
      <c r="F144" s="189" t="s">
        <v>1911</v>
      </c>
      <c r="G144" s="14"/>
      <c r="H144" s="190">
        <v>185.22</v>
      </c>
      <c r="I144" s="14"/>
      <c r="J144" s="14"/>
      <c r="K144" s="14"/>
      <c r="L144" s="187"/>
      <c r="M144" s="191"/>
      <c r="N144" s="192"/>
      <c r="O144" s="192"/>
      <c r="P144" s="192"/>
      <c r="Q144" s="192"/>
      <c r="R144" s="192"/>
      <c r="S144" s="192"/>
      <c r="T144" s="19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188" t="s">
        <v>204</v>
      </c>
      <c r="AU144" s="188" t="s">
        <v>78</v>
      </c>
      <c r="AV144" s="14" t="s">
        <v>78</v>
      </c>
      <c r="AW144" s="14" t="s">
        <v>31</v>
      </c>
      <c r="AX144" s="14" t="s">
        <v>69</v>
      </c>
      <c r="AY144" s="188" t="s">
        <v>195</v>
      </c>
    </row>
    <row r="145" spans="1:51" s="14" customFormat="1" ht="12">
      <c r="A145" s="14"/>
      <c r="B145" s="187"/>
      <c r="C145" s="14"/>
      <c r="D145" s="181" t="s">
        <v>204</v>
      </c>
      <c r="E145" s="188" t="s">
        <v>3</v>
      </c>
      <c r="F145" s="189" t="s">
        <v>1912</v>
      </c>
      <c r="G145" s="14"/>
      <c r="H145" s="190">
        <v>133.26</v>
      </c>
      <c r="I145" s="14"/>
      <c r="J145" s="14"/>
      <c r="K145" s="14"/>
      <c r="L145" s="187"/>
      <c r="M145" s="191"/>
      <c r="N145" s="192"/>
      <c r="O145" s="192"/>
      <c r="P145" s="192"/>
      <c r="Q145" s="192"/>
      <c r="R145" s="192"/>
      <c r="S145" s="192"/>
      <c r="T145" s="19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188" t="s">
        <v>204</v>
      </c>
      <c r="AU145" s="188" t="s">
        <v>78</v>
      </c>
      <c r="AV145" s="14" t="s">
        <v>78</v>
      </c>
      <c r="AW145" s="14" t="s">
        <v>31</v>
      </c>
      <c r="AX145" s="14" t="s">
        <v>69</v>
      </c>
      <c r="AY145" s="188" t="s">
        <v>195</v>
      </c>
    </row>
    <row r="146" spans="1:51" s="14" customFormat="1" ht="12">
      <c r="A146" s="14"/>
      <c r="B146" s="187"/>
      <c r="C146" s="14"/>
      <c r="D146" s="181" t="s">
        <v>204</v>
      </c>
      <c r="E146" s="188" t="s">
        <v>3</v>
      </c>
      <c r="F146" s="189" t="s">
        <v>1913</v>
      </c>
      <c r="G146" s="14"/>
      <c r="H146" s="190">
        <v>82.17</v>
      </c>
      <c r="I146" s="14"/>
      <c r="J146" s="14"/>
      <c r="K146" s="14"/>
      <c r="L146" s="187"/>
      <c r="M146" s="191"/>
      <c r="N146" s="192"/>
      <c r="O146" s="192"/>
      <c r="P146" s="192"/>
      <c r="Q146" s="192"/>
      <c r="R146" s="192"/>
      <c r="S146" s="192"/>
      <c r="T146" s="19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88" t="s">
        <v>204</v>
      </c>
      <c r="AU146" s="188" t="s">
        <v>78</v>
      </c>
      <c r="AV146" s="14" t="s">
        <v>78</v>
      </c>
      <c r="AW146" s="14" t="s">
        <v>31</v>
      </c>
      <c r="AX146" s="14" t="s">
        <v>69</v>
      </c>
      <c r="AY146" s="188" t="s">
        <v>195</v>
      </c>
    </row>
    <row r="147" spans="1:51" s="14" customFormat="1" ht="12">
      <c r="A147" s="14"/>
      <c r="B147" s="187"/>
      <c r="C147" s="14"/>
      <c r="D147" s="181" t="s">
        <v>204</v>
      </c>
      <c r="E147" s="188" t="s">
        <v>3</v>
      </c>
      <c r="F147" s="189" t="s">
        <v>1914</v>
      </c>
      <c r="G147" s="14"/>
      <c r="H147" s="190">
        <v>395.9</v>
      </c>
      <c r="I147" s="14"/>
      <c r="J147" s="14"/>
      <c r="K147" s="14"/>
      <c r="L147" s="187"/>
      <c r="M147" s="191"/>
      <c r="N147" s="192"/>
      <c r="O147" s="192"/>
      <c r="P147" s="192"/>
      <c r="Q147" s="192"/>
      <c r="R147" s="192"/>
      <c r="S147" s="192"/>
      <c r="T147" s="19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88" t="s">
        <v>204</v>
      </c>
      <c r="AU147" s="188" t="s">
        <v>78</v>
      </c>
      <c r="AV147" s="14" t="s">
        <v>78</v>
      </c>
      <c r="AW147" s="14" t="s">
        <v>31</v>
      </c>
      <c r="AX147" s="14" t="s">
        <v>69</v>
      </c>
      <c r="AY147" s="188" t="s">
        <v>195</v>
      </c>
    </row>
    <row r="148" spans="1:51" s="15" customFormat="1" ht="12">
      <c r="A148" s="15"/>
      <c r="B148" s="194"/>
      <c r="C148" s="15"/>
      <c r="D148" s="181" t="s">
        <v>204</v>
      </c>
      <c r="E148" s="195" t="s">
        <v>3</v>
      </c>
      <c r="F148" s="196" t="s">
        <v>209</v>
      </c>
      <c r="G148" s="15"/>
      <c r="H148" s="197">
        <v>796.55</v>
      </c>
      <c r="I148" s="15"/>
      <c r="J148" s="15"/>
      <c r="K148" s="15"/>
      <c r="L148" s="194"/>
      <c r="M148" s="198"/>
      <c r="N148" s="199"/>
      <c r="O148" s="199"/>
      <c r="P148" s="199"/>
      <c r="Q148" s="199"/>
      <c r="R148" s="199"/>
      <c r="S148" s="199"/>
      <c r="T148" s="20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195" t="s">
        <v>204</v>
      </c>
      <c r="AU148" s="195" t="s">
        <v>78</v>
      </c>
      <c r="AV148" s="15" t="s">
        <v>202</v>
      </c>
      <c r="AW148" s="15" t="s">
        <v>31</v>
      </c>
      <c r="AX148" s="15" t="s">
        <v>76</v>
      </c>
      <c r="AY148" s="195" t="s">
        <v>195</v>
      </c>
    </row>
    <row r="149" spans="1:65" s="2" customFormat="1" ht="24" customHeight="1">
      <c r="A149" s="33"/>
      <c r="B149" s="167"/>
      <c r="C149" s="168" t="s">
        <v>295</v>
      </c>
      <c r="D149" s="168" t="s">
        <v>197</v>
      </c>
      <c r="E149" s="169" t="s">
        <v>1915</v>
      </c>
      <c r="F149" s="170" t="s">
        <v>1916</v>
      </c>
      <c r="G149" s="171" t="s">
        <v>216</v>
      </c>
      <c r="H149" s="172">
        <v>0.42</v>
      </c>
      <c r="I149" s="173">
        <v>2860</v>
      </c>
      <c r="J149" s="173">
        <f>ROUND(I149*H149,2)</f>
        <v>1201.2</v>
      </c>
      <c r="K149" s="170" t="s">
        <v>201</v>
      </c>
      <c r="L149" s="34"/>
      <c r="M149" s="174" t="s">
        <v>3</v>
      </c>
      <c r="N149" s="175" t="s">
        <v>40</v>
      </c>
      <c r="O149" s="176">
        <v>10.47</v>
      </c>
      <c r="P149" s="176">
        <f>O149*H149</f>
        <v>4.3974</v>
      </c>
      <c r="Q149" s="176">
        <v>0</v>
      </c>
      <c r="R149" s="176">
        <f>Q149*H149</f>
        <v>0</v>
      </c>
      <c r="S149" s="176">
        <v>2.2</v>
      </c>
      <c r="T149" s="177">
        <f>S149*H149</f>
        <v>0.924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202</v>
      </c>
      <c r="AT149" s="178" t="s">
        <v>197</v>
      </c>
      <c r="AU149" s="178" t="s">
        <v>78</v>
      </c>
      <c r="AY149" s="20" t="s">
        <v>195</v>
      </c>
      <c r="BE149" s="179">
        <f>IF(N149="základní",J149,0)</f>
        <v>1201.2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76</v>
      </c>
      <c r="BK149" s="179">
        <f>ROUND(I149*H149,2)</f>
        <v>1201.2</v>
      </c>
      <c r="BL149" s="20" t="s">
        <v>202</v>
      </c>
      <c r="BM149" s="178" t="s">
        <v>1917</v>
      </c>
    </row>
    <row r="150" spans="1:51" s="13" customFormat="1" ht="12">
      <c r="A150" s="13"/>
      <c r="B150" s="180"/>
      <c r="C150" s="13"/>
      <c r="D150" s="181" t="s">
        <v>204</v>
      </c>
      <c r="E150" s="182" t="s">
        <v>3</v>
      </c>
      <c r="F150" s="183" t="s">
        <v>1886</v>
      </c>
      <c r="G150" s="13"/>
      <c r="H150" s="182" t="s">
        <v>3</v>
      </c>
      <c r="I150" s="13"/>
      <c r="J150" s="13"/>
      <c r="K150" s="13"/>
      <c r="L150" s="180"/>
      <c r="M150" s="184"/>
      <c r="N150" s="185"/>
      <c r="O150" s="185"/>
      <c r="P150" s="185"/>
      <c r="Q150" s="185"/>
      <c r="R150" s="185"/>
      <c r="S150" s="185"/>
      <c r="T150" s="18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2" t="s">
        <v>204</v>
      </c>
      <c r="AU150" s="182" t="s">
        <v>78</v>
      </c>
      <c r="AV150" s="13" t="s">
        <v>76</v>
      </c>
      <c r="AW150" s="13" t="s">
        <v>31</v>
      </c>
      <c r="AX150" s="13" t="s">
        <v>69</v>
      </c>
      <c r="AY150" s="182" t="s">
        <v>195</v>
      </c>
    </row>
    <row r="151" spans="1:51" s="14" customFormat="1" ht="12">
      <c r="A151" s="14"/>
      <c r="B151" s="187"/>
      <c r="C151" s="14"/>
      <c r="D151" s="181" t="s">
        <v>204</v>
      </c>
      <c r="E151" s="188" t="s">
        <v>3</v>
      </c>
      <c r="F151" s="189" t="s">
        <v>1887</v>
      </c>
      <c r="G151" s="14"/>
      <c r="H151" s="190">
        <v>0.27</v>
      </c>
      <c r="I151" s="14"/>
      <c r="J151" s="14"/>
      <c r="K151" s="14"/>
      <c r="L151" s="187"/>
      <c r="M151" s="191"/>
      <c r="N151" s="192"/>
      <c r="O151" s="192"/>
      <c r="P151" s="192"/>
      <c r="Q151" s="192"/>
      <c r="R151" s="192"/>
      <c r="S151" s="192"/>
      <c r="T151" s="19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188" t="s">
        <v>204</v>
      </c>
      <c r="AU151" s="188" t="s">
        <v>78</v>
      </c>
      <c r="AV151" s="14" t="s">
        <v>78</v>
      </c>
      <c r="AW151" s="14" t="s">
        <v>31</v>
      </c>
      <c r="AX151" s="14" t="s">
        <v>69</v>
      </c>
      <c r="AY151" s="188" t="s">
        <v>195</v>
      </c>
    </row>
    <row r="152" spans="1:51" s="13" customFormat="1" ht="12">
      <c r="A152" s="13"/>
      <c r="B152" s="180"/>
      <c r="C152" s="13"/>
      <c r="D152" s="181" t="s">
        <v>204</v>
      </c>
      <c r="E152" s="182" t="s">
        <v>3</v>
      </c>
      <c r="F152" s="183" t="s">
        <v>1888</v>
      </c>
      <c r="G152" s="13"/>
      <c r="H152" s="182" t="s">
        <v>3</v>
      </c>
      <c r="I152" s="13"/>
      <c r="J152" s="13"/>
      <c r="K152" s="13"/>
      <c r="L152" s="180"/>
      <c r="M152" s="184"/>
      <c r="N152" s="185"/>
      <c r="O152" s="185"/>
      <c r="P152" s="185"/>
      <c r="Q152" s="185"/>
      <c r="R152" s="185"/>
      <c r="S152" s="185"/>
      <c r="T152" s="18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2" t="s">
        <v>204</v>
      </c>
      <c r="AU152" s="182" t="s">
        <v>78</v>
      </c>
      <c r="AV152" s="13" t="s">
        <v>76</v>
      </c>
      <c r="AW152" s="13" t="s">
        <v>31</v>
      </c>
      <c r="AX152" s="13" t="s">
        <v>69</v>
      </c>
      <c r="AY152" s="182" t="s">
        <v>195</v>
      </c>
    </row>
    <row r="153" spans="1:51" s="14" customFormat="1" ht="12">
      <c r="A153" s="14"/>
      <c r="B153" s="187"/>
      <c r="C153" s="14"/>
      <c r="D153" s="181" t="s">
        <v>204</v>
      </c>
      <c r="E153" s="188" t="s">
        <v>3</v>
      </c>
      <c r="F153" s="189" t="s">
        <v>1889</v>
      </c>
      <c r="G153" s="14"/>
      <c r="H153" s="190">
        <v>0.15</v>
      </c>
      <c r="I153" s="14"/>
      <c r="J153" s="14"/>
      <c r="K153" s="14"/>
      <c r="L153" s="187"/>
      <c r="M153" s="191"/>
      <c r="N153" s="192"/>
      <c r="O153" s="192"/>
      <c r="P153" s="192"/>
      <c r="Q153" s="192"/>
      <c r="R153" s="192"/>
      <c r="S153" s="192"/>
      <c r="T153" s="19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188" t="s">
        <v>204</v>
      </c>
      <c r="AU153" s="188" t="s">
        <v>78</v>
      </c>
      <c r="AV153" s="14" t="s">
        <v>78</v>
      </c>
      <c r="AW153" s="14" t="s">
        <v>31</v>
      </c>
      <c r="AX153" s="14" t="s">
        <v>69</v>
      </c>
      <c r="AY153" s="188" t="s">
        <v>195</v>
      </c>
    </row>
    <row r="154" spans="1:51" s="15" customFormat="1" ht="12">
      <c r="A154" s="15"/>
      <c r="B154" s="194"/>
      <c r="C154" s="15"/>
      <c r="D154" s="181" t="s">
        <v>204</v>
      </c>
      <c r="E154" s="195" t="s">
        <v>3</v>
      </c>
      <c r="F154" s="196" t="s">
        <v>209</v>
      </c>
      <c r="G154" s="15"/>
      <c r="H154" s="197">
        <v>0.42</v>
      </c>
      <c r="I154" s="15"/>
      <c r="J154" s="15"/>
      <c r="K154" s="15"/>
      <c r="L154" s="194"/>
      <c r="M154" s="198"/>
      <c r="N154" s="199"/>
      <c r="O154" s="199"/>
      <c r="P154" s="199"/>
      <c r="Q154" s="199"/>
      <c r="R154" s="199"/>
      <c r="S154" s="199"/>
      <c r="T154" s="200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195" t="s">
        <v>204</v>
      </c>
      <c r="AU154" s="195" t="s">
        <v>78</v>
      </c>
      <c r="AV154" s="15" t="s">
        <v>202</v>
      </c>
      <c r="AW154" s="15" t="s">
        <v>31</v>
      </c>
      <c r="AX154" s="15" t="s">
        <v>76</v>
      </c>
      <c r="AY154" s="195" t="s">
        <v>195</v>
      </c>
    </row>
    <row r="155" spans="1:65" s="2" customFormat="1" ht="24" customHeight="1">
      <c r="A155" s="33"/>
      <c r="B155" s="167"/>
      <c r="C155" s="168" t="s">
        <v>301</v>
      </c>
      <c r="D155" s="168" t="s">
        <v>197</v>
      </c>
      <c r="E155" s="169" t="s">
        <v>1918</v>
      </c>
      <c r="F155" s="170" t="s">
        <v>1919</v>
      </c>
      <c r="G155" s="171" t="s">
        <v>334</v>
      </c>
      <c r="H155" s="172">
        <v>18</v>
      </c>
      <c r="I155" s="173">
        <v>58.2</v>
      </c>
      <c r="J155" s="173">
        <f>ROUND(I155*H155,2)</f>
        <v>1047.6</v>
      </c>
      <c r="K155" s="170" t="s">
        <v>201</v>
      </c>
      <c r="L155" s="34"/>
      <c r="M155" s="174" t="s">
        <v>3</v>
      </c>
      <c r="N155" s="175" t="s">
        <v>40</v>
      </c>
      <c r="O155" s="176">
        <v>0.213</v>
      </c>
      <c r="P155" s="176">
        <f>O155*H155</f>
        <v>3.834</v>
      </c>
      <c r="Q155" s="176">
        <v>0</v>
      </c>
      <c r="R155" s="176">
        <f>Q155*H155</f>
        <v>0</v>
      </c>
      <c r="S155" s="176">
        <v>0.025</v>
      </c>
      <c r="T155" s="177">
        <f>S155*H155</f>
        <v>0.45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8" t="s">
        <v>202</v>
      </c>
      <c r="AT155" s="178" t="s">
        <v>197</v>
      </c>
      <c r="AU155" s="178" t="s">
        <v>78</v>
      </c>
      <c r="AY155" s="20" t="s">
        <v>195</v>
      </c>
      <c r="BE155" s="179">
        <f>IF(N155="základní",J155,0)</f>
        <v>1047.6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20" t="s">
        <v>76</v>
      </c>
      <c r="BK155" s="179">
        <f>ROUND(I155*H155,2)</f>
        <v>1047.6</v>
      </c>
      <c r="BL155" s="20" t="s">
        <v>202</v>
      </c>
      <c r="BM155" s="178" t="s">
        <v>1920</v>
      </c>
    </row>
    <row r="156" spans="1:65" s="2" customFormat="1" ht="24" customHeight="1">
      <c r="A156" s="33"/>
      <c r="B156" s="167"/>
      <c r="C156" s="168" t="s">
        <v>305</v>
      </c>
      <c r="D156" s="168" t="s">
        <v>197</v>
      </c>
      <c r="E156" s="169" t="s">
        <v>754</v>
      </c>
      <c r="F156" s="170" t="s">
        <v>755</v>
      </c>
      <c r="G156" s="171" t="s">
        <v>334</v>
      </c>
      <c r="H156" s="172">
        <v>10</v>
      </c>
      <c r="I156" s="173">
        <v>104</v>
      </c>
      <c r="J156" s="173">
        <f>ROUND(I156*H156,2)</f>
        <v>1040</v>
      </c>
      <c r="K156" s="170" t="s">
        <v>201</v>
      </c>
      <c r="L156" s="34"/>
      <c r="M156" s="174" t="s">
        <v>3</v>
      </c>
      <c r="N156" s="175" t="s">
        <v>40</v>
      </c>
      <c r="O156" s="176">
        <v>0.381</v>
      </c>
      <c r="P156" s="176">
        <f>O156*H156</f>
        <v>3.81</v>
      </c>
      <c r="Q156" s="176">
        <v>0</v>
      </c>
      <c r="R156" s="176">
        <f>Q156*H156</f>
        <v>0</v>
      </c>
      <c r="S156" s="176">
        <v>0.054</v>
      </c>
      <c r="T156" s="177">
        <f>S156*H156</f>
        <v>0.54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8" t="s">
        <v>202</v>
      </c>
      <c r="AT156" s="178" t="s">
        <v>197</v>
      </c>
      <c r="AU156" s="178" t="s">
        <v>78</v>
      </c>
      <c r="AY156" s="20" t="s">
        <v>195</v>
      </c>
      <c r="BE156" s="179">
        <f>IF(N156="základní",J156,0)</f>
        <v>1040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0" t="s">
        <v>76</v>
      </c>
      <c r="BK156" s="179">
        <f>ROUND(I156*H156,2)</f>
        <v>1040</v>
      </c>
      <c r="BL156" s="20" t="s">
        <v>202</v>
      </c>
      <c r="BM156" s="178" t="s">
        <v>1921</v>
      </c>
    </row>
    <row r="157" spans="1:65" s="2" customFormat="1" ht="24" customHeight="1">
      <c r="A157" s="33"/>
      <c r="B157" s="167"/>
      <c r="C157" s="168" t="s">
        <v>311</v>
      </c>
      <c r="D157" s="168" t="s">
        <v>197</v>
      </c>
      <c r="E157" s="169" t="s">
        <v>1922</v>
      </c>
      <c r="F157" s="170" t="s">
        <v>1923</v>
      </c>
      <c r="G157" s="171" t="s">
        <v>334</v>
      </c>
      <c r="H157" s="172">
        <v>18</v>
      </c>
      <c r="I157" s="173">
        <v>231</v>
      </c>
      <c r="J157" s="173">
        <f>ROUND(I157*H157,2)</f>
        <v>4158</v>
      </c>
      <c r="K157" s="170" t="s">
        <v>201</v>
      </c>
      <c r="L157" s="34"/>
      <c r="M157" s="174" t="s">
        <v>3</v>
      </c>
      <c r="N157" s="175" t="s">
        <v>40</v>
      </c>
      <c r="O157" s="176">
        <v>0.846</v>
      </c>
      <c r="P157" s="176">
        <f>O157*H157</f>
        <v>15.228</v>
      </c>
      <c r="Q157" s="176">
        <v>0</v>
      </c>
      <c r="R157" s="176">
        <f>Q157*H157</f>
        <v>0</v>
      </c>
      <c r="S157" s="176">
        <v>0.074</v>
      </c>
      <c r="T157" s="177">
        <f>S157*H157</f>
        <v>1.3319999999999999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8" t="s">
        <v>202</v>
      </c>
      <c r="AT157" s="178" t="s">
        <v>197</v>
      </c>
      <c r="AU157" s="178" t="s">
        <v>78</v>
      </c>
      <c r="AY157" s="20" t="s">
        <v>195</v>
      </c>
      <c r="BE157" s="179">
        <f>IF(N157="základní",J157,0)</f>
        <v>4158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76</v>
      </c>
      <c r="BK157" s="179">
        <f>ROUND(I157*H157,2)</f>
        <v>4158</v>
      </c>
      <c r="BL157" s="20" t="s">
        <v>202</v>
      </c>
      <c r="BM157" s="178" t="s">
        <v>1924</v>
      </c>
    </row>
    <row r="158" spans="1:65" s="2" customFormat="1" ht="24" customHeight="1">
      <c r="A158" s="33"/>
      <c r="B158" s="167"/>
      <c r="C158" s="168" t="s">
        <v>317</v>
      </c>
      <c r="D158" s="168" t="s">
        <v>197</v>
      </c>
      <c r="E158" s="169" t="s">
        <v>1925</v>
      </c>
      <c r="F158" s="170" t="s">
        <v>1926</v>
      </c>
      <c r="G158" s="171" t="s">
        <v>334</v>
      </c>
      <c r="H158" s="172">
        <v>2</v>
      </c>
      <c r="I158" s="173">
        <v>313</v>
      </c>
      <c r="J158" s="173">
        <f>ROUND(I158*H158,2)</f>
        <v>626</v>
      </c>
      <c r="K158" s="170" t="s">
        <v>201</v>
      </c>
      <c r="L158" s="34"/>
      <c r="M158" s="174" t="s">
        <v>3</v>
      </c>
      <c r="N158" s="175" t="s">
        <v>40</v>
      </c>
      <c r="O158" s="176">
        <v>1.147</v>
      </c>
      <c r="P158" s="176">
        <f>O158*H158</f>
        <v>2.294</v>
      </c>
      <c r="Q158" s="176">
        <v>0</v>
      </c>
      <c r="R158" s="176">
        <f>Q158*H158</f>
        <v>0</v>
      </c>
      <c r="S158" s="176">
        <v>0.099</v>
      </c>
      <c r="T158" s="177">
        <f>S158*H158</f>
        <v>0.198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8" t="s">
        <v>202</v>
      </c>
      <c r="AT158" s="178" t="s">
        <v>197</v>
      </c>
      <c r="AU158" s="178" t="s">
        <v>78</v>
      </c>
      <c r="AY158" s="20" t="s">
        <v>195</v>
      </c>
      <c r="BE158" s="179">
        <f>IF(N158="základní",J158,0)</f>
        <v>626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20" t="s">
        <v>76</v>
      </c>
      <c r="BK158" s="179">
        <f>ROUND(I158*H158,2)</f>
        <v>626</v>
      </c>
      <c r="BL158" s="20" t="s">
        <v>202</v>
      </c>
      <c r="BM158" s="178" t="s">
        <v>1927</v>
      </c>
    </row>
    <row r="159" spans="1:65" s="2" customFormat="1" ht="24" customHeight="1">
      <c r="A159" s="33"/>
      <c r="B159" s="167"/>
      <c r="C159" s="168" t="s">
        <v>8</v>
      </c>
      <c r="D159" s="168" t="s">
        <v>197</v>
      </c>
      <c r="E159" s="169" t="s">
        <v>1928</v>
      </c>
      <c r="F159" s="170" t="s">
        <v>1929</v>
      </c>
      <c r="G159" s="171" t="s">
        <v>334</v>
      </c>
      <c r="H159" s="172">
        <v>1</v>
      </c>
      <c r="I159" s="173">
        <v>229</v>
      </c>
      <c r="J159" s="173">
        <f>ROUND(I159*H159,2)</f>
        <v>229</v>
      </c>
      <c r="K159" s="170" t="s">
        <v>201</v>
      </c>
      <c r="L159" s="34"/>
      <c r="M159" s="174" t="s">
        <v>3</v>
      </c>
      <c r="N159" s="175" t="s">
        <v>40</v>
      </c>
      <c r="O159" s="176">
        <v>0.837</v>
      </c>
      <c r="P159" s="176">
        <f>O159*H159</f>
        <v>0.837</v>
      </c>
      <c r="Q159" s="176">
        <v>0</v>
      </c>
      <c r="R159" s="176">
        <f>Q159*H159</f>
        <v>0</v>
      </c>
      <c r="S159" s="176">
        <v>0.032</v>
      </c>
      <c r="T159" s="177">
        <f>S159*H159</f>
        <v>0.032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8" t="s">
        <v>202</v>
      </c>
      <c r="AT159" s="178" t="s">
        <v>197</v>
      </c>
      <c r="AU159" s="178" t="s">
        <v>78</v>
      </c>
      <c r="AY159" s="20" t="s">
        <v>195</v>
      </c>
      <c r="BE159" s="179">
        <f>IF(N159="základní",J159,0)</f>
        <v>229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20" t="s">
        <v>76</v>
      </c>
      <c r="BK159" s="179">
        <f>ROUND(I159*H159,2)</f>
        <v>229</v>
      </c>
      <c r="BL159" s="20" t="s">
        <v>202</v>
      </c>
      <c r="BM159" s="178" t="s">
        <v>1930</v>
      </c>
    </row>
    <row r="160" spans="1:65" s="2" customFormat="1" ht="16.5" customHeight="1">
      <c r="A160" s="33"/>
      <c r="B160" s="167"/>
      <c r="C160" s="168" t="s">
        <v>326</v>
      </c>
      <c r="D160" s="168" t="s">
        <v>197</v>
      </c>
      <c r="E160" s="169" t="s">
        <v>1931</v>
      </c>
      <c r="F160" s="170" t="s">
        <v>1932</v>
      </c>
      <c r="G160" s="171" t="s">
        <v>212</v>
      </c>
      <c r="H160" s="172">
        <v>3</v>
      </c>
      <c r="I160" s="173">
        <v>93.4</v>
      </c>
      <c r="J160" s="173">
        <f>ROUND(I160*H160,2)</f>
        <v>280.2</v>
      </c>
      <c r="K160" s="170" t="s">
        <v>201</v>
      </c>
      <c r="L160" s="34"/>
      <c r="M160" s="174" t="s">
        <v>3</v>
      </c>
      <c r="N160" s="175" t="s">
        <v>40</v>
      </c>
      <c r="O160" s="176">
        <v>0.342</v>
      </c>
      <c r="P160" s="176">
        <f>O160*H160</f>
        <v>1.026</v>
      </c>
      <c r="Q160" s="176">
        <v>0</v>
      </c>
      <c r="R160" s="176">
        <f>Q160*H160</f>
        <v>0</v>
      </c>
      <c r="S160" s="176">
        <v>0.013</v>
      </c>
      <c r="T160" s="177">
        <f>S160*H160</f>
        <v>0.039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8" t="s">
        <v>202</v>
      </c>
      <c r="AT160" s="178" t="s">
        <v>197</v>
      </c>
      <c r="AU160" s="178" t="s">
        <v>78</v>
      </c>
      <c r="AY160" s="20" t="s">
        <v>195</v>
      </c>
      <c r="BE160" s="179">
        <f>IF(N160="základní",J160,0)</f>
        <v>280.2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0" t="s">
        <v>76</v>
      </c>
      <c r="BK160" s="179">
        <f>ROUND(I160*H160,2)</f>
        <v>280.2</v>
      </c>
      <c r="BL160" s="20" t="s">
        <v>202</v>
      </c>
      <c r="BM160" s="178" t="s">
        <v>1933</v>
      </c>
    </row>
    <row r="161" spans="1:65" s="2" customFormat="1" ht="24" customHeight="1">
      <c r="A161" s="33"/>
      <c r="B161" s="167"/>
      <c r="C161" s="168" t="s">
        <v>331</v>
      </c>
      <c r="D161" s="168" t="s">
        <v>197</v>
      </c>
      <c r="E161" s="169" t="s">
        <v>1934</v>
      </c>
      <c r="F161" s="170" t="s">
        <v>1935</v>
      </c>
      <c r="G161" s="171" t="s">
        <v>212</v>
      </c>
      <c r="H161" s="172">
        <v>50</v>
      </c>
      <c r="I161" s="173">
        <v>183</v>
      </c>
      <c r="J161" s="173">
        <f>ROUND(I161*H161,2)</f>
        <v>9150</v>
      </c>
      <c r="K161" s="170" t="s">
        <v>201</v>
      </c>
      <c r="L161" s="34"/>
      <c r="M161" s="174" t="s">
        <v>3</v>
      </c>
      <c r="N161" s="175" t="s">
        <v>40</v>
      </c>
      <c r="O161" s="176">
        <v>0.668</v>
      </c>
      <c r="P161" s="176">
        <f>O161*H161</f>
        <v>33.4</v>
      </c>
      <c r="Q161" s="176">
        <v>0</v>
      </c>
      <c r="R161" s="176">
        <f>Q161*H161</f>
        <v>0</v>
      </c>
      <c r="S161" s="176">
        <v>0.04</v>
      </c>
      <c r="T161" s="177">
        <f>S161*H161</f>
        <v>2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8" t="s">
        <v>202</v>
      </c>
      <c r="AT161" s="178" t="s">
        <v>197</v>
      </c>
      <c r="AU161" s="178" t="s">
        <v>78</v>
      </c>
      <c r="AY161" s="20" t="s">
        <v>195</v>
      </c>
      <c r="BE161" s="179">
        <f>IF(N161="základní",J161,0)</f>
        <v>9150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20" t="s">
        <v>76</v>
      </c>
      <c r="BK161" s="179">
        <f>ROUND(I161*H161,2)</f>
        <v>9150</v>
      </c>
      <c r="BL161" s="20" t="s">
        <v>202</v>
      </c>
      <c r="BM161" s="178" t="s">
        <v>1936</v>
      </c>
    </row>
    <row r="162" spans="1:65" s="2" customFormat="1" ht="24" customHeight="1">
      <c r="A162" s="33"/>
      <c r="B162" s="167"/>
      <c r="C162" s="168" t="s">
        <v>338</v>
      </c>
      <c r="D162" s="168" t="s">
        <v>197</v>
      </c>
      <c r="E162" s="169" t="s">
        <v>1937</v>
      </c>
      <c r="F162" s="170" t="s">
        <v>1938</v>
      </c>
      <c r="G162" s="171" t="s">
        <v>212</v>
      </c>
      <c r="H162" s="172">
        <v>14.15</v>
      </c>
      <c r="I162" s="173">
        <v>196</v>
      </c>
      <c r="J162" s="173">
        <f>ROUND(I162*H162,2)</f>
        <v>2773.4</v>
      </c>
      <c r="K162" s="170" t="s">
        <v>201</v>
      </c>
      <c r="L162" s="34"/>
      <c r="M162" s="174" t="s">
        <v>3</v>
      </c>
      <c r="N162" s="175" t="s">
        <v>40</v>
      </c>
      <c r="O162" s="176">
        <v>0.717</v>
      </c>
      <c r="P162" s="176">
        <f>O162*H162</f>
        <v>10.14555</v>
      </c>
      <c r="Q162" s="176">
        <v>0</v>
      </c>
      <c r="R162" s="176">
        <f>Q162*H162</f>
        <v>0</v>
      </c>
      <c r="S162" s="176">
        <v>0.016</v>
      </c>
      <c r="T162" s="177">
        <f>S162*H162</f>
        <v>0.22640000000000002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8" t="s">
        <v>202</v>
      </c>
      <c r="AT162" s="178" t="s">
        <v>197</v>
      </c>
      <c r="AU162" s="178" t="s">
        <v>78</v>
      </c>
      <c r="AY162" s="20" t="s">
        <v>195</v>
      </c>
      <c r="BE162" s="179">
        <f>IF(N162="základní",J162,0)</f>
        <v>2773.4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0" t="s">
        <v>76</v>
      </c>
      <c r="BK162" s="179">
        <f>ROUND(I162*H162,2)</f>
        <v>2773.4</v>
      </c>
      <c r="BL162" s="20" t="s">
        <v>202</v>
      </c>
      <c r="BM162" s="178" t="s">
        <v>1939</v>
      </c>
    </row>
    <row r="163" spans="1:51" s="14" customFormat="1" ht="12">
      <c r="A163" s="14"/>
      <c r="B163" s="187"/>
      <c r="C163" s="14"/>
      <c r="D163" s="181" t="s">
        <v>204</v>
      </c>
      <c r="E163" s="188" t="s">
        <v>3</v>
      </c>
      <c r="F163" s="189" t="s">
        <v>1940</v>
      </c>
      <c r="G163" s="14"/>
      <c r="H163" s="190">
        <v>14.15</v>
      </c>
      <c r="I163" s="14"/>
      <c r="J163" s="14"/>
      <c r="K163" s="14"/>
      <c r="L163" s="187"/>
      <c r="M163" s="191"/>
      <c r="N163" s="192"/>
      <c r="O163" s="192"/>
      <c r="P163" s="192"/>
      <c r="Q163" s="192"/>
      <c r="R163" s="192"/>
      <c r="S163" s="192"/>
      <c r="T163" s="19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188" t="s">
        <v>204</v>
      </c>
      <c r="AU163" s="188" t="s">
        <v>78</v>
      </c>
      <c r="AV163" s="14" t="s">
        <v>78</v>
      </c>
      <c r="AW163" s="14" t="s">
        <v>31</v>
      </c>
      <c r="AX163" s="14" t="s">
        <v>76</v>
      </c>
      <c r="AY163" s="188" t="s">
        <v>195</v>
      </c>
    </row>
    <row r="164" spans="1:65" s="2" customFormat="1" ht="16.5" customHeight="1">
      <c r="A164" s="33"/>
      <c r="B164" s="167"/>
      <c r="C164" s="168" t="s">
        <v>344</v>
      </c>
      <c r="D164" s="168" t="s">
        <v>197</v>
      </c>
      <c r="E164" s="169" t="s">
        <v>1941</v>
      </c>
      <c r="F164" s="170" t="s">
        <v>1942</v>
      </c>
      <c r="G164" s="171" t="s">
        <v>212</v>
      </c>
      <c r="H164" s="172">
        <v>1.5</v>
      </c>
      <c r="I164" s="173">
        <v>129</v>
      </c>
      <c r="J164" s="173">
        <f>ROUND(I164*H164,2)</f>
        <v>193.5</v>
      </c>
      <c r="K164" s="170" t="s">
        <v>201</v>
      </c>
      <c r="L164" s="34"/>
      <c r="M164" s="174" t="s">
        <v>3</v>
      </c>
      <c r="N164" s="175" t="s">
        <v>40</v>
      </c>
      <c r="O164" s="176">
        <v>0.473</v>
      </c>
      <c r="P164" s="176">
        <f>O164*H164</f>
        <v>0.7095</v>
      </c>
      <c r="Q164" s="176">
        <v>0</v>
      </c>
      <c r="R164" s="176">
        <f>Q164*H164</f>
        <v>0</v>
      </c>
      <c r="S164" s="176">
        <v>0.011</v>
      </c>
      <c r="T164" s="177">
        <f>S164*H164</f>
        <v>0.0165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8" t="s">
        <v>202</v>
      </c>
      <c r="AT164" s="178" t="s">
        <v>197</v>
      </c>
      <c r="AU164" s="178" t="s">
        <v>78</v>
      </c>
      <c r="AY164" s="20" t="s">
        <v>195</v>
      </c>
      <c r="BE164" s="179">
        <f>IF(N164="základní",J164,0)</f>
        <v>193.5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20" t="s">
        <v>76</v>
      </c>
      <c r="BK164" s="179">
        <f>ROUND(I164*H164,2)</f>
        <v>193.5</v>
      </c>
      <c r="BL164" s="20" t="s">
        <v>202</v>
      </c>
      <c r="BM164" s="178" t="s">
        <v>1943</v>
      </c>
    </row>
    <row r="165" spans="1:65" s="2" customFormat="1" ht="24" customHeight="1">
      <c r="A165" s="33"/>
      <c r="B165" s="167"/>
      <c r="C165" s="168" t="s">
        <v>362</v>
      </c>
      <c r="D165" s="168" t="s">
        <v>197</v>
      </c>
      <c r="E165" s="169" t="s">
        <v>1944</v>
      </c>
      <c r="F165" s="170" t="s">
        <v>1945</v>
      </c>
      <c r="G165" s="171" t="s">
        <v>212</v>
      </c>
      <c r="H165" s="172">
        <v>1.75</v>
      </c>
      <c r="I165" s="173">
        <v>2550</v>
      </c>
      <c r="J165" s="173">
        <f>ROUND(I165*H165,2)</f>
        <v>4462.5</v>
      </c>
      <c r="K165" s="170" t="s">
        <v>201</v>
      </c>
      <c r="L165" s="34"/>
      <c r="M165" s="174" t="s">
        <v>3</v>
      </c>
      <c r="N165" s="175" t="s">
        <v>40</v>
      </c>
      <c r="O165" s="176">
        <v>1.5</v>
      </c>
      <c r="P165" s="176">
        <f>O165*H165</f>
        <v>2.625</v>
      </c>
      <c r="Q165" s="176">
        <v>0.00096</v>
      </c>
      <c r="R165" s="176">
        <f>Q165*H165</f>
        <v>0.00168</v>
      </c>
      <c r="S165" s="176">
        <v>0.031</v>
      </c>
      <c r="T165" s="177">
        <f>S165*H165</f>
        <v>0.05425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8" t="s">
        <v>202</v>
      </c>
      <c r="AT165" s="178" t="s">
        <v>197</v>
      </c>
      <c r="AU165" s="178" t="s">
        <v>78</v>
      </c>
      <c r="AY165" s="20" t="s">
        <v>195</v>
      </c>
      <c r="BE165" s="179">
        <f>IF(N165="základní",J165,0)</f>
        <v>4462.5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20" t="s">
        <v>76</v>
      </c>
      <c r="BK165" s="179">
        <f>ROUND(I165*H165,2)</f>
        <v>4462.5</v>
      </c>
      <c r="BL165" s="20" t="s">
        <v>202</v>
      </c>
      <c r="BM165" s="178" t="s">
        <v>1946</v>
      </c>
    </row>
    <row r="166" spans="1:51" s="13" customFormat="1" ht="12">
      <c r="A166" s="13"/>
      <c r="B166" s="180"/>
      <c r="C166" s="13"/>
      <c r="D166" s="181" t="s">
        <v>204</v>
      </c>
      <c r="E166" s="182" t="s">
        <v>3</v>
      </c>
      <c r="F166" s="183" t="s">
        <v>1947</v>
      </c>
      <c r="G166" s="13"/>
      <c r="H166" s="182" t="s">
        <v>3</v>
      </c>
      <c r="I166" s="13"/>
      <c r="J166" s="13"/>
      <c r="K166" s="13"/>
      <c r="L166" s="180"/>
      <c r="M166" s="184"/>
      <c r="N166" s="185"/>
      <c r="O166" s="185"/>
      <c r="P166" s="185"/>
      <c r="Q166" s="185"/>
      <c r="R166" s="185"/>
      <c r="S166" s="185"/>
      <c r="T166" s="18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2" t="s">
        <v>204</v>
      </c>
      <c r="AU166" s="182" t="s">
        <v>78</v>
      </c>
      <c r="AV166" s="13" t="s">
        <v>76</v>
      </c>
      <c r="AW166" s="13" t="s">
        <v>31</v>
      </c>
      <c r="AX166" s="13" t="s">
        <v>69</v>
      </c>
      <c r="AY166" s="182" t="s">
        <v>195</v>
      </c>
    </row>
    <row r="167" spans="1:51" s="14" customFormat="1" ht="12">
      <c r="A167" s="14"/>
      <c r="B167" s="187"/>
      <c r="C167" s="14"/>
      <c r="D167" s="181" t="s">
        <v>204</v>
      </c>
      <c r="E167" s="188" t="s">
        <v>3</v>
      </c>
      <c r="F167" s="189" t="s">
        <v>1948</v>
      </c>
      <c r="G167" s="14"/>
      <c r="H167" s="190">
        <v>1.75</v>
      </c>
      <c r="I167" s="14"/>
      <c r="J167" s="14"/>
      <c r="K167" s="14"/>
      <c r="L167" s="187"/>
      <c r="M167" s="191"/>
      <c r="N167" s="192"/>
      <c r="O167" s="192"/>
      <c r="P167" s="192"/>
      <c r="Q167" s="192"/>
      <c r="R167" s="192"/>
      <c r="S167" s="192"/>
      <c r="T167" s="19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188" t="s">
        <v>204</v>
      </c>
      <c r="AU167" s="188" t="s">
        <v>78</v>
      </c>
      <c r="AV167" s="14" t="s">
        <v>78</v>
      </c>
      <c r="AW167" s="14" t="s">
        <v>31</v>
      </c>
      <c r="AX167" s="14" t="s">
        <v>76</v>
      </c>
      <c r="AY167" s="188" t="s">
        <v>195</v>
      </c>
    </row>
    <row r="168" spans="1:65" s="2" customFormat="1" ht="24" customHeight="1">
      <c r="A168" s="33"/>
      <c r="B168" s="167"/>
      <c r="C168" s="168" t="s">
        <v>369</v>
      </c>
      <c r="D168" s="168" t="s">
        <v>197</v>
      </c>
      <c r="E168" s="169" t="s">
        <v>1949</v>
      </c>
      <c r="F168" s="170" t="s">
        <v>1950</v>
      </c>
      <c r="G168" s="171" t="s">
        <v>212</v>
      </c>
      <c r="H168" s="172">
        <v>0.75</v>
      </c>
      <c r="I168" s="173">
        <v>11000</v>
      </c>
      <c r="J168" s="173">
        <f>ROUND(I168*H168,2)</f>
        <v>8250</v>
      </c>
      <c r="K168" s="170" t="s">
        <v>201</v>
      </c>
      <c r="L168" s="34"/>
      <c r="M168" s="174" t="s">
        <v>3</v>
      </c>
      <c r="N168" s="175" t="s">
        <v>40</v>
      </c>
      <c r="O168" s="176">
        <v>17.456</v>
      </c>
      <c r="P168" s="176">
        <f>O168*H168</f>
        <v>13.091999999999999</v>
      </c>
      <c r="Q168" s="176">
        <v>0.00382</v>
      </c>
      <c r="R168" s="176">
        <f>Q168*H168</f>
        <v>0.002865</v>
      </c>
      <c r="S168" s="176">
        <v>0.196</v>
      </c>
      <c r="T168" s="177">
        <f>S168*H168</f>
        <v>0.14700000000000002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8" t="s">
        <v>202</v>
      </c>
      <c r="AT168" s="178" t="s">
        <v>197</v>
      </c>
      <c r="AU168" s="178" t="s">
        <v>78</v>
      </c>
      <c r="AY168" s="20" t="s">
        <v>195</v>
      </c>
      <c r="BE168" s="179">
        <f>IF(N168="základní",J168,0)</f>
        <v>8250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20" t="s">
        <v>76</v>
      </c>
      <c r="BK168" s="179">
        <f>ROUND(I168*H168,2)</f>
        <v>8250</v>
      </c>
      <c r="BL168" s="20" t="s">
        <v>202</v>
      </c>
      <c r="BM168" s="178" t="s">
        <v>1951</v>
      </c>
    </row>
    <row r="169" spans="1:51" s="13" customFormat="1" ht="12">
      <c r="A169" s="13"/>
      <c r="B169" s="180"/>
      <c r="C169" s="13"/>
      <c r="D169" s="181" t="s">
        <v>204</v>
      </c>
      <c r="E169" s="182" t="s">
        <v>3</v>
      </c>
      <c r="F169" s="183" t="s">
        <v>1952</v>
      </c>
      <c r="G169" s="13"/>
      <c r="H169" s="182" t="s">
        <v>3</v>
      </c>
      <c r="I169" s="13"/>
      <c r="J169" s="13"/>
      <c r="K169" s="13"/>
      <c r="L169" s="180"/>
      <c r="M169" s="184"/>
      <c r="N169" s="185"/>
      <c r="O169" s="185"/>
      <c r="P169" s="185"/>
      <c r="Q169" s="185"/>
      <c r="R169" s="185"/>
      <c r="S169" s="185"/>
      <c r="T169" s="18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2" t="s">
        <v>204</v>
      </c>
      <c r="AU169" s="182" t="s">
        <v>78</v>
      </c>
      <c r="AV169" s="13" t="s">
        <v>76</v>
      </c>
      <c r="AW169" s="13" t="s">
        <v>31</v>
      </c>
      <c r="AX169" s="13" t="s">
        <v>69</v>
      </c>
      <c r="AY169" s="182" t="s">
        <v>195</v>
      </c>
    </row>
    <row r="170" spans="1:51" s="14" customFormat="1" ht="12">
      <c r="A170" s="14"/>
      <c r="B170" s="187"/>
      <c r="C170" s="14"/>
      <c r="D170" s="181" t="s">
        <v>204</v>
      </c>
      <c r="E170" s="188" t="s">
        <v>3</v>
      </c>
      <c r="F170" s="189" t="s">
        <v>1953</v>
      </c>
      <c r="G170" s="14"/>
      <c r="H170" s="190">
        <v>0.75</v>
      </c>
      <c r="I170" s="14"/>
      <c r="J170" s="14"/>
      <c r="K170" s="14"/>
      <c r="L170" s="187"/>
      <c r="M170" s="191"/>
      <c r="N170" s="192"/>
      <c r="O170" s="192"/>
      <c r="P170" s="192"/>
      <c r="Q170" s="192"/>
      <c r="R170" s="192"/>
      <c r="S170" s="192"/>
      <c r="T170" s="19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188" t="s">
        <v>204</v>
      </c>
      <c r="AU170" s="188" t="s">
        <v>78</v>
      </c>
      <c r="AV170" s="14" t="s">
        <v>78</v>
      </c>
      <c r="AW170" s="14" t="s">
        <v>31</v>
      </c>
      <c r="AX170" s="14" t="s">
        <v>76</v>
      </c>
      <c r="AY170" s="188" t="s">
        <v>195</v>
      </c>
    </row>
    <row r="171" spans="1:65" s="2" customFormat="1" ht="24" customHeight="1">
      <c r="A171" s="33"/>
      <c r="B171" s="167"/>
      <c r="C171" s="168" t="s">
        <v>376</v>
      </c>
      <c r="D171" s="168" t="s">
        <v>197</v>
      </c>
      <c r="E171" s="169" t="s">
        <v>1954</v>
      </c>
      <c r="F171" s="170" t="s">
        <v>1955</v>
      </c>
      <c r="G171" s="171" t="s">
        <v>212</v>
      </c>
      <c r="H171" s="172">
        <v>0.25</v>
      </c>
      <c r="I171" s="173">
        <v>12200</v>
      </c>
      <c r="J171" s="173">
        <f>ROUND(I171*H171,2)</f>
        <v>3050</v>
      </c>
      <c r="K171" s="170" t="s">
        <v>201</v>
      </c>
      <c r="L171" s="34"/>
      <c r="M171" s="174" t="s">
        <v>3</v>
      </c>
      <c r="N171" s="175" t="s">
        <v>40</v>
      </c>
      <c r="O171" s="176">
        <v>19.78</v>
      </c>
      <c r="P171" s="176">
        <f>O171*H171</f>
        <v>4.945</v>
      </c>
      <c r="Q171" s="176">
        <v>0.00434</v>
      </c>
      <c r="R171" s="176">
        <f>Q171*H171</f>
        <v>0.001085</v>
      </c>
      <c r="S171" s="176">
        <v>0.283</v>
      </c>
      <c r="T171" s="177">
        <f>S171*H171</f>
        <v>0.07075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8" t="s">
        <v>202</v>
      </c>
      <c r="AT171" s="178" t="s">
        <v>197</v>
      </c>
      <c r="AU171" s="178" t="s">
        <v>78</v>
      </c>
      <c r="AY171" s="20" t="s">
        <v>195</v>
      </c>
      <c r="BE171" s="179">
        <f>IF(N171="základní",J171,0)</f>
        <v>3050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20" t="s">
        <v>76</v>
      </c>
      <c r="BK171" s="179">
        <f>ROUND(I171*H171,2)</f>
        <v>3050</v>
      </c>
      <c r="BL171" s="20" t="s">
        <v>202</v>
      </c>
      <c r="BM171" s="178" t="s">
        <v>1956</v>
      </c>
    </row>
    <row r="172" spans="1:51" s="13" customFormat="1" ht="12">
      <c r="A172" s="13"/>
      <c r="B172" s="180"/>
      <c r="C172" s="13"/>
      <c r="D172" s="181" t="s">
        <v>204</v>
      </c>
      <c r="E172" s="182" t="s">
        <v>3</v>
      </c>
      <c r="F172" s="183" t="s">
        <v>1952</v>
      </c>
      <c r="G172" s="13"/>
      <c r="H172" s="182" t="s">
        <v>3</v>
      </c>
      <c r="I172" s="13"/>
      <c r="J172" s="13"/>
      <c r="K172" s="13"/>
      <c r="L172" s="180"/>
      <c r="M172" s="184"/>
      <c r="N172" s="185"/>
      <c r="O172" s="185"/>
      <c r="P172" s="185"/>
      <c r="Q172" s="185"/>
      <c r="R172" s="185"/>
      <c r="S172" s="185"/>
      <c r="T172" s="18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2" t="s">
        <v>204</v>
      </c>
      <c r="AU172" s="182" t="s">
        <v>78</v>
      </c>
      <c r="AV172" s="13" t="s">
        <v>76</v>
      </c>
      <c r="AW172" s="13" t="s">
        <v>31</v>
      </c>
      <c r="AX172" s="13" t="s">
        <v>69</v>
      </c>
      <c r="AY172" s="182" t="s">
        <v>195</v>
      </c>
    </row>
    <row r="173" spans="1:51" s="14" customFormat="1" ht="12">
      <c r="A173" s="14"/>
      <c r="B173" s="187"/>
      <c r="C173" s="14"/>
      <c r="D173" s="181" t="s">
        <v>204</v>
      </c>
      <c r="E173" s="188" t="s">
        <v>3</v>
      </c>
      <c r="F173" s="189" t="s">
        <v>1957</v>
      </c>
      <c r="G173" s="14"/>
      <c r="H173" s="190">
        <v>0.25</v>
      </c>
      <c r="I173" s="14"/>
      <c r="J173" s="14"/>
      <c r="K173" s="14"/>
      <c r="L173" s="187"/>
      <c r="M173" s="191"/>
      <c r="N173" s="192"/>
      <c r="O173" s="192"/>
      <c r="P173" s="192"/>
      <c r="Q173" s="192"/>
      <c r="R173" s="192"/>
      <c r="S173" s="192"/>
      <c r="T173" s="19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188" t="s">
        <v>204</v>
      </c>
      <c r="AU173" s="188" t="s">
        <v>78</v>
      </c>
      <c r="AV173" s="14" t="s">
        <v>78</v>
      </c>
      <c r="AW173" s="14" t="s">
        <v>31</v>
      </c>
      <c r="AX173" s="14" t="s">
        <v>76</v>
      </c>
      <c r="AY173" s="188" t="s">
        <v>195</v>
      </c>
    </row>
    <row r="174" spans="1:65" s="2" customFormat="1" ht="16.5" customHeight="1">
      <c r="A174" s="33"/>
      <c r="B174" s="167"/>
      <c r="C174" s="168" t="s">
        <v>383</v>
      </c>
      <c r="D174" s="168" t="s">
        <v>197</v>
      </c>
      <c r="E174" s="169" t="s">
        <v>1958</v>
      </c>
      <c r="F174" s="170" t="s">
        <v>1959</v>
      </c>
      <c r="G174" s="171" t="s">
        <v>212</v>
      </c>
      <c r="H174" s="172">
        <v>30</v>
      </c>
      <c r="I174" s="173">
        <v>89.8</v>
      </c>
      <c r="J174" s="173">
        <f>ROUND(I174*H174,2)</f>
        <v>2694</v>
      </c>
      <c r="K174" s="170" t="s">
        <v>201</v>
      </c>
      <c r="L174" s="34"/>
      <c r="M174" s="174" t="s">
        <v>3</v>
      </c>
      <c r="N174" s="175" t="s">
        <v>40</v>
      </c>
      <c r="O174" s="176">
        <v>0.221</v>
      </c>
      <c r="P174" s="176">
        <f>O174*H174</f>
        <v>6.63</v>
      </c>
      <c r="Q174" s="176">
        <v>0</v>
      </c>
      <c r="R174" s="176">
        <f>Q174*H174</f>
        <v>0</v>
      </c>
      <c r="S174" s="176">
        <v>0</v>
      </c>
      <c r="T174" s="177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8" t="s">
        <v>202</v>
      </c>
      <c r="AT174" s="178" t="s">
        <v>197</v>
      </c>
      <c r="AU174" s="178" t="s">
        <v>78</v>
      </c>
      <c r="AY174" s="20" t="s">
        <v>195</v>
      </c>
      <c r="BE174" s="179">
        <f>IF(N174="základní",J174,0)</f>
        <v>2694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20" t="s">
        <v>76</v>
      </c>
      <c r="BK174" s="179">
        <f>ROUND(I174*H174,2)</f>
        <v>2694</v>
      </c>
      <c r="BL174" s="20" t="s">
        <v>202</v>
      </c>
      <c r="BM174" s="178" t="s">
        <v>1960</v>
      </c>
    </row>
    <row r="175" spans="1:51" s="14" customFormat="1" ht="12">
      <c r="A175" s="14"/>
      <c r="B175" s="187"/>
      <c r="C175" s="14"/>
      <c r="D175" s="181" t="s">
        <v>204</v>
      </c>
      <c r="E175" s="188" t="s">
        <v>3</v>
      </c>
      <c r="F175" s="189" t="s">
        <v>1961</v>
      </c>
      <c r="G175" s="14"/>
      <c r="H175" s="190">
        <v>30</v>
      </c>
      <c r="I175" s="14"/>
      <c r="J175" s="14"/>
      <c r="K175" s="14"/>
      <c r="L175" s="187"/>
      <c r="M175" s="191"/>
      <c r="N175" s="192"/>
      <c r="O175" s="192"/>
      <c r="P175" s="192"/>
      <c r="Q175" s="192"/>
      <c r="R175" s="192"/>
      <c r="S175" s="192"/>
      <c r="T175" s="19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188" t="s">
        <v>204</v>
      </c>
      <c r="AU175" s="188" t="s">
        <v>78</v>
      </c>
      <c r="AV175" s="14" t="s">
        <v>78</v>
      </c>
      <c r="AW175" s="14" t="s">
        <v>31</v>
      </c>
      <c r="AX175" s="14" t="s">
        <v>76</v>
      </c>
      <c r="AY175" s="188" t="s">
        <v>195</v>
      </c>
    </row>
    <row r="176" spans="1:65" s="2" customFormat="1" ht="16.5" customHeight="1">
      <c r="A176" s="33"/>
      <c r="B176" s="167"/>
      <c r="C176" s="168" t="s">
        <v>400</v>
      </c>
      <c r="D176" s="168" t="s">
        <v>197</v>
      </c>
      <c r="E176" s="169" t="s">
        <v>1962</v>
      </c>
      <c r="F176" s="170" t="s">
        <v>1963</v>
      </c>
      <c r="G176" s="171" t="s">
        <v>212</v>
      </c>
      <c r="H176" s="172">
        <v>6</v>
      </c>
      <c r="I176" s="173">
        <v>230</v>
      </c>
      <c r="J176" s="173">
        <f>ROUND(I176*H176,2)</f>
        <v>1380</v>
      </c>
      <c r="K176" s="170" t="s">
        <v>201</v>
      </c>
      <c r="L176" s="34"/>
      <c r="M176" s="174" t="s">
        <v>3</v>
      </c>
      <c r="N176" s="175" t="s">
        <v>40</v>
      </c>
      <c r="O176" s="176">
        <v>0.567</v>
      </c>
      <c r="P176" s="176">
        <f>O176*H176</f>
        <v>3.4019999999999997</v>
      </c>
      <c r="Q176" s="176">
        <v>0</v>
      </c>
      <c r="R176" s="176">
        <f>Q176*H176</f>
        <v>0</v>
      </c>
      <c r="S176" s="176">
        <v>0</v>
      </c>
      <c r="T176" s="177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8" t="s">
        <v>202</v>
      </c>
      <c r="AT176" s="178" t="s">
        <v>197</v>
      </c>
      <c r="AU176" s="178" t="s">
        <v>78</v>
      </c>
      <c r="AY176" s="20" t="s">
        <v>195</v>
      </c>
      <c r="BE176" s="179">
        <f>IF(N176="základní",J176,0)</f>
        <v>1380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20" t="s">
        <v>76</v>
      </c>
      <c r="BK176" s="179">
        <f>ROUND(I176*H176,2)</f>
        <v>1380</v>
      </c>
      <c r="BL176" s="20" t="s">
        <v>202</v>
      </c>
      <c r="BM176" s="178" t="s">
        <v>1964</v>
      </c>
    </row>
    <row r="177" spans="1:51" s="14" customFormat="1" ht="12">
      <c r="A177" s="14"/>
      <c r="B177" s="187"/>
      <c r="C177" s="14"/>
      <c r="D177" s="181" t="s">
        <v>204</v>
      </c>
      <c r="E177" s="188" t="s">
        <v>3</v>
      </c>
      <c r="F177" s="189" t="s">
        <v>1965</v>
      </c>
      <c r="G177" s="14"/>
      <c r="H177" s="190">
        <v>6</v>
      </c>
      <c r="I177" s="14"/>
      <c r="J177" s="14"/>
      <c r="K177" s="14"/>
      <c r="L177" s="187"/>
      <c r="M177" s="191"/>
      <c r="N177" s="192"/>
      <c r="O177" s="192"/>
      <c r="P177" s="192"/>
      <c r="Q177" s="192"/>
      <c r="R177" s="192"/>
      <c r="S177" s="192"/>
      <c r="T177" s="19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188" t="s">
        <v>204</v>
      </c>
      <c r="AU177" s="188" t="s">
        <v>78</v>
      </c>
      <c r="AV177" s="14" t="s">
        <v>78</v>
      </c>
      <c r="AW177" s="14" t="s">
        <v>31</v>
      </c>
      <c r="AX177" s="14" t="s">
        <v>76</v>
      </c>
      <c r="AY177" s="188" t="s">
        <v>195</v>
      </c>
    </row>
    <row r="178" spans="1:63" s="12" customFormat="1" ht="22.8" customHeight="1">
      <c r="A178" s="12"/>
      <c r="B178" s="155"/>
      <c r="C178" s="12"/>
      <c r="D178" s="156" t="s">
        <v>68</v>
      </c>
      <c r="E178" s="165" t="s">
        <v>821</v>
      </c>
      <c r="F178" s="165" t="s">
        <v>822</v>
      </c>
      <c r="G178" s="12"/>
      <c r="H178" s="12"/>
      <c r="I178" s="12"/>
      <c r="J178" s="166">
        <f>BK178</f>
        <v>8372.720000000001</v>
      </c>
      <c r="K178" s="12"/>
      <c r="L178" s="155"/>
      <c r="M178" s="159"/>
      <c r="N178" s="160"/>
      <c r="O178" s="160"/>
      <c r="P178" s="161">
        <f>SUM(P179:P188)</f>
        <v>18.113103999999996</v>
      </c>
      <c r="Q178" s="160"/>
      <c r="R178" s="161">
        <f>SUM(R179:R188)</f>
        <v>0</v>
      </c>
      <c r="S178" s="160"/>
      <c r="T178" s="162">
        <f>SUM(T179:T188)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6" t="s">
        <v>76</v>
      </c>
      <c r="AT178" s="163" t="s">
        <v>68</v>
      </c>
      <c r="AU178" s="163" t="s">
        <v>76</v>
      </c>
      <c r="AY178" s="156" t="s">
        <v>195</v>
      </c>
      <c r="BK178" s="164">
        <f>SUM(BK179:BK188)</f>
        <v>8372.720000000001</v>
      </c>
    </row>
    <row r="179" spans="1:65" s="2" customFormat="1" ht="24" customHeight="1">
      <c r="A179" s="33"/>
      <c r="B179" s="167"/>
      <c r="C179" s="168" t="s">
        <v>405</v>
      </c>
      <c r="D179" s="168" t="s">
        <v>197</v>
      </c>
      <c r="E179" s="169" t="s">
        <v>824</v>
      </c>
      <c r="F179" s="170" t="s">
        <v>825</v>
      </c>
      <c r="G179" s="171" t="s">
        <v>826</v>
      </c>
      <c r="H179" s="172">
        <v>6.736</v>
      </c>
      <c r="I179" s="173">
        <v>568</v>
      </c>
      <c r="J179" s="173">
        <f>ROUND(I179*H179,2)</f>
        <v>3826.05</v>
      </c>
      <c r="K179" s="170" t="s">
        <v>201</v>
      </c>
      <c r="L179" s="34"/>
      <c r="M179" s="174" t="s">
        <v>3</v>
      </c>
      <c r="N179" s="175" t="s">
        <v>40</v>
      </c>
      <c r="O179" s="176">
        <v>2.42</v>
      </c>
      <c r="P179" s="176">
        <f>O179*H179</f>
        <v>16.301119999999997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8" t="s">
        <v>202</v>
      </c>
      <c r="AT179" s="178" t="s">
        <v>197</v>
      </c>
      <c r="AU179" s="178" t="s">
        <v>78</v>
      </c>
      <c r="AY179" s="20" t="s">
        <v>195</v>
      </c>
      <c r="BE179" s="179">
        <f>IF(N179="základní",J179,0)</f>
        <v>3826.05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20" t="s">
        <v>76</v>
      </c>
      <c r="BK179" s="179">
        <f>ROUND(I179*H179,2)</f>
        <v>3826.05</v>
      </c>
      <c r="BL179" s="20" t="s">
        <v>202</v>
      </c>
      <c r="BM179" s="178" t="s">
        <v>1966</v>
      </c>
    </row>
    <row r="180" spans="1:65" s="2" customFormat="1" ht="16.5" customHeight="1">
      <c r="A180" s="33"/>
      <c r="B180" s="167"/>
      <c r="C180" s="168" t="s">
        <v>417</v>
      </c>
      <c r="D180" s="168" t="s">
        <v>197</v>
      </c>
      <c r="E180" s="169" t="s">
        <v>842</v>
      </c>
      <c r="F180" s="170" t="s">
        <v>843</v>
      </c>
      <c r="G180" s="171" t="s">
        <v>826</v>
      </c>
      <c r="H180" s="172">
        <v>6.736</v>
      </c>
      <c r="I180" s="173">
        <v>215</v>
      </c>
      <c r="J180" s="173">
        <f>ROUND(I180*H180,2)</f>
        <v>1448.24</v>
      </c>
      <c r="K180" s="170" t="s">
        <v>201</v>
      </c>
      <c r="L180" s="34"/>
      <c r="M180" s="174" t="s">
        <v>3</v>
      </c>
      <c r="N180" s="175" t="s">
        <v>40</v>
      </c>
      <c r="O180" s="176">
        <v>0.125</v>
      </c>
      <c r="P180" s="176">
        <f>O180*H180</f>
        <v>0.842</v>
      </c>
      <c r="Q180" s="176">
        <v>0</v>
      </c>
      <c r="R180" s="176">
        <f>Q180*H180</f>
        <v>0</v>
      </c>
      <c r="S180" s="176">
        <v>0</v>
      </c>
      <c r="T180" s="17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8" t="s">
        <v>202</v>
      </c>
      <c r="AT180" s="178" t="s">
        <v>197</v>
      </c>
      <c r="AU180" s="178" t="s">
        <v>78</v>
      </c>
      <c r="AY180" s="20" t="s">
        <v>195</v>
      </c>
      <c r="BE180" s="179">
        <f>IF(N180="základní",J180,0)</f>
        <v>1448.24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20" t="s">
        <v>76</v>
      </c>
      <c r="BK180" s="179">
        <f>ROUND(I180*H180,2)</f>
        <v>1448.24</v>
      </c>
      <c r="BL180" s="20" t="s">
        <v>202</v>
      </c>
      <c r="BM180" s="178" t="s">
        <v>1967</v>
      </c>
    </row>
    <row r="181" spans="1:65" s="2" customFormat="1" ht="24" customHeight="1">
      <c r="A181" s="33"/>
      <c r="B181" s="167"/>
      <c r="C181" s="168" t="s">
        <v>422</v>
      </c>
      <c r="D181" s="168" t="s">
        <v>197</v>
      </c>
      <c r="E181" s="169" t="s">
        <v>846</v>
      </c>
      <c r="F181" s="170" t="s">
        <v>847</v>
      </c>
      <c r="G181" s="171" t="s">
        <v>826</v>
      </c>
      <c r="H181" s="172">
        <v>161.664</v>
      </c>
      <c r="I181" s="173">
        <v>9.35</v>
      </c>
      <c r="J181" s="173">
        <f>ROUND(I181*H181,2)</f>
        <v>1511.56</v>
      </c>
      <c r="K181" s="170" t="s">
        <v>201</v>
      </c>
      <c r="L181" s="34"/>
      <c r="M181" s="174" t="s">
        <v>3</v>
      </c>
      <c r="N181" s="175" t="s">
        <v>40</v>
      </c>
      <c r="O181" s="176">
        <v>0.006</v>
      </c>
      <c r="P181" s="176">
        <f>O181*H181</f>
        <v>0.969984</v>
      </c>
      <c r="Q181" s="176">
        <v>0</v>
      </c>
      <c r="R181" s="176">
        <f>Q181*H181</f>
        <v>0</v>
      </c>
      <c r="S181" s="176">
        <v>0</v>
      </c>
      <c r="T181" s="17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8" t="s">
        <v>202</v>
      </c>
      <c r="AT181" s="178" t="s">
        <v>197</v>
      </c>
      <c r="AU181" s="178" t="s">
        <v>78</v>
      </c>
      <c r="AY181" s="20" t="s">
        <v>195</v>
      </c>
      <c r="BE181" s="179">
        <f>IF(N181="základní",J181,0)</f>
        <v>1511.56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20" t="s">
        <v>76</v>
      </c>
      <c r="BK181" s="179">
        <f>ROUND(I181*H181,2)</f>
        <v>1511.56</v>
      </c>
      <c r="BL181" s="20" t="s">
        <v>202</v>
      </c>
      <c r="BM181" s="178" t="s">
        <v>1968</v>
      </c>
    </row>
    <row r="182" spans="1:51" s="14" customFormat="1" ht="12">
      <c r="A182" s="14"/>
      <c r="B182" s="187"/>
      <c r="C182" s="14"/>
      <c r="D182" s="181" t="s">
        <v>204</v>
      </c>
      <c r="E182" s="14"/>
      <c r="F182" s="189" t="s">
        <v>1969</v>
      </c>
      <c r="G182" s="14"/>
      <c r="H182" s="190">
        <v>161.664</v>
      </c>
      <c r="I182" s="14"/>
      <c r="J182" s="14"/>
      <c r="K182" s="14"/>
      <c r="L182" s="187"/>
      <c r="M182" s="191"/>
      <c r="N182" s="192"/>
      <c r="O182" s="192"/>
      <c r="P182" s="192"/>
      <c r="Q182" s="192"/>
      <c r="R182" s="192"/>
      <c r="S182" s="192"/>
      <c r="T182" s="19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188" t="s">
        <v>204</v>
      </c>
      <c r="AU182" s="188" t="s">
        <v>78</v>
      </c>
      <c r="AV182" s="14" t="s">
        <v>78</v>
      </c>
      <c r="AW182" s="14" t="s">
        <v>4</v>
      </c>
      <c r="AX182" s="14" t="s">
        <v>76</v>
      </c>
      <c r="AY182" s="188" t="s">
        <v>195</v>
      </c>
    </row>
    <row r="183" spans="1:65" s="2" customFormat="1" ht="24" customHeight="1">
      <c r="A183" s="33"/>
      <c r="B183" s="167"/>
      <c r="C183" s="168" t="s">
        <v>427</v>
      </c>
      <c r="D183" s="168" t="s">
        <v>197</v>
      </c>
      <c r="E183" s="169" t="s">
        <v>1970</v>
      </c>
      <c r="F183" s="170" t="s">
        <v>881</v>
      </c>
      <c r="G183" s="171" t="s">
        <v>826</v>
      </c>
      <c r="H183" s="172">
        <v>4.042</v>
      </c>
      <c r="I183" s="173">
        <v>125</v>
      </c>
      <c r="J183" s="173">
        <f>ROUND(I183*H183,2)</f>
        <v>505.25</v>
      </c>
      <c r="K183" s="170" t="s">
        <v>201</v>
      </c>
      <c r="L183" s="34"/>
      <c r="M183" s="174" t="s">
        <v>3</v>
      </c>
      <c r="N183" s="175" t="s">
        <v>40</v>
      </c>
      <c r="O183" s="176">
        <v>0</v>
      </c>
      <c r="P183" s="176">
        <f>O183*H183</f>
        <v>0</v>
      </c>
      <c r="Q183" s="176">
        <v>0</v>
      </c>
      <c r="R183" s="176">
        <f>Q183*H183</f>
        <v>0</v>
      </c>
      <c r="S183" s="176">
        <v>0</v>
      </c>
      <c r="T183" s="17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8" t="s">
        <v>202</v>
      </c>
      <c r="AT183" s="178" t="s">
        <v>197</v>
      </c>
      <c r="AU183" s="178" t="s">
        <v>78</v>
      </c>
      <c r="AY183" s="20" t="s">
        <v>195</v>
      </c>
      <c r="BE183" s="179">
        <f>IF(N183="základní",J183,0)</f>
        <v>505.25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20" t="s">
        <v>76</v>
      </c>
      <c r="BK183" s="179">
        <f>ROUND(I183*H183,2)</f>
        <v>505.25</v>
      </c>
      <c r="BL183" s="20" t="s">
        <v>202</v>
      </c>
      <c r="BM183" s="178" t="s">
        <v>1971</v>
      </c>
    </row>
    <row r="184" spans="1:51" s="14" customFormat="1" ht="12">
      <c r="A184" s="14"/>
      <c r="B184" s="187"/>
      <c r="C184" s="14"/>
      <c r="D184" s="181" t="s">
        <v>204</v>
      </c>
      <c r="E184" s="14"/>
      <c r="F184" s="189" t="s">
        <v>1972</v>
      </c>
      <c r="G184" s="14"/>
      <c r="H184" s="190">
        <v>4.042</v>
      </c>
      <c r="I184" s="14"/>
      <c r="J184" s="14"/>
      <c r="K184" s="14"/>
      <c r="L184" s="187"/>
      <c r="M184" s="191"/>
      <c r="N184" s="192"/>
      <c r="O184" s="192"/>
      <c r="P184" s="192"/>
      <c r="Q184" s="192"/>
      <c r="R184" s="192"/>
      <c r="S184" s="192"/>
      <c r="T184" s="19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188" t="s">
        <v>204</v>
      </c>
      <c r="AU184" s="188" t="s">
        <v>78</v>
      </c>
      <c r="AV184" s="14" t="s">
        <v>78</v>
      </c>
      <c r="AW184" s="14" t="s">
        <v>4</v>
      </c>
      <c r="AX184" s="14" t="s">
        <v>76</v>
      </c>
      <c r="AY184" s="188" t="s">
        <v>195</v>
      </c>
    </row>
    <row r="185" spans="1:65" s="2" customFormat="1" ht="24" customHeight="1">
      <c r="A185" s="33"/>
      <c r="B185" s="167"/>
      <c r="C185" s="168" t="s">
        <v>431</v>
      </c>
      <c r="D185" s="168" t="s">
        <v>197</v>
      </c>
      <c r="E185" s="169" t="s">
        <v>855</v>
      </c>
      <c r="F185" s="170" t="s">
        <v>856</v>
      </c>
      <c r="G185" s="171" t="s">
        <v>826</v>
      </c>
      <c r="H185" s="172">
        <v>2.021</v>
      </c>
      <c r="I185" s="173">
        <v>155</v>
      </c>
      <c r="J185" s="173">
        <f>ROUND(I185*H185,2)</f>
        <v>313.26</v>
      </c>
      <c r="K185" s="170" t="s">
        <v>201</v>
      </c>
      <c r="L185" s="34"/>
      <c r="M185" s="174" t="s">
        <v>3</v>
      </c>
      <c r="N185" s="175" t="s">
        <v>40</v>
      </c>
      <c r="O185" s="176">
        <v>0</v>
      </c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8" t="s">
        <v>202</v>
      </c>
      <c r="AT185" s="178" t="s">
        <v>197</v>
      </c>
      <c r="AU185" s="178" t="s">
        <v>78</v>
      </c>
      <c r="AY185" s="20" t="s">
        <v>195</v>
      </c>
      <c r="BE185" s="179">
        <f>IF(N185="základní",J185,0)</f>
        <v>313.26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20" t="s">
        <v>76</v>
      </c>
      <c r="BK185" s="179">
        <f>ROUND(I185*H185,2)</f>
        <v>313.26</v>
      </c>
      <c r="BL185" s="20" t="s">
        <v>202</v>
      </c>
      <c r="BM185" s="178" t="s">
        <v>1973</v>
      </c>
    </row>
    <row r="186" spans="1:51" s="14" customFormat="1" ht="12">
      <c r="A186" s="14"/>
      <c r="B186" s="187"/>
      <c r="C186" s="14"/>
      <c r="D186" s="181" t="s">
        <v>204</v>
      </c>
      <c r="E186" s="14"/>
      <c r="F186" s="189" t="s">
        <v>1974</v>
      </c>
      <c r="G186" s="14"/>
      <c r="H186" s="190">
        <v>2.021</v>
      </c>
      <c r="I186" s="14"/>
      <c r="J186" s="14"/>
      <c r="K186" s="14"/>
      <c r="L186" s="187"/>
      <c r="M186" s="191"/>
      <c r="N186" s="192"/>
      <c r="O186" s="192"/>
      <c r="P186" s="192"/>
      <c r="Q186" s="192"/>
      <c r="R186" s="192"/>
      <c r="S186" s="192"/>
      <c r="T186" s="19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188" t="s">
        <v>204</v>
      </c>
      <c r="AU186" s="188" t="s">
        <v>78</v>
      </c>
      <c r="AV186" s="14" t="s">
        <v>78</v>
      </c>
      <c r="AW186" s="14" t="s">
        <v>4</v>
      </c>
      <c r="AX186" s="14" t="s">
        <v>76</v>
      </c>
      <c r="AY186" s="188" t="s">
        <v>195</v>
      </c>
    </row>
    <row r="187" spans="1:65" s="2" customFormat="1" ht="24" customHeight="1">
      <c r="A187" s="33"/>
      <c r="B187" s="167"/>
      <c r="C187" s="168" t="s">
        <v>435</v>
      </c>
      <c r="D187" s="168" t="s">
        <v>197</v>
      </c>
      <c r="E187" s="169" t="s">
        <v>863</v>
      </c>
      <c r="F187" s="170" t="s">
        <v>864</v>
      </c>
      <c r="G187" s="171" t="s">
        <v>826</v>
      </c>
      <c r="H187" s="172">
        <v>0.674</v>
      </c>
      <c r="I187" s="173">
        <v>1140</v>
      </c>
      <c r="J187" s="173">
        <f>ROUND(I187*H187,2)</f>
        <v>768.36</v>
      </c>
      <c r="K187" s="170" t="s">
        <v>201</v>
      </c>
      <c r="L187" s="34"/>
      <c r="M187" s="174" t="s">
        <v>3</v>
      </c>
      <c r="N187" s="175" t="s">
        <v>40</v>
      </c>
      <c r="O187" s="176">
        <v>0</v>
      </c>
      <c r="P187" s="176">
        <f>O187*H187</f>
        <v>0</v>
      </c>
      <c r="Q187" s="176">
        <v>0</v>
      </c>
      <c r="R187" s="176">
        <f>Q187*H187</f>
        <v>0</v>
      </c>
      <c r="S187" s="176">
        <v>0</v>
      </c>
      <c r="T187" s="17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8" t="s">
        <v>202</v>
      </c>
      <c r="AT187" s="178" t="s">
        <v>197</v>
      </c>
      <c r="AU187" s="178" t="s">
        <v>78</v>
      </c>
      <c r="AY187" s="20" t="s">
        <v>195</v>
      </c>
      <c r="BE187" s="179">
        <f>IF(N187="základní",J187,0)</f>
        <v>768.36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20" t="s">
        <v>76</v>
      </c>
      <c r="BK187" s="179">
        <f>ROUND(I187*H187,2)</f>
        <v>768.36</v>
      </c>
      <c r="BL187" s="20" t="s">
        <v>202</v>
      </c>
      <c r="BM187" s="178" t="s">
        <v>1975</v>
      </c>
    </row>
    <row r="188" spans="1:51" s="14" customFormat="1" ht="12">
      <c r="A188" s="14"/>
      <c r="B188" s="187"/>
      <c r="C188" s="14"/>
      <c r="D188" s="181" t="s">
        <v>204</v>
      </c>
      <c r="E188" s="14"/>
      <c r="F188" s="189" t="s">
        <v>1976</v>
      </c>
      <c r="G188" s="14"/>
      <c r="H188" s="190">
        <v>0.674</v>
      </c>
      <c r="I188" s="14"/>
      <c r="J188" s="14"/>
      <c r="K188" s="14"/>
      <c r="L188" s="187"/>
      <c r="M188" s="191"/>
      <c r="N188" s="192"/>
      <c r="O188" s="192"/>
      <c r="P188" s="192"/>
      <c r="Q188" s="192"/>
      <c r="R188" s="192"/>
      <c r="S188" s="192"/>
      <c r="T188" s="19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188" t="s">
        <v>204</v>
      </c>
      <c r="AU188" s="188" t="s">
        <v>78</v>
      </c>
      <c r="AV188" s="14" t="s">
        <v>78</v>
      </c>
      <c r="AW188" s="14" t="s">
        <v>4</v>
      </c>
      <c r="AX188" s="14" t="s">
        <v>76</v>
      </c>
      <c r="AY188" s="188" t="s">
        <v>195</v>
      </c>
    </row>
    <row r="189" spans="1:63" s="12" customFormat="1" ht="22.8" customHeight="1">
      <c r="A189" s="12"/>
      <c r="B189" s="155"/>
      <c r="C189" s="12"/>
      <c r="D189" s="156" t="s">
        <v>68</v>
      </c>
      <c r="E189" s="165" t="s">
        <v>883</v>
      </c>
      <c r="F189" s="165" t="s">
        <v>884</v>
      </c>
      <c r="G189" s="12"/>
      <c r="H189" s="12"/>
      <c r="I189" s="12"/>
      <c r="J189" s="166">
        <f>BK189</f>
        <v>4052.18</v>
      </c>
      <c r="K189" s="12"/>
      <c r="L189" s="155"/>
      <c r="M189" s="159"/>
      <c r="N189" s="160"/>
      <c r="O189" s="160"/>
      <c r="P189" s="161">
        <f>P190</f>
        <v>14.810179999999999</v>
      </c>
      <c r="Q189" s="160"/>
      <c r="R189" s="161">
        <f>R190</f>
        <v>0</v>
      </c>
      <c r="S189" s="160"/>
      <c r="T189" s="162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56" t="s">
        <v>76</v>
      </c>
      <c r="AT189" s="163" t="s">
        <v>68</v>
      </c>
      <c r="AU189" s="163" t="s">
        <v>76</v>
      </c>
      <c r="AY189" s="156" t="s">
        <v>195</v>
      </c>
      <c r="BK189" s="164">
        <f>BK190</f>
        <v>4052.18</v>
      </c>
    </row>
    <row r="190" spans="1:65" s="2" customFormat="1" ht="24" customHeight="1">
      <c r="A190" s="33"/>
      <c r="B190" s="167"/>
      <c r="C190" s="168" t="s">
        <v>440</v>
      </c>
      <c r="D190" s="168" t="s">
        <v>197</v>
      </c>
      <c r="E190" s="169" t="s">
        <v>1977</v>
      </c>
      <c r="F190" s="170" t="s">
        <v>1978</v>
      </c>
      <c r="G190" s="171" t="s">
        <v>826</v>
      </c>
      <c r="H190" s="172">
        <v>3.586</v>
      </c>
      <c r="I190" s="173">
        <v>1130</v>
      </c>
      <c r="J190" s="173">
        <f>ROUND(I190*H190,2)</f>
        <v>4052.18</v>
      </c>
      <c r="K190" s="170" t="s">
        <v>201</v>
      </c>
      <c r="L190" s="34"/>
      <c r="M190" s="174" t="s">
        <v>3</v>
      </c>
      <c r="N190" s="175" t="s">
        <v>40</v>
      </c>
      <c r="O190" s="176">
        <v>4.13</v>
      </c>
      <c r="P190" s="176">
        <f>O190*H190</f>
        <v>14.810179999999999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8" t="s">
        <v>202</v>
      </c>
      <c r="AT190" s="178" t="s">
        <v>197</v>
      </c>
      <c r="AU190" s="178" t="s">
        <v>78</v>
      </c>
      <c r="AY190" s="20" t="s">
        <v>195</v>
      </c>
      <c r="BE190" s="179">
        <f>IF(N190="základní",J190,0)</f>
        <v>4052.18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20" t="s">
        <v>76</v>
      </c>
      <c r="BK190" s="179">
        <f>ROUND(I190*H190,2)</f>
        <v>4052.18</v>
      </c>
      <c r="BL190" s="20" t="s">
        <v>202</v>
      </c>
      <c r="BM190" s="178" t="s">
        <v>1979</v>
      </c>
    </row>
    <row r="191" spans="1:63" s="12" customFormat="1" ht="25.9" customHeight="1">
      <c r="A191" s="12"/>
      <c r="B191" s="155"/>
      <c r="C191" s="12"/>
      <c r="D191" s="156" t="s">
        <v>68</v>
      </c>
      <c r="E191" s="157" t="s">
        <v>889</v>
      </c>
      <c r="F191" s="157" t="s">
        <v>890</v>
      </c>
      <c r="G191" s="12"/>
      <c r="H191" s="12"/>
      <c r="I191" s="12"/>
      <c r="J191" s="158">
        <f>BK191</f>
        <v>57476.96999999999</v>
      </c>
      <c r="K191" s="12"/>
      <c r="L191" s="155"/>
      <c r="M191" s="159"/>
      <c r="N191" s="160"/>
      <c r="O191" s="160"/>
      <c r="P191" s="161">
        <f>P192+P195+P200+P208+P237</f>
        <v>98.002263</v>
      </c>
      <c r="Q191" s="160"/>
      <c r="R191" s="161">
        <f>R192+R195+R200+R208+R237</f>
        <v>0.9867532199999999</v>
      </c>
      <c r="S191" s="160"/>
      <c r="T191" s="162">
        <f>T192+T195+T200+T208+T237</f>
        <v>0.7059960999999999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56" t="s">
        <v>78</v>
      </c>
      <c r="AT191" s="163" t="s">
        <v>68</v>
      </c>
      <c r="AU191" s="163" t="s">
        <v>69</v>
      </c>
      <c r="AY191" s="156" t="s">
        <v>195</v>
      </c>
      <c r="BK191" s="164">
        <f>BK192+BK195+BK200+BK208+BK237</f>
        <v>57476.96999999999</v>
      </c>
    </row>
    <row r="192" spans="1:63" s="12" customFormat="1" ht="22.8" customHeight="1">
      <c r="A192" s="12"/>
      <c r="B192" s="155"/>
      <c r="C192" s="12"/>
      <c r="D192" s="156" t="s">
        <v>68</v>
      </c>
      <c r="E192" s="165" t="s">
        <v>907</v>
      </c>
      <c r="F192" s="165" t="s">
        <v>908</v>
      </c>
      <c r="G192" s="12"/>
      <c r="H192" s="12"/>
      <c r="I192" s="12"/>
      <c r="J192" s="166">
        <f>BK192</f>
        <v>264.51</v>
      </c>
      <c r="K192" s="12"/>
      <c r="L192" s="155"/>
      <c r="M192" s="159"/>
      <c r="N192" s="160"/>
      <c r="O192" s="160"/>
      <c r="P192" s="161">
        <f>SUM(P193:P194)</f>
        <v>0.356609</v>
      </c>
      <c r="Q192" s="160"/>
      <c r="R192" s="161">
        <f>SUM(R193:R194)</f>
        <v>0.0010500000000000002</v>
      </c>
      <c r="S192" s="160"/>
      <c r="T192" s="162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56" t="s">
        <v>78</v>
      </c>
      <c r="AT192" s="163" t="s">
        <v>68</v>
      </c>
      <c r="AU192" s="163" t="s">
        <v>76</v>
      </c>
      <c r="AY192" s="156" t="s">
        <v>195</v>
      </c>
      <c r="BK192" s="164">
        <f>SUM(BK193:BK194)</f>
        <v>264.51</v>
      </c>
    </row>
    <row r="193" spans="1:65" s="2" customFormat="1" ht="16.5" customHeight="1">
      <c r="A193" s="33"/>
      <c r="B193" s="167"/>
      <c r="C193" s="168" t="s">
        <v>451</v>
      </c>
      <c r="D193" s="168" t="s">
        <v>197</v>
      </c>
      <c r="E193" s="169" t="s">
        <v>1980</v>
      </c>
      <c r="F193" s="170" t="s">
        <v>1981</v>
      </c>
      <c r="G193" s="171" t="s">
        <v>334</v>
      </c>
      <c r="H193" s="172">
        <v>5</v>
      </c>
      <c r="I193" s="173">
        <v>52.7</v>
      </c>
      <c r="J193" s="173">
        <f>ROUND(I193*H193,2)</f>
        <v>263.5</v>
      </c>
      <c r="K193" s="170" t="s">
        <v>201</v>
      </c>
      <c r="L193" s="34"/>
      <c r="M193" s="174" t="s">
        <v>3</v>
      </c>
      <c r="N193" s="175" t="s">
        <v>40</v>
      </c>
      <c r="O193" s="176">
        <v>0.071</v>
      </c>
      <c r="P193" s="176">
        <f>O193*H193</f>
        <v>0.355</v>
      </c>
      <c r="Q193" s="176">
        <v>0.00021</v>
      </c>
      <c r="R193" s="176">
        <f>Q193*H193</f>
        <v>0.0010500000000000002</v>
      </c>
      <c r="S193" s="176">
        <v>0</v>
      </c>
      <c r="T193" s="17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8" t="s">
        <v>295</v>
      </c>
      <c r="AT193" s="178" t="s">
        <v>197</v>
      </c>
      <c r="AU193" s="178" t="s">
        <v>78</v>
      </c>
      <c r="AY193" s="20" t="s">
        <v>195</v>
      </c>
      <c r="BE193" s="179">
        <f>IF(N193="základní",J193,0)</f>
        <v>263.5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20" t="s">
        <v>76</v>
      </c>
      <c r="BK193" s="179">
        <f>ROUND(I193*H193,2)</f>
        <v>263.5</v>
      </c>
      <c r="BL193" s="20" t="s">
        <v>295</v>
      </c>
      <c r="BM193" s="178" t="s">
        <v>1982</v>
      </c>
    </row>
    <row r="194" spans="1:65" s="2" customFormat="1" ht="24" customHeight="1">
      <c r="A194" s="33"/>
      <c r="B194" s="167"/>
      <c r="C194" s="168" t="s">
        <v>456</v>
      </c>
      <c r="D194" s="168" t="s">
        <v>197</v>
      </c>
      <c r="E194" s="169" t="s">
        <v>1044</v>
      </c>
      <c r="F194" s="170" t="s">
        <v>1045</v>
      </c>
      <c r="G194" s="171" t="s">
        <v>826</v>
      </c>
      <c r="H194" s="172">
        <v>0.001</v>
      </c>
      <c r="I194" s="173">
        <v>1010</v>
      </c>
      <c r="J194" s="173">
        <f>ROUND(I194*H194,2)</f>
        <v>1.01</v>
      </c>
      <c r="K194" s="170" t="s">
        <v>201</v>
      </c>
      <c r="L194" s="34"/>
      <c r="M194" s="174" t="s">
        <v>3</v>
      </c>
      <c r="N194" s="175" t="s">
        <v>40</v>
      </c>
      <c r="O194" s="176">
        <v>1.609</v>
      </c>
      <c r="P194" s="176">
        <f>O194*H194</f>
        <v>0.001609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8" t="s">
        <v>295</v>
      </c>
      <c r="AT194" s="178" t="s">
        <v>197</v>
      </c>
      <c r="AU194" s="178" t="s">
        <v>78</v>
      </c>
      <c r="AY194" s="20" t="s">
        <v>195</v>
      </c>
      <c r="BE194" s="179">
        <f>IF(N194="základní",J194,0)</f>
        <v>1.01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20" t="s">
        <v>76</v>
      </c>
      <c r="BK194" s="179">
        <f>ROUND(I194*H194,2)</f>
        <v>1.01</v>
      </c>
      <c r="BL194" s="20" t="s">
        <v>295</v>
      </c>
      <c r="BM194" s="178" t="s">
        <v>1983</v>
      </c>
    </row>
    <row r="195" spans="1:63" s="12" customFormat="1" ht="22.8" customHeight="1">
      <c r="A195" s="12"/>
      <c r="B195" s="155"/>
      <c r="C195" s="12"/>
      <c r="D195" s="156" t="s">
        <v>68</v>
      </c>
      <c r="E195" s="165" t="s">
        <v>1984</v>
      </c>
      <c r="F195" s="165" t="s">
        <v>1985</v>
      </c>
      <c r="G195" s="12"/>
      <c r="H195" s="12"/>
      <c r="I195" s="12"/>
      <c r="J195" s="166">
        <f>BK195</f>
        <v>1543.5900000000001</v>
      </c>
      <c r="K195" s="12"/>
      <c r="L195" s="155"/>
      <c r="M195" s="159"/>
      <c r="N195" s="160"/>
      <c r="O195" s="160"/>
      <c r="P195" s="161">
        <f>SUM(P196:P199)</f>
        <v>1.7543279999999999</v>
      </c>
      <c r="Q195" s="160"/>
      <c r="R195" s="161">
        <f>SUM(R196:R199)</f>
        <v>0.0072</v>
      </c>
      <c r="S195" s="160"/>
      <c r="T195" s="162">
        <f>SUM(T196:T199)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56" t="s">
        <v>78</v>
      </c>
      <c r="AT195" s="163" t="s">
        <v>68</v>
      </c>
      <c r="AU195" s="163" t="s">
        <v>76</v>
      </c>
      <c r="AY195" s="156" t="s">
        <v>195</v>
      </c>
      <c r="BK195" s="164">
        <f>SUM(BK196:BK199)</f>
        <v>1543.5900000000001</v>
      </c>
    </row>
    <row r="196" spans="1:65" s="2" customFormat="1" ht="16.5" customHeight="1">
      <c r="A196" s="33"/>
      <c r="B196" s="167"/>
      <c r="C196" s="168" t="s">
        <v>461</v>
      </c>
      <c r="D196" s="168" t="s">
        <v>197</v>
      </c>
      <c r="E196" s="169" t="s">
        <v>1986</v>
      </c>
      <c r="F196" s="170" t="s">
        <v>1987</v>
      </c>
      <c r="G196" s="171" t="s">
        <v>334</v>
      </c>
      <c r="H196" s="172">
        <v>2</v>
      </c>
      <c r="I196" s="173">
        <v>274</v>
      </c>
      <c r="J196" s="173">
        <f>ROUND(I196*H196,2)</f>
        <v>548</v>
      </c>
      <c r="K196" s="170" t="s">
        <v>201</v>
      </c>
      <c r="L196" s="34"/>
      <c r="M196" s="174" t="s">
        <v>3</v>
      </c>
      <c r="N196" s="175" t="s">
        <v>40</v>
      </c>
      <c r="O196" s="176">
        <v>0.846</v>
      </c>
      <c r="P196" s="176">
        <f>O196*H196</f>
        <v>1.692</v>
      </c>
      <c r="Q196" s="176">
        <v>0</v>
      </c>
      <c r="R196" s="176">
        <f>Q196*H196</f>
        <v>0</v>
      </c>
      <c r="S196" s="176">
        <v>0</v>
      </c>
      <c r="T196" s="17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8" t="s">
        <v>295</v>
      </c>
      <c r="AT196" s="178" t="s">
        <v>197</v>
      </c>
      <c r="AU196" s="178" t="s">
        <v>78</v>
      </c>
      <c r="AY196" s="20" t="s">
        <v>195</v>
      </c>
      <c r="BE196" s="179">
        <f>IF(N196="základní",J196,0)</f>
        <v>548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20" t="s">
        <v>76</v>
      </c>
      <c r="BK196" s="179">
        <f>ROUND(I196*H196,2)</f>
        <v>548</v>
      </c>
      <c r="BL196" s="20" t="s">
        <v>295</v>
      </c>
      <c r="BM196" s="178" t="s">
        <v>1988</v>
      </c>
    </row>
    <row r="197" spans="1:51" s="14" customFormat="1" ht="12">
      <c r="A197" s="14"/>
      <c r="B197" s="187"/>
      <c r="C197" s="14"/>
      <c r="D197" s="181" t="s">
        <v>204</v>
      </c>
      <c r="E197" s="188" t="s">
        <v>3</v>
      </c>
      <c r="F197" s="189" t="s">
        <v>1989</v>
      </c>
      <c r="G197" s="14"/>
      <c r="H197" s="190">
        <v>2</v>
      </c>
      <c r="I197" s="14"/>
      <c r="J197" s="14"/>
      <c r="K197" s="14"/>
      <c r="L197" s="187"/>
      <c r="M197" s="191"/>
      <c r="N197" s="192"/>
      <c r="O197" s="192"/>
      <c r="P197" s="192"/>
      <c r="Q197" s="192"/>
      <c r="R197" s="192"/>
      <c r="S197" s="192"/>
      <c r="T197" s="19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188" t="s">
        <v>204</v>
      </c>
      <c r="AU197" s="188" t="s">
        <v>78</v>
      </c>
      <c r="AV197" s="14" t="s">
        <v>78</v>
      </c>
      <c r="AW197" s="14" t="s">
        <v>31</v>
      </c>
      <c r="AX197" s="14" t="s">
        <v>76</v>
      </c>
      <c r="AY197" s="188" t="s">
        <v>195</v>
      </c>
    </row>
    <row r="198" spans="1:65" s="2" customFormat="1" ht="16.5" customHeight="1">
      <c r="A198" s="33"/>
      <c r="B198" s="167"/>
      <c r="C198" s="208" t="s">
        <v>466</v>
      </c>
      <c r="D198" s="208" t="s">
        <v>263</v>
      </c>
      <c r="E198" s="209" t="s">
        <v>1990</v>
      </c>
      <c r="F198" s="210" t="s">
        <v>1991</v>
      </c>
      <c r="G198" s="211" t="s">
        <v>334</v>
      </c>
      <c r="H198" s="212">
        <v>2</v>
      </c>
      <c r="I198" s="213">
        <v>485.93</v>
      </c>
      <c r="J198" s="213">
        <f>ROUND(I198*H198,2)</f>
        <v>971.86</v>
      </c>
      <c r="K198" s="210" t="s">
        <v>3</v>
      </c>
      <c r="L198" s="214"/>
      <c r="M198" s="215" t="s">
        <v>3</v>
      </c>
      <c r="N198" s="216" t="s">
        <v>40</v>
      </c>
      <c r="O198" s="176">
        <v>0</v>
      </c>
      <c r="P198" s="176">
        <f>O198*H198</f>
        <v>0</v>
      </c>
      <c r="Q198" s="176">
        <v>0.0036</v>
      </c>
      <c r="R198" s="176">
        <f>Q198*H198</f>
        <v>0.0072</v>
      </c>
      <c r="S198" s="176">
        <v>0</v>
      </c>
      <c r="T198" s="17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8" t="s">
        <v>417</v>
      </c>
      <c r="AT198" s="178" t="s">
        <v>263</v>
      </c>
      <c r="AU198" s="178" t="s">
        <v>78</v>
      </c>
      <c r="AY198" s="20" t="s">
        <v>195</v>
      </c>
      <c r="BE198" s="179">
        <f>IF(N198="základní",J198,0)</f>
        <v>971.86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20" t="s">
        <v>76</v>
      </c>
      <c r="BK198" s="179">
        <f>ROUND(I198*H198,2)</f>
        <v>971.86</v>
      </c>
      <c r="BL198" s="20" t="s">
        <v>295</v>
      </c>
      <c r="BM198" s="178" t="s">
        <v>1992</v>
      </c>
    </row>
    <row r="199" spans="1:65" s="2" customFormat="1" ht="24" customHeight="1">
      <c r="A199" s="33"/>
      <c r="B199" s="167"/>
      <c r="C199" s="168" t="s">
        <v>470</v>
      </c>
      <c r="D199" s="168" t="s">
        <v>197</v>
      </c>
      <c r="E199" s="169" t="s">
        <v>1993</v>
      </c>
      <c r="F199" s="170" t="s">
        <v>1994</v>
      </c>
      <c r="G199" s="171" t="s">
        <v>826</v>
      </c>
      <c r="H199" s="172">
        <v>0.007</v>
      </c>
      <c r="I199" s="173">
        <v>3390</v>
      </c>
      <c r="J199" s="173">
        <f>ROUND(I199*H199,2)</f>
        <v>23.73</v>
      </c>
      <c r="K199" s="170" t="s">
        <v>201</v>
      </c>
      <c r="L199" s="34"/>
      <c r="M199" s="174" t="s">
        <v>3</v>
      </c>
      <c r="N199" s="175" t="s">
        <v>40</v>
      </c>
      <c r="O199" s="176">
        <v>8.904</v>
      </c>
      <c r="P199" s="176">
        <f>O199*H199</f>
        <v>0.062328</v>
      </c>
      <c r="Q199" s="176">
        <v>0</v>
      </c>
      <c r="R199" s="176">
        <f>Q199*H199</f>
        <v>0</v>
      </c>
      <c r="S199" s="176">
        <v>0</v>
      </c>
      <c r="T199" s="177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8" t="s">
        <v>295</v>
      </c>
      <c r="AT199" s="178" t="s">
        <v>197</v>
      </c>
      <c r="AU199" s="178" t="s">
        <v>78</v>
      </c>
      <c r="AY199" s="20" t="s">
        <v>195</v>
      </c>
      <c r="BE199" s="179">
        <f>IF(N199="základní",J199,0)</f>
        <v>23.73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20" t="s">
        <v>76</v>
      </c>
      <c r="BK199" s="179">
        <f>ROUND(I199*H199,2)</f>
        <v>23.73</v>
      </c>
      <c r="BL199" s="20" t="s">
        <v>295</v>
      </c>
      <c r="BM199" s="178" t="s">
        <v>1995</v>
      </c>
    </row>
    <row r="200" spans="1:63" s="12" customFormat="1" ht="22.8" customHeight="1">
      <c r="A200" s="12"/>
      <c r="B200" s="155"/>
      <c r="C200" s="12"/>
      <c r="D200" s="156" t="s">
        <v>68</v>
      </c>
      <c r="E200" s="165" t="s">
        <v>1448</v>
      </c>
      <c r="F200" s="165" t="s">
        <v>1449</v>
      </c>
      <c r="G200" s="12"/>
      <c r="H200" s="12"/>
      <c r="I200" s="12"/>
      <c r="J200" s="166">
        <f>BK200</f>
        <v>12376.61</v>
      </c>
      <c r="K200" s="12"/>
      <c r="L200" s="155"/>
      <c r="M200" s="159"/>
      <c r="N200" s="160"/>
      <c r="O200" s="160"/>
      <c r="P200" s="161">
        <f>SUM(P201:P207)</f>
        <v>45.01641600000001</v>
      </c>
      <c r="Q200" s="160"/>
      <c r="R200" s="161">
        <f>SUM(R201:R207)</f>
        <v>0</v>
      </c>
      <c r="S200" s="160"/>
      <c r="T200" s="162">
        <f>SUM(T201:T207)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56" t="s">
        <v>78</v>
      </c>
      <c r="AT200" s="163" t="s">
        <v>68</v>
      </c>
      <c r="AU200" s="163" t="s">
        <v>76</v>
      </c>
      <c r="AY200" s="156" t="s">
        <v>195</v>
      </c>
      <c r="BK200" s="164">
        <f>SUM(BK201:BK207)</f>
        <v>12376.61</v>
      </c>
    </row>
    <row r="201" spans="1:65" s="2" customFormat="1" ht="16.5" customHeight="1">
      <c r="A201" s="33"/>
      <c r="B201" s="167"/>
      <c r="C201" s="168" t="s">
        <v>475</v>
      </c>
      <c r="D201" s="168" t="s">
        <v>197</v>
      </c>
      <c r="E201" s="169" t="s">
        <v>1996</v>
      </c>
      <c r="F201" s="170" t="s">
        <v>1997</v>
      </c>
      <c r="G201" s="171" t="s">
        <v>200</v>
      </c>
      <c r="H201" s="172">
        <v>24</v>
      </c>
      <c r="I201" s="173">
        <v>334</v>
      </c>
      <c r="J201" s="173">
        <f>ROUND(I201*H201,2)</f>
        <v>8016</v>
      </c>
      <c r="K201" s="170" t="s">
        <v>201</v>
      </c>
      <c r="L201" s="34"/>
      <c r="M201" s="174" t="s">
        <v>3</v>
      </c>
      <c r="N201" s="175" t="s">
        <v>40</v>
      </c>
      <c r="O201" s="176">
        <v>0.933</v>
      </c>
      <c r="P201" s="176">
        <f>O201*H201</f>
        <v>22.392000000000003</v>
      </c>
      <c r="Q201" s="176">
        <v>0</v>
      </c>
      <c r="R201" s="176">
        <f>Q201*H201</f>
        <v>0</v>
      </c>
      <c r="S201" s="176">
        <v>0</v>
      </c>
      <c r="T201" s="177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8" t="s">
        <v>295</v>
      </c>
      <c r="AT201" s="178" t="s">
        <v>197</v>
      </c>
      <c r="AU201" s="178" t="s">
        <v>78</v>
      </c>
      <c r="AY201" s="20" t="s">
        <v>195</v>
      </c>
      <c r="BE201" s="179">
        <f>IF(N201="základní",J201,0)</f>
        <v>8016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20" t="s">
        <v>76</v>
      </c>
      <c r="BK201" s="179">
        <f>ROUND(I201*H201,2)</f>
        <v>8016</v>
      </c>
      <c r="BL201" s="20" t="s">
        <v>295</v>
      </c>
      <c r="BM201" s="178" t="s">
        <v>1998</v>
      </c>
    </row>
    <row r="202" spans="1:51" s="13" customFormat="1" ht="12">
      <c r="A202" s="13"/>
      <c r="B202" s="180"/>
      <c r="C202" s="13"/>
      <c r="D202" s="181" t="s">
        <v>204</v>
      </c>
      <c r="E202" s="182" t="s">
        <v>3</v>
      </c>
      <c r="F202" s="183" t="s">
        <v>1999</v>
      </c>
      <c r="G202" s="13"/>
      <c r="H202" s="182" t="s">
        <v>3</v>
      </c>
      <c r="I202" s="13"/>
      <c r="J202" s="13"/>
      <c r="K202" s="13"/>
      <c r="L202" s="180"/>
      <c r="M202" s="184"/>
      <c r="N202" s="185"/>
      <c r="O202" s="185"/>
      <c r="P202" s="185"/>
      <c r="Q202" s="185"/>
      <c r="R202" s="185"/>
      <c r="S202" s="185"/>
      <c r="T202" s="18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2" t="s">
        <v>204</v>
      </c>
      <c r="AU202" s="182" t="s">
        <v>78</v>
      </c>
      <c r="AV202" s="13" t="s">
        <v>76</v>
      </c>
      <c r="AW202" s="13" t="s">
        <v>31</v>
      </c>
      <c r="AX202" s="13" t="s">
        <v>69</v>
      </c>
      <c r="AY202" s="182" t="s">
        <v>195</v>
      </c>
    </row>
    <row r="203" spans="1:51" s="14" customFormat="1" ht="12">
      <c r="A203" s="14"/>
      <c r="B203" s="187"/>
      <c r="C203" s="14"/>
      <c r="D203" s="181" t="s">
        <v>204</v>
      </c>
      <c r="E203" s="188" t="s">
        <v>3</v>
      </c>
      <c r="F203" s="189" t="s">
        <v>2000</v>
      </c>
      <c r="G203" s="14"/>
      <c r="H203" s="190">
        <v>24</v>
      </c>
      <c r="I203" s="14"/>
      <c r="J203" s="14"/>
      <c r="K203" s="14"/>
      <c r="L203" s="187"/>
      <c r="M203" s="191"/>
      <c r="N203" s="192"/>
      <c r="O203" s="192"/>
      <c r="P203" s="192"/>
      <c r="Q203" s="192"/>
      <c r="R203" s="192"/>
      <c r="S203" s="192"/>
      <c r="T203" s="19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188" t="s">
        <v>204</v>
      </c>
      <c r="AU203" s="188" t="s">
        <v>78</v>
      </c>
      <c r="AV203" s="14" t="s">
        <v>78</v>
      </c>
      <c r="AW203" s="14" t="s">
        <v>31</v>
      </c>
      <c r="AX203" s="14" t="s">
        <v>76</v>
      </c>
      <c r="AY203" s="188" t="s">
        <v>195</v>
      </c>
    </row>
    <row r="204" spans="1:65" s="2" customFormat="1" ht="16.5" customHeight="1">
      <c r="A204" s="33"/>
      <c r="B204" s="167"/>
      <c r="C204" s="168" t="s">
        <v>480</v>
      </c>
      <c r="D204" s="168" t="s">
        <v>197</v>
      </c>
      <c r="E204" s="169" t="s">
        <v>2001</v>
      </c>
      <c r="F204" s="170" t="s">
        <v>2002</v>
      </c>
      <c r="G204" s="171" t="s">
        <v>200</v>
      </c>
      <c r="H204" s="172">
        <v>24</v>
      </c>
      <c r="I204" s="173">
        <v>178</v>
      </c>
      <c r="J204" s="173">
        <f>ROUND(I204*H204,2)</f>
        <v>4272</v>
      </c>
      <c r="K204" s="170" t="s">
        <v>3</v>
      </c>
      <c r="L204" s="34"/>
      <c r="M204" s="174" t="s">
        <v>3</v>
      </c>
      <c r="N204" s="175" t="s">
        <v>40</v>
      </c>
      <c r="O204" s="176">
        <v>0.933</v>
      </c>
      <c r="P204" s="176">
        <f>O204*H204</f>
        <v>22.392000000000003</v>
      </c>
      <c r="Q204" s="176">
        <v>0</v>
      </c>
      <c r="R204" s="176">
        <f>Q204*H204</f>
        <v>0</v>
      </c>
      <c r="S204" s="176">
        <v>0</v>
      </c>
      <c r="T204" s="177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8" t="s">
        <v>295</v>
      </c>
      <c r="AT204" s="178" t="s">
        <v>197</v>
      </c>
      <c r="AU204" s="178" t="s">
        <v>78</v>
      </c>
      <c r="AY204" s="20" t="s">
        <v>195</v>
      </c>
      <c r="BE204" s="179">
        <f>IF(N204="základní",J204,0)</f>
        <v>4272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20" t="s">
        <v>76</v>
      </c>
      <c r="BK204" s="179">
        <f>ROUND(I204*H204,2)</f>
        <v>4272</v>
      </c>
      <c r="BL204" s="20" t="s">
        <v>295</v>
      </c>
      <c r="BM204" s="178" t="s">
        <v>2003</v>
      </c>
    </row>
    <row r="205" spans="1:51" s="13" customFormat="1" ht="12">
      <c r="A205" s="13"/>
      <c r="B205" s="180"/>
      <c r="C205" s="13"/>
      <c r="D205" s="181" t="s">
        <v>204</v>
      </c>
      <c r="E205" s="182" t="s">
        <v>3</v>
      </c>
      <c r="F205" s="183" t="s">
        <v>2004</v>
      </c>
      <c r="G205" s="13"/>
      <c r="H205" s="182" t="s">
        <v>3</v>
      </c>
      <c r="I205" s="13"/>
      <c r="J205" s="13"/>
      <c r="K205" s="13"/>
      <c r="L205" s="180"/>
      <c r="M205" s="184"/>
      <c r="N205" s="185"/>
      <c r="O205" s="185"/>
      <c r="P205" s="185"/>
      <c r="Q205" s="185"/>
      <c r="R205" s="185"/>
      <c r="S205" s="185"/>
      <c r="T205" s="18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2" t="s">
        <v>204</v>
      </c>
      <c r="AU205" s="182" t="s">
        <v>78</v>
      </c>
      <c r="AV205" s="13" t="s">
        <v>76</v>
      </c>
      <c r="AW205" s="13" t="s">
        <v>31</v>
      </c>
      <c r="AX205" s="13" t="s">
        <v>69</v>
      </c>
      <c r="AY205" s="182" t="s">
        <v>195</v>
      </c>
    </row>
    <row r="206" spans="1:51" s="14" customFormat="1" ht="12">
      <c r="A206" s="14"/>
      <c r="B206" s="187"/>
      <c r="C206" s="14"/>
      <c r="D206" s="181" t="s">
        <v>204</v>
      </c>
      <c r="E206" s="188" t="s">
        <v>3</v>
      </c>
      <c r="F206" s="189" t="s">
        <v>2000</v>
      </c>
      <c r="G206" s="14"/>
      <c r="H206" s="190">
        <v>24</v>
      </c>
      <c r="I206" s="14"/>
      <c r="J206" s="14"/>
      <c r="K206" s="14"/>
      <c r="L206" s="187"/>
      <c r="M206" s="191"/>
      <c r="N206" s="192"/>
      <c r="O206" s="192"/>
      <c r="P206" s="192"/>
      <c r="Q206" s="192"/>
      <c r="R206" s="192"/>
      <c r="S206" s="192"/>
      <c r="T206" s="19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188" t="s">
        <v>204</v>
      </c>
      <c r="AU206" s="188" t="s">
        <v>78</v>
      </c>
      <c r="AV206" s="14" t="s">
        <v>78</v>
      </c>
      <c r="AW206" s="14" t="s">
        <v>31</v>
      </c>
      <c r="AX206" s="14" t="s">
        <v>76</v>
      </c>
      <c r="AY206" s="188" t="s">
        <v>195</v>
      </c>
    </row>
    <row r="207" spans="1:65" s="2" customFormat="1" ht="24" customHeight="1">
      <c r="A207" s="33"/>
      <c r="B207" s="167"/>
      <c r="C207" s="168" t="s">
        <v>488</v>
      </c>
      <c r="D207" s="168" t="s">
        <v>197</v>
      </c>
      <c r="E207" s="169" t="s">
        <v>1565</v>
      </c>
      <c r="F207" s="170" t="s">
        <v>1566</v>
      </c>
      <c r="G207" s="171" t="s">
        <v>826</v>
      </c>
      <c r="H207" s="172">
        <v>0.096</v>
      </c>
      <c r="I207" s="173">
        <v>923</v>
      </c>
      <c r="J207" s="173">
        <f>ROUND(I207*H207,2)</f>
        <v>88.61</v>
      </c>
      <c r="K207" s="170" t="s">
        <v>201</v>
      </c>
      <c r="L207" s="34"/>
      <c r="M207" s="174" t="s">
        <v>3</v>
      </c>
      <c r="N207" s="175" t="s">
        <v>40</v>
      </c>
      <c r="O207" s="176">
        <v>2.421</v>
      </c>
      <c r="P207" s="176">
        <f>O207*H207</f>
        <v>0.23241599999999998</v>
      </c>
      <c r="Q207" s="176">
        <v>0</v>
      </c>
      <c r="R207" s="176">
        <f>Q207*H207</f>
        <v>0</v>
      </c>
      <c r="S207" s="176">
        <v>0</v>
      </c>
      <c r="T207" s="17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8" t="s">
        <v>295</v>
      </c>
      <c r="AT207" s="178" t="s">
        <v>197</v>
      </c>
      <c r="AU207" s="178" t="s">
        <v>78</v>
      </c>
      <c r="AY207" s="20" t="s">
        <v>195</v>
      </c>
      <c r="BE207" s="179">
        <f>IF(N207="základní",J207,0)</f>
        <v>88.61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20" t="s">
        <v>76</v>
      </c>
      <c r="BK207" s="179">
        <f>ROUND(I207*H207,2)</f>
        <v>88.61</v>
      </c>
      <c r="BL207" s="20" t="s">
        <v>295</v>
      </c>
      <c r="BM207" s="178" t="s">
        <v>2005</v>
      </c>
    </row>
    <row r="208" spans="1:63" s="12" customFormat="1" ht="22.8" customHeight="1">
      <c r="A208" s="12"/>
      <c r="B208" s="155"/>
      <c r="C208" s="12"/>
      <c r="D208" s="156" t="s">
        <v>68</v>
      </c>
      <c r="E208" s="165" t="s">
        <v>1616</v>
      </c>
      <c r="F208" s="165" t="s">
        <v>1617</v>
      </c>
      <c r="G208" s="12"/>
      <c r="H208" s="12"/>
      <c r="I208" s="12"/>
      <c r="J208" s="166">
        <f>BK208</f>
        <v>39000.73999999999</v>
      </c>
      <c r="K208" s="12"/>
      <c r="L208" s="155"/>
      <c r="M208" s="159"/>
      <c r="N208" s="160"/>
      <c r="O208" s="160"/>
      <c r="P208" s="161">
        <f>SUM(P209:P236)</f>
        <v>42.90267</v>
      </c>
      <c r="Q208" s="160"/>
      <c r="R208" s="161">
        <f>SUM(R209:R236)</f>
        <v>0.9536840199999999</v>
      </c>
      <c r="S208" s="160"/>
      <c r="T208" s="162">
        <f>SUM(T209:T236)</f>
        <v>0.7059960999999999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56" t="s">
        <v>78</v>
      </c>
      <c r="AT208" s="163" t="s">
        <v>68</v>
      </c>
      <c r="AU208" s="163" t="s">
        <v>76</v>
      </c>
      <c r="AY208" s="156" t="s">
        <v>195</v>
      </c>
      <c r="BK208" s="164">
        <f>SUM(BK209:BK236)</f>
        <v>39000.73999999999</v>
      </c>
    </row>
    <row r="209" spans="1:65" s="2" customFormat="1" ht="16.5" customHeight="1">
      <c r="A209" s="33"/>
      <c r="B209" s="167"/>
      <c r="C209" s="168" t="s">
        <v>498</v>
      </c>
      <c r="D209" s="168" t="s">
        <v>197</v>
      </c>
      <c r="E209" s="169" t="s">
        <v>1619</v>
      </c>
      <c r="F209" s="170" t="s">
        <v>1620</v>
      </c>
      <c r="G209" s="171" t="s">
        <v>212</v>
      </c>
      <c r="H209" s="172">
        <v>19.82</v>
      </c>
      <c r="I209" s="173">
        <v>78.2</v>
      </c>
      <c r="J209" s="173">
        <f>ROUND(I209*H209,2)</f>
        <v>1549.92</v>
      </c>
      <c r="K209" s="170" t="s">
        <v>201</v>
      </c>
      <c r="L209" s="34"/>
      <c r="M209" s="174" t="s">
        <v>3</v>
      </c>
      <c r="N209" s="175" t="s">
        <v>40</v>
      </c>
      <c r="O209" s="176">
        <v>0.19</v>
      </c>
      <c r="P209" s="176">
        <f>O209*H209</f>
        <v>3.7658</v>
      </c>
      <c r="Q209" s="176">
        <v>0.00046</v>
      </c>
      <c r="R209" s="176">
        <f>Q209*H209</f>
        <v>0.0091172</v>
      </c>
      <c r="S209" s="176">
        <v>0</v>
      </c>
      <c r="T209" s="177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8" t="s">
        <v>295</v>
      </c>
      <c r="AT209" s="178" t="s">
        <v>197</v>
      </c>
      <c r="AU209" s="178" t="s">
        <v>78</v>
      </c>
      <c r="AY209" s="20" t="s">
        <v>195</v>
      </c>
      <c r="BE209" s="179">
        <f>IF(N209="základní",J209,0)</f>
        <v>1549.92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20" t="s">
        <v>76</v>
      </c>
      <c r="BK209" s="179">
        <f>ROUND(I209*H209,2)</f>
        <v>1549.92</v>
      </c>
      <c r="BL209" s="20" t="s">
        <v>295</v>
      </c>
      <c r="BM209" s="178" t="s">
        <v>2006</v>
      </c>
    </row>
    <row r="210" spans="1:51" s="13" customFormat="1" ht="12">
      <c r="A210" s="13"/>
      <c r="B210" s="180"/>
      <c r="C210" s="13"/>
      <c r="D210" s="181" t="s">
        <v>204</v>
      </c>
      <c r="E210" s="182" t="s">
        <v>3</v>
      </c>
      <c r="F210" s="183" t="s">
        <v>741</v>
      </c>
      <c r="G210" s="13"/>
      <c r="H210" s="182" t="s">
        <v>3</v>
      </c>
      <c r="I210" s="13"/>
      <c r="J210" s="13"/>
      <c r="K210" s="13"/>
      <c r="L210" s="180"/>
      <c r="M210" s="184"/>
      <c r="N210" s="185"/>
      <c r="O210" s="185"/>
      <c r="P210" s="185"/>
      <c r="Q210" s="185"/>
      <c r="R210" s="185"/>
      <c r="S210" s="185"/>
      <c r="T210" s="18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2" t="s">
        <v>204</v>
      </c>
      <c r="AU210" s="182" t="s">
        <v>78</v>
      </c>
      <c r="AV210" s="13" t="s">
        <v>76</v>
      </c>
      <c r="AW210" s="13" t="s">
        <v>31</v>
      </c>
      <c r="AX210" s="13" t="s">
        <v>69</v>
      </c>
      <c r="AY210" s="182" t="s">
        <v>195</v>
      </c>
    </row>
    <row r="211" spans="1:51" s="14" customFormat="1" ht="12">
      <c r="A211" s="14"/>
      <c r="B211" s="187"/>
      <c r="C211" s="14"/>
      <c r="D211" s="181" t="s">
        <v>204</v>
      </c>
      <c r="E211" s="188" t="s">
        <v>3</v>
      </c>
      <c r="F211" s="189" t="s">
        <v>2007</v>
      </c>
      <c r="G211" s="14"/>
      <c r="H211" s="190">
        <v>19.82</v>
      </c>
      <c r="I211" s="14"/>
      <c r="J211" s="14"/>
      <c r="K211" s="14"/>
      <c r="L211" s="187"/>
      <c r="M211" s="191"/>
      <c r="N211" s="192"/>
      <c r="O211" s="192"/>
      <c r="P211" s="192"/>
      <c r="Q211" s="192"/>
      <c r="R211" s="192"/>
      <c r="S211" s="192"/>
      <c r="T211" s="19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188" t="s">
        <v>204</v>
      </c>
      <c r="AU211" s="188" t="s">
        <v>78</v>
      </c>
      <c r="AV211" s="14" t="s">
        <v>78</v>
      </c>
      <c r="AW211" s="14" t="s">
        <v>31</v>
      </c>
      <c r="AX211" s="14" t="s">
        <v>76</v>
      </c>
      <c r="AY211" s="188" t="s">
        <v>195</v>
      </c>
    </row>
    <row r="212" spans="1:65" s="2" customFormat="1" ht="16.5" customHeight="1">
      <c r="A212" s="33"/>
      <c r="B212" s="167"/>
      <c r="C212" s="208" t="s">
        <v>502</v>
      </c>
      <c r="D212" s="208" t="s">
        <v>263</v>
      </c>
      <c r="E212" s="209" t="s">
        <v>1628</v>
      </c>
      <c r="F212" s="210" t="s">
        <v>1629</v>
      </c>
      <c r="G212" s="211" t="s">
        <v>212</v>
      </c>
      <c r="H212" s="212">
        <v>21.802</v>
      </c>
      <c r="I212" s="213">
        <v>116.62</v>
      </c>
      <c r="J212" s="213">
        <f>ROUND(I212*H212,2)</f>
        <v>2542.55</v>
      </c>
      <c r="K212" s="210" t="s">
        <v>3</v>
      </c>
      <c r="L212" s="214"/>
      <c r="M212" s="215" t="s">
        <v>3</v>
      </c>
      <c r="N212" s="216" t="s">
        <v>40</v>
      </c>
      <c r="O212" s="176">
        <v>0</v>
      </c>
      <c r="P212" s="176">
        <f>O212*H212</f>
        <v>0</v>
      </c>
      <c r="Q212" s="176">
        <v>0.00036</v>
      </c>
      <c r="R212" s="176">
        <f>Q212*H212</f>
        <v>0.00784872</v>
      </c>
      <c r="S212" s="176">
        <v>0</v>
      </c>
      <c r="T212" s="177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8" t="s">
        <v>417</v>
      </c>
      <c r="AT212" s="178" t="s">
        <v>263</v>
      </c>
      <c r="AU212" s="178" t="s">
        <v>78</v>
      </c>
      <c r="AY212" s="20" t="s">
        <v>195</v>
      </c>
      <c r="BE212" s="179">
        <f>IF(N212="základní",J212,0)</f>
        <v>2542.55</v>
      </c>
      <c r="BF212" s="179">
        <f>IF(N212="snížená",J212,0)</f>
        <v>0</v>
      </c>
      <c r="BG212" s="179">
        <f>IF(N212="zákl. přenesená",J212,0)</f>
        <v>0</v>
      </c>
      <c r="BH212" s="179">
        <f>IF(N212="sníž. přenesená",J212,0)</f>
        <v>0</v>
      </c>
      <c r="BI212" s="179">
        <f>IF(N212="nulová",J212,0)</f>
        <v>0</v>
      </c>
      <c r="BJ212" s="20" t="s">
        <v>76</v>
      </c>
      <c r="BK212" s="179">
        <f>ROUND(I212*H212,2)</f>
        <v>2542.55</v>
      </c>
      <c r="BL212" s="20" t="s">
        <v>295</v>
      </c>
      <c r="BM212" s="178" t="s">
        <v>2008</v>
      </c>
    </row>
    <row r="213" spans="1:51" s="14" customFormat="1" ht="12">
      <c r="A213" s="14"/>
      <c r="B213" s="187"/>
      <c r="C213" s="14"/>
      <c r="D213" s="181" t="s">
        <v>204</v>
      </c>
      <c r="E213" s="14"/>
      <c r="F213" s="189" t="s">
        <v>2009</v>
      </c>
      <c r="G213" s="14"/>
      <c r="H213" s="190">
        <v>21.802</v>
      </c>
      <c r="I213" s="14"/>
      <c r="J213" s="14"/>
      <c r="K213" s="14"/>
      <c r="L213" s="187"/>
      <c r="M213" s="191"/>
      <c r="N213" s="192"/>
      <c r="O213" s="192"/>
      <c r="P213" s="192"/>
      <c r="Q213" s="192"/>
      <c r="R213" s="192"/>
      <c r="S213" s="192"/>
      <c r="T213" s="19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88" t="s">
        <v>204</v>
      </c>
      <c r="AU213" s="188" t="s">
        <v>78</v>
      </c>
      <c r="AV213" s="14" t="s">
        <v>78</v>
      </c>
      <c r="AW213" s="14" t="s">
        <v>4</v>
      </c>
      <c r="AX213" s="14" t="s">
        <v>76</v>
      </c>
      <c r="AY213" s="188" t="s">
        <v>195</v>
      </c>
    </row>
    <row r="214" spans="1:65" s="2" customFormat="1" ht="16.5" customHeight="1">
      <c r="A214" s="33"/>
      <c r="B214" s="167"/>
      <c r="C214" s="168" t="s">
        <v>510</v>
      </c>
      <c r="D214" s="168" t="s">
        <v>197</v>
      </c>
      <c r="E214" s="169" t="s">
        <v>2010</v>
      </c>
      <c r="F214" s="170" t="s">
        <v>2011</v>
      </c>
      <c r="G214" s="171" t="s">
        <v>200</v>
      </c>
      <c r="H214" s="172">
        <v>3.33</v>
      </c>
      <c r="I214" s="173">
        <v>119</v>
      </c>
      <c r="J214" s="173">
        <f>ROUND(I214*H214,2)</f>
        <v>396.27</v>
      </c>
      <c r="K214" s="170" t="s">
        <v>201</v>
      </c>
      <c r="L214" s="34"/>
      <c r="M214" s="174" t="s">
        <v>3</v>
      </c>
      <c r="N214" s="175" t="s">
        <v>40</v>
      </c>
      <c r="O214" s="176">
        <v>0.368</v>
      </c>
      <c r="P214" s="176">
        <f>O214*H214</f>
        <v>1.22544</v>
      </c>
      <c r="Q214" s="176">
        <v>0</v>
      </c>
      <c r="R214" s="176">
        <f>Q214*H214</f>
        <v>0</v>
      </c>
      <c r="S214" s="176">
        <v>0.08317</v>
      </c>
      <c r="T214" s="177">
        <f>S214*H214</f>
        <v>0.2769561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8" t="s">
        <v>295</v>
      </c>
      <c r="AT214" s="178" t="s">
        <v>197</v>
      </c>
      <c r="AU214" s="178" t="s">
        <v>78</v>
      </c>
      <c r="AY214" s="20" t="s">
        <v>195</v>
      </c>
      <c r="BE214" s="179">
        <f>IF(N214="základní",J214,0)</f>
        <v>396.27</v>
      </c>
      <c r="BF214" s="179">
        <f>IF(N214="snížená",J214,0)</f>
        <v>0</v>
      </c>
      <c r="BG214" s="179">
        <f>IF(N214="zákl. přenesená",J214,0)</f>
        <v>0</v>
      </c>
      <c r="BH214" s="179">
        <f>IF(N214="sníž. přenesená",J214,0)</f>
        <v>0</v>
      </c>
      <c r="BI214" s="179">
        <f>IF(N214="nulová",J214,0)</f>
        <v>0</v>
      </c>
      <c r="BJ214" s="20" t="s">
        <v>76</v>
      </c>
      <c r="BK214" s="179">
        <f>ROUND(I214*H214,2)</f>
        <v>396.27</v>
      </c>
      <c r="BL214" s="20" t="s">
        <v>295</v>
      </c>
      <c r="BM214" s="178" t="s">
        <v>2012</v>
      </c>
    </row>
    <row r="215" spans="1:51" s="14" customFormat="1" ht="12">
      <c r="A215" s="14"/>
      <c r="B215" s="187"/>
      <c r="C215" s="14"/>
      <c r="D215" s="181" t="s">
        <v>204</v>
      </c>
      <c r="E215" s="188" t="s">
        <v>3</v>
      </c>
      <c r="F215" s="189" t="s">
        <v>2013</v>
      </c>
      <c r="G215" s="14"/>
      <c r="H215" s="190">
        <v>1.08</v>
      </c>
      <c r="I215" s="14"/>
      <c r="J215" s="14"/>
      <c r="K215" s="14"/>
      <c r="L215" s="187"/>
      <c r="M215" s="191"/>
      <c r="N215" s="192"/>
      <c r="O215" s="192"/>
      <c r="P215" s="192"/>
      <c r="Q215" s="192"/>
      <c r="R215" s="192"/>
      <c r="S215" s="192"/>
      <c r="T215" s="19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188" t="s">
        <v>204</v>
      </c>
      <c r="AU215" s="188" t="s">
        <v>78</v>
      </c>
      <c r="AV215" s="14" t="s">
        <v>78</v>
      </c>
      <c r="AW215" s="14" t="s">
        <v>31</v>
      </c>
      <c r="AX215" s="14" t="s">
        <v>69</v>
      </c>
      <c r="AY215" s="188" t="s">
        <v>195</v>
      </c>
    </row>
    <row r="216" spans="1:51" s="14" customFormat="1" ht="12">
      <c r="A216" s="14"/>
      <c r="B216" s="187"/>
      <c r="C216" s="14"/>
      <c r="D216" s="181" t="s">
        <v>204</v>
      </c>
      <c r="E216" s="188" t="s">
        <v>3</v>
      </c>
      <c r="F216" s="189" t="s">
        <v>2014</v>
      </c>
      <c r="G216" s="14"/>
      <c r="H216" s="190">
        <v>2.25</v>
      </c>
      <c r="I216" s="14"/>
      <c r="J216" s="14"/>
      <c r="K216" s="14"/>
      <c r="L216" s="187"/>
      <c r="M216" s="191"/>
      <c r="N216" s="192"/>
      <c r="O216" s="192"/>
      <c r="P216" s="192"/>
      <c r="Q216" s="192"/>
      <c r="R216" s="192"/>
      <c r="S216" s="192"/>
      <c r="T216" s="19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188" t="s">
        <v>204</v>
      </c>
      <c r="AU216" s="188" t="s">
        <v>78</v>
      </c>
      <c r="AV216" s="14" t="s">
        <v>78</v>
      </c>
      <c r="AW216" s="14" t="s">
        <v>31</v>
      </c>
      <c r="AX216" s="14" t="s">
        <v>69</v>
      </c>
      <c r="AY216" s="188" t="s">
        <v>195</v>
      </c>
    </row>
    <row r="217" spans="1:51" s="15" customFormat="1" ht="12">
      <c r="A217" s="15"/>
      <c r="B217" s="194"/>
      <c r="C217" s="15"/>
      <c r="D217" s="181" t="s">
        <v>204</v>
      </c>
      <c r="E217" s="195" t="s">
        <v>3</v>
      </c>
      <c r="F217" s="196" t="s">
        <v>209</v>
      </c>
      <c r="G217" s="15"/>
      <c r="H217" s="197">
        <v>3.33</v>
      </c>
      <c r="I217" s="15"/>
      <c r="J217" s="15"/>
      <c r="K217" s="15"/>
      <c r="L217" s="194"/>
      <c r="M217" s="198"/>
      <c r="N217" s="199"/>
      <c r="O217" s="199"/>
      <c r="P217" s="199"/>
      <c r="Q217" s="199"/>
      <c r="R217" s="199"/>
      <c r="S217" s="199"/>
      <c r="T217" s="200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195" t="s">
        <v>204</v>
      </c>
      <c r="AU217" s="195" t="s">
        <v>78</v>
      </c>
      <c r="AV217" s="15" t="s">
        <v>202</v>
      </c>
      <c r="AW217" s="15" t="s">
        <v>31</v>
      </c>
      <c r="AX217" s="15" t="s">
        <v>76</v>
      </c>
      <c r="AY217" s="195" t="s">
        <v>195</v>
      </c>
    </row>
    <row r="218" spans="1:65" s="2" customFormat="1" ht="24" customHeight="1">
      <c r="A218" s="33"/>
      <c r="B218" s="167"/>
      <c r="C218" s="168" t="s">
        <v>515</v>
      </c>
      <c r="D218" s="168" t="s">
        <v>197</v>
      </c>
      <c r="E218" s="169" t="s">
        <v>2015</v>
      </c>
      <c r="F218" s="170" t="s">
        <v>2016</v>
      </c>
      <c r="G218" s="171" t="s">
        <v>334</v>
      </c>
      <c r="H218" s="172">
        <v>62</v>
      </c>
      <c r="I218" s="173">
        <v>68.6</v>
      </c>
      <c r="J218" s="173">
        <f>ROUND(I218*H218,2)</f>
        <v>4253.2</v>
      </c>
      <c r="K218" s="170" t="s">
        <v>201</v>
      </c>
      <c r="L218" s="34"/>
      <c r="M218" s="174" t="s">
        <v>3</v>
      </c>
      <c r="N218" s="175" t="s">
        <v>40</v>
      </c>
      <c r="O218" s="176">
        <v>0.19</v>
      </c>
      <c r="P218" s="176">
        <f>O218*H218</f>
        <v>11.78</v>
      </c>
      <c r="Q218" s="176">
        <v>0.00067</v>
      </c>
      <c r="R218" s="176">
        <f>Q218*H218</f>
        <v>0.04154</v>
      </c>
      <c r="S218" s="176">
        <v>0.00692</v>
      </c>
      <c r="T218" s="177">
        <f>S218*H218</f>
        <v>0.42904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8" t="s">
        <v>295</v>
      </c>
      <c r="AT218" s="178" t="s">
        <v>197</v>
      </c>
      <c r="AU218" s="178" t="s">
        <v>78</v>
      </c>
      <c r="AY218" s="20" t="s">
        <v>195</v>
      </c>
      <c r="BE218" s="179">
        <f>IF(N218="základní",J218,0)</f>
        <v>4253.2</v>
      </c>
      <c r="BF218" s="179">
        <f>IF(N218="snížená",J218,0)</f>
        <v>0</v>
      </c>
      <c r="BG218" s="179">
        <f>IF(N218="zákl. přenesená",J218,0)</f>
        <v>0</v>
      </c>
      <c r="BH218" s="179">
        <f>IF(N218="sníž. přenesená",J218,0)</f>
        <v>0</v>
      </c>
      <c r="BI218" s="179">
        <f>IF(N218="nulová",J218,0)</f>
        <v>0</v>
      </c>
      <c r="BJ218" s="20" t="s">
        <v>76</v>
      </c>
      <c r="BK218" s="179">
        <f>ROUND(I218*H218,2)</f>
        <v>4253.2</v>
      </c>
      <c r="BL218" s="20" t="s">
        <v>295</v>
      </c>
      <c r="BM218" s="178" t="s">
        <v>2017</v>
      </c>
    </row>
    <row r="219" spans="1:51" s="13" customFormat="1" ht="12">
      <c r="A219" s="13"/>
      <c r="B219" s="180"/>
      <c r="C219" s="13"/>
      <c r="D219" s="181" t="s">
        <v>204</v>
      </c>
      <c r="E219" s="182" t="s">
        <v>3</v>
      </c>
      <c r="F219" s="183" t="s">
        <v>2018</v>
      </c>
      <c r="G219" s="13"/>
      <c r="H219" s="182" t="s">
        <v>3</v>
      </c>
      <c r="I219" s="13"/>
      <c r="J219" s="13"/>
      <c r="K219" s="13"/>
      <c r="L219" s="180"/>
      <c r="M219" s="184"/>
      <c r="N219" s="185"/>
      <c r="O219" s="185"/>
      <c r="P219" s="185"/>
      <c r="Q219" s="185"/>
      <c r="R219" s="185"/>
      <c r="S219" s="185"/>
      <c r="T219" s="18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2" t="s">
        <v>204</v>
      </c>
      <c r="AU219" s="182" t="s">
        <v>78</v>
      </c>
      <c r="AV219" s="13" t="s">
        <v>76</v>
      </c>
      <c r="AW219" s="13" t="s">
        <v>31</v>
      </c>
      <c r="AX219" s="13" t="s">
        <v>69</v>
      </c>
      <c r="AY219" s="182" t="s">
        <v>195</v>
      </c>
    </row>
    <row r="220" spans="1:51" s="14" customFormat="1" ht="12">
      <c r="A220" s="14"/>
      <c r="B220" s="187"/>
      <c r="C220" s="14"/>
      <c r="D220" s="181" t="s">
        <v>204</v>
      </c>
      <c r="E220" s="188" t="s">
        <v>3</v>
      </c>
      <c r="F220" s="189" t="s">
        <v>269</v>
      </c>
      <c r="G220" s="14"/>
      <c r="H220" s="190">
        <v>12</v>
      </c>
      <c r="I220" s="14"/>
      <c r="J220" s="14"/>
      <c r="K220" s="14"/>
      <c r="L220" s="187"/>
      <c r="M220" s="191"/>
      <c r="N220" s="192"/>
      <c r="O220" s="192"/>
      <c r="P220" s="192"/>
      <c r="Q220" s="192"/>
      <c r="R220" s="192"/>
      <c r="S220" s="192"/>
      <c r="T220" s="19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188" t="s">
        <v>204</v>
      </c>
      <c r="AU220" s="188" t="s">
        <v>78</v>
      </c>
      <c r="AV220" s="14" t="s">
        <v>78</v>
      </c>
      <c r="AW220" s="14" t="s">
        <v>31</v>
      </c>
      <c r="AX220" s="14" t="s">
        <v>69</v>
      </c>
      <c r="AY220" s="188" t="s">
        <v>195</v>
      </c>
    </row>
    <row r="221" spans="1:51" s="13" customFormat="1" ht="12">
      <c r="A221" s="13"/>
      <c r="B221" s="180"/>
      <c r="C221" s="13"/>
      <c r="D221" s="181" t="s">
        <v>204</v>
      </c>
      <c r="E221" s="182" t="s">
        <v>3</v>
      </c>
      <c r="F221" s="183" t="s">
        <v>2019</v>
      </c>
      <c r="G221" s="13"/>
      <c r="H221" s="182" t="s">
        <v>3</v>
      </c>
      <c r="I221" s="13"/>
      <c r="J221" s="13"/>
      <c r="K221" s="13"/>
      <c r="L221" s="180"/>
      <c r="M221" s="184"/>
      <c r="N221" s="185"/>
      <c r="O221" s="185"/>
      <c r="P221" s="185"/>
      <c r="Q221" s="185"/>
      <c r="R221" s="185"/>
      <c r="S221" s="185"/>
      <c r="T221" s="18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2" t="s">
        <v>204</v>
      </c>
      <c r="AU221" s="182" t="s">
        <v>78</v>
      </c>
      <c r="AV221" s="13" t="s">
        <v>76</v>
      </c>
      <c r="AW221" s="13" t="s">
        <v>31</v>
      </c>
      <c r="AX221" s="13" t="s">
        <v>69</v>
      </c>
      <c r="AY221" s="182" t="s">
        <v>195</v>
      </c>
    </row>
    <row r="222" spans="1:51" s="14" customFormat="1" ht="12">
      <c r="A222" s="14"/>
      <c r="B222" s="187"/>
      <c r="C222" s="14"/>
      <c r="D222" s="181" t="s">
        <v>204</v>
      </c>
      <c r="E222" s="188" t="s">
        <v>3</v>
      </c>
      <c r="F222" s="189" t="s">
        <v>206</v>
      </c>
      <c r="G222" s="14"/>
      <c r="H222" s="190">
        <v>50</v>
      </c>
      <c r="I222" s="14"/>
      <c r="J222" s="14"/>
      <c r="K222" s="14"/>
      <c r="L222" s="187"/>
      <c r="M222" s="191"/>
      <c r="N222" s="192"/>
      <c r="O222" s="192"/>
      <c r="P222" s="192"/>
      <c r="Q222" s="192"/>
      <c r="R222" s="192"/>
      <c r="S222" s="192"/>
      <c r="T222" s="19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188" t="s">
        <v>204</v>
      </c>
      <c r="AU222" s="188" t="s">
        <v>78</v>
      </c>
      <c r="AV222" s="14" t="s">
        <v>78</v>
      </c>
      <c r="AW222" s="14" t="s">
        <v>31</v>
      </c>
      <c r="AX222" s="14" t="s">
        <v>69</v>
      </c>
      <c r="AY222" s="188" t="s">
        <v>195</v>
      </c>
    </row>
    <row r="223" spans="1:51" s="15" customFormat="1" ht="12">
      <c r="A223" s="15"/>
      <c r="B223" s="194"/>
      <c r="C223" s="15"/>
      <c r="D223" s="181" t="s">
        <v>204</v>
      </c>
      <c r="E223" s="195" t="s">
        <v>3</v>
      </c>
      <c r="F223" s="196" t="s">
        <v>209</v>
      </c>
      <c r="G223" s="15"/>
      <c r="H223" s="197">
        <v>62</v>
      </c>
      <c r="I223" s="15"/>
      <c r="J223" s="15"/>
      <c r="K223" s="15"/>
      <c r="L223" s="194"/>
      <c r="M223" s="198"/>
      <c r="N223" s="199"/>
      <c r="O223" s="199"/>
      <c r="P223" s="199"/>
      <c r="Q223" s="199"/>
      <c r="R223" s="199"/>
      <c r="S223" s="199"/>
      <c r="T223" s="200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195" t="s">
        <v>204</v>
      </c>
      <c r="AU223" s="195" t="s">
        <v>78</v>
      </c>
      <c r="AV223" s="15" t="s">
        <v>202</v>
      </c>
      <c r="AW223" s="15" t="s">
        <v>31</v>
      </c>
      <c r="AX223" s="15" t="s">
        <v>76</v>
      </c>
      <c r="AY223" s="195" t="s">
        <v>195</v>
      </c>
    </row>
    <row r="224" spans="1:65" s="2" customFormat="1" ht="16.5" customHeight="1">
      <c r="A224" s="33"/>
      <c r="B224" s="167"/>
      <c r="C224" s="208" t="s">
        <v>206</v>
      </c>
      <c r="D224" s="208" t="s">
        <v>263</v>
      </c>
      <c r="E224" s="209" t="s">
        <v>1640</v>
      </c>
      <c r="F224" s="210" t="s">
        <v>1641</v>
      </c>
      <c r="G224" s="211" t="s">
        <v>200</v>
      </c>
      <c r="H224" s="212">
        <v>4.95</v>
      </c>
      <c r="I224" s="213">
        <v>477.74</v>
      </c>
      <c r="J224" s="213">
        <f>ROUND(I224*H224,2)</f>
        <v>2364.81</v>
      </c>
      <c r="K224" s="210" t="s">
        <v>3</v>
      </c>
      <c r="L224" s="214"/>
      <c r="M224" s="215" t="s">
        <v>3</v>
      </c>
      <c r="N224" s="216" t="s">
        <v>40</v>
      </c>
      <c r="O224" s="176">
        <v>0</v>
      </c>
      <c r="P224" s="176">
        <f>O224*H224</f>
        <v>0</v>
      </c>
      <c r="Q224" s="176">
        <v>0.0192</v>
      </c>
      <c r="R224" s="176">
        <f>Q224*H224</f>
        <v>0.09504</v>
      </c>
      <c r="S224" s="176">
        <v>0</v>
      </c>
      <c r="T224" s="177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8" t="s">
        <v>417</v>
      </c>
      <c r="AT224" s="178" t="s">
        <v>263</v>
      </c>
      <c r="AU224" s="178" t="s">
        <v>78</v>
      </c>
      <c r="AY224" s="20" t="s">
        <v>195</v>
      </c>
      <c r="BE224" s="179">
        <f>IF(N224="základní",J224,0)</f>
        <v>2364.81</v>
      </c>
      <c r="BF224" s="179">
        <f>IF(N224="snížená",J224,0)</f>
        <v>0</v>
      </c>
      <c r="BG224" s="179">
        <f>IF(N224="zákl. přenesená",J224,0)</f>
        <v>0</v>
      </c>
      <c r="BH224" s="179">
        <f>IF(N224="sníž. přenesená",J224,0)</f>
        <v>0</v>
      </c>
      <c r="BI224" s="179">
        <f>IF(N224="nulová",J224,0)</f>
        <v>0</v>
      </c>
      <c r="BJ224" s="20" t="s">
        <v>76</v>
      </c>
      <c r="BK224" s="179">
        <f>ROUND(I224*H224,2)</f>
        <v>2364.81</v>
      </c>
      <c r="BL224" s="20" t="s">
        <v>295</v>
      </c>
      <c r="BM224" s="178" t="s">
        <v>2020</v>
      </c>
    </row>
    <row r="225" spans="1:51" s="14" customFormat="1" ht="12">
      <c r="A225" s="14"/>
      <c r="B225" s="187"/>
      <c r="C225" s="14"/>
      <c r="D225" s="181" t="s">
        <v>204</v>
      </c>
      <c r="E225" s="188" t="s">
        <v>3</v>
      </c>
      <c r="F225" s="189" t="s">
        <v>2021</v>
      </c>
      <c r="G225" s="14"/>
      <c r="H225" s="190">
        <v>4.95</v>
      </c>
      <c r="I225" s="14"/>
      <c r="J225" s="14"/>
      <c r="K225" s="14"/>
      <c r="L225" s="187"/>
      <c r="M225" s="191"/>
      <c r="N225" s="192"/>
      <c r="O225" s="192"/>
      <c r="P225" s="192"/>
      <c r="Q225" s="192"/>
      <c r="R225" s="192"/>
      <c r="S225" s="192"/>
      <c r="T225" s="19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188" t="s">
        <v>204</v>
      </c>
      <c r="AU225" s="188" t="s">
        <v>78</v>
      </c>
      <c r="AV225" s="14" t="s">
        <v>78</v>
      </c>
      <c r="AW225" s="14" t="s">
        <v>31</v>
      </c>
      <c r="AX225" s="14" t="s">
        <v>76</v>
      </c>
      <c r="AY225" s="188" t="s">
        <v>195</v>
      </c>
    </row>
    <row r="226" spans="1:65" s="2" customFormat="1" ht="24" customHeight="1">
      <c r="A226" s="33"/>
      <c r="B226" s="167"/>
      <c r="C226" s="168" t="s">
        <v>534</v>
      </c>
      <c r="D226" s="168" t="s">
        <v>197</v>
      </c>
      <c r="E226" s="169" t="s">
        <v>1633</v>
      </c>
      <c r="F226" s="170" t="s">
        <v>1634</v>
      </c>
      <c r="G226" s="171" t="s">
        <v>200</v>
      </c>
      <c r="H226" s="172">
        <v>23.33</v>
      </c>
      <c r="I226" s="173">
        <v>349</v>
      </c>
      <c r="J226" s="173">
        <f>ROUND(I226*H226,2)</f>
        <v>8142.17</v>
      </c>
      <c r="K226" s="170" t="s">
        <v>201</v>
      </c>
      <c r="L226" s="34"/>
      <c r="M226" s="174" t="s">
        <v>3</v>
      </c>
      <c r="N226" s="175" t="s">
        <v>40</v>
      </c>
      <c r="O226" s="176">
        <v>0.685</v>
      </c>
      <c r="P226" s="176">
        <f>O226*H226</f>
        <v>15.98105</v>
      </c>
      <c r="Q226" s="176">
        <v>0.00392</v>
      </c>
      <c r="R226" s="176">
        <f>Q226*H226</f>
        <v>0.0914536</v>
      </c>
      <c r="S226" s="176">
        <v>0</v>
      </c>
      <c r="T226" s="17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8" t="s">
        <v>295</v>
      </c>
      <c r="AT226" s="178" t="s">
        <v>197</v>
      </c>
      <c r="AU226" s="178" t="s">
        <v>78</v>
      </c>
      <c r="AY226" s="20" t="s">
        <v>195</v>
      </c>
      <c r="BE226" s="179">
        <f>IF(N226="základní",J226,0)</f>
        <v>8142.17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20" t="s">
        <v>76</v>
      </c>
      <c r="BK226" s="179">
        <f>ROUND(I226*H226,2)</f>
        <v>8142.17</v>
      </c>
      <c r="BL226" s="20" t="s">
        <v>295</v>
      </c>
      <c r="BM226" s="178" t="s">
        <v>2022</v>
      </c>
    </row>
    <row r="227" spans="1:51" s="14" customFormat="1" ht="12">
      <c r="A227" s="14"/>
      <c r="B227" s="187"/>
      <c r="C227" s="14"/>
      <c r="D227" s="181" t="s">
        <v>204</v>
      </c>
      <c r="E227" s="188" t="s">
        <v>3</v>
      </c>
      <c r="F227" s="189" t="s">
        <v>2023</v>
      </c>
      <c r="G227" s="14"/>
      <c r="H227" s="190">
        <v>23.33</v>
      </c>
      <c r="I227" s="14"/>
      <c r="J227" s="14"/>
      <c r="K227" s="14"/>
      <c r="L227" s="187"/>
      <c r="M227" s="191"/>
      <c r="N227" s="192"/>
      <c r="O227" s="192"/>
      <c r="P227" s="192"/>
      <c r="Q227" s="192"/>
      <c r="R227" s="192"/>
      <c r="S227" s="192"/>
      <c r="T227" s="19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188" t="s">
        <v>204</v>
      </c>
      <c r="AU227" s="188" t="s">
        <v>78</v>
      </c>
      <c r="AV227" s="14" t="s">
        <v>78</v>
      </c>
      <c r="AW227" s="14" t="s">
        <v>31</v>
      </c>
      <c r="AX227" s="14" t="s">
        <v>76</v>
      </c>
      <c r="AY227" s="188" t="s">
        <v>195</v>
      </c>
    </row>
    <row r="228" spans="1:65" s="2" customFormat="1" ht="16.5" customHeight="1">
      <c r="A228" s="33"/>
      <c r="B228" s="167"/>
      <c r="C228" s="208" t="s">
        <v>542</v>
      </c>
      <c r="D228" s="208" t="s">
        <v>263</v>
      </c>
      <c r="E228" s="209" t="s">
        <v>1640</v>
      </c>
      <c r="F228" s="210" t="s">
        <v>1641</v>
      </c>
      <c r="G228" s="211" t="s">
        <v>200</v>
      </c>
      <c r="H228" s="212">
        <v>25.663</v>
      </c>
      <c r="I228" s="213">
        <v>477.74</v>
      </c>
      <c r="J228" s="213">
        <f>ROUND(I228*H228,2)</f>
        <v>12260.24</v>
      </c>
      <c r="K228" s="210" t="s">
        <v>3</v>
      </c>
      <c r="L228" s="214"/>
      <c r="M228" s="215" t="s">
        <v>3</v>
      </c>
      <c r="N228" s="216" t="s">
        <v>40</v>
      </c>
      <c r="O228" s="176">
        <v>0</v>
      </c>
      <c r="P228" s="176">
        <f>O228*H228</f>
        <v>0</v>
      </c>
      <c r="Q228" s="176">
        <v>0.0192</v>
      </c>
      <c r="R228" s="176">
        <f>Q228*H228</f>
        <v>0.49272959999999993</v>
      </c>
      <c r="S228" s="176">
        <v>0</v>
      </c>
      <c r="T228" s="177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8" t="s">
        <v>417</v>
      </c>
      <c r="AT228" s="178" t="s">
        <v>263</v>
      </c>
      <c r="AU228" s="178" t="s">
        <v>78</v>
      </c>
      <c r="AY228" s="20" t="s">
        <v>195</v>
      </c>
      <c r="BE228" s="179">
        <f>IF(N228="základní",J228,0)</f>
        <v>12260.24</v>
      </c>
      <c r="BF228" s="179">
        <f>IF(N228="snížená",J228,0)</f>
        <v>0</v>
      </c>
      <c r="BG228" s="179">
        <f>IF(N228="zákl. přenesená",J228,0)</f>
        <v>0</v>
      </c>
      <c r="BH228" s="179">
        <f>IF(N228="sníž. přenesená",J228,0)</f>
        <v>0</v>
      </c>
      <c r="BI228" s="179">
        <f>IF(N228="nulová",J228,0)</f>
        <v>0</v>
      </c>
      <c r="BJ228" s="20" t="s">
        <v>76</v>
      </c>
      <c r="BK228" s="179">
        <f>ROUND(I228*H228,2)</f>
        <v>12260.24</v>
      </c>
      <c r="BL228" s="20" t="s">
        <v>295</v>
      </c>
      <c r="BM228" s="178" t="s">
        <v>2024</v>
      </c>
    </row>
    <row r="229" spans="1:51" s="14" customFormat="1" ht="12">
      <c r="A229" s="14"/>
      <c r="B229" s="187"/>
      <c r="C229" s="14"/>
      <c r="D229" s="181" t="s">
        <v>204</v>
      </c>
      <c r="E229" s="14"/>
      <c r="F229" s="189" t="s">
        <v>2025</v>
      </c>
      <c r="G229" s="14"/>
      <c r="H229" s="190">
        <v>25.663</v>
      </c>
      <c r="I229" s="14"/>
      <c r="J229" s="14"/>
      <c r="K229" s="14"/>
      <c r="L229" s="187"/>
      <c r="M229" s="191"/>
      <c r="N229" s="192"/>
      <c r="O229" s="192"/>
      <c r="P229" s="192"/>
      <c r="Q229" s="192"/>
      <c r="R229" s="192"/>
      <c r="S229" s="192"/>
      <c r="T229" s="19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188" t="s">
        <v>204</v>
      </c>
      <c r="AU229" s="188" t="s">
        <v>78</v>
      </c>
      <c r="AV229" s="14" t="s">
        <v>78</v>
      </c>
      <c r="AW229" s="14" t="s">
        <v>4</v>
      </c>
      <c r="AX229" s="14" t="s">
        <v>76</v>
      </c>
      <c r="AY229" s="188" t="s">
        <v>195</v>
      </c>
    </row>
    <row r="230" spans="1:65" s="2" customFormat="1" ht="16.5" customHeight="1">
      <c r="A230" s="33"/>
      <c r="B230" s="167"/>
      <c r="C230" s="168" t="s">
        <v>546</v>
      </c>
      <c r="D230" s="168" t="s">
        <v>197</v>
      </c>
      <c r="E230" s="169" t="s">
        <v>1645</v>
      </c>
      <c r="F230" s="170" t="s">
        <v>1646</v>
      </c>
      <c r="G230" s="171" t="s">
        <v>200</v>
      </c>
      <c r="H230" s="172">
        <v>23.33</v>
      </c>
      <c r="I230" s="173">
        <v>41.3</v>
      </c>
      <c r="J230" s="173">
        <f>ROUND(I230*H230,2)</f>
        <v>963.53</v>
      </c>
      <c r="K230" s="170" t="s">
        <v>201</v>
      </c>
      <c r="L230" s="34"/>
      <c r="M230" s="174" t="s">
        <v>3</v>
      </c>
      <c r="N230" s="175" t="s">
        <v>40</v>
      </c>
      <c r="O230" s="176">
        <v>0.044</v>
      </c>
      <c r="P230" s="176">
        <f>O230*H230</f>
        <v>1.0265199999999999</v>
      </c>
      <c r="Q230" s="176">
        <v>0.0003</v>
      </c>
      <c r="R230" s="176">
        <f>Q230*H230</f>
        <v>0.006998999999999999</v>
      </c>
      <c r="S230" s="176">
        <v>0</v>
      </c>
      <c r="T230" s="177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8" t="s">
        <v>295</v>
      </c>
      <c r="AT230" s="178" t="s">
        <v>197</v>
      </c>
      <c r="AU230" s="178" t="s">
        <v>78</v>
      </c>
      <c r="AY230" s="20" t="s">
        <v>195</v>
      </c>
      <c r="BE230" s="179">
        <f>IF(N230="základní",J230,0)</f>
        <v>963.53</v>
      </c>
      <c r="BF230" s="179">
        <f>IF(N230="snížená",J230,0)</f>
        <v>0</v>
      </c>
      <c r="BG230" s="179">
        <f>IF(N230="zákl. přenesená",J230,0)</f>
        <v>0</v>
      </c>
      <c r="BH230" s="179">
        <f>IF(N230="sníž. přenesená",J230,0)</f>
        <v>0</v>
      </c>
      <c r="BI230" s="179">
        <f>IF(N230="nulová",J230,0)</f>
        <v>0</v>
      </c>
      <c r="BJ230" s="20" t="s">
        <v>76</v>
      </c>
      <c r="BK230" s="179">
        <f>ROUND(I230*H230,2)</f>
        <v>963.53</v>
      </c>
      <c r="BL230" s="20" t="s">
        <v>295</v>
      </c>
      <c r="BM230" s="178" t="s">
        <v>2026</v>
      </c>
    </row>
    <row r="231" spans="1:65" s="2" customFormat="1" ht="16.5" customHeight="1">
      <c r="A231" s="33"/>
      <c r="B231" s="167"/>
      <c r="C231" s="168" t="s">
        <v>551</v>
      </c>
      <c r="D231" s="168" t="s">
        <v>197</v>
      </c>
      <c r="E231" s="169" t="s">
        <v>1649</v>
      </c>
      <c r="F231" s="170" t="s">
        <v>1650</v>
      </c>
      <c r="G231" s="171" t="s">
        <v>212</v>
      </c>
      <c r="H231" s="172">
        <v>1.45</v>
      </c>
      <c r="I231" s="173">
        <v>32.5</v>
      </c>
      <c r="J231" s="173">
        <f>ROUND(I231*H231,2)</f>
        <v>47.13</v>
      </c>
      <c r="K231" s="170" t="s">
        <v>201</v>
      </c>
      <c r="L231" s="34"/>
      <c r="M231" s="174" t="s">
        <v>3</v>
      </c>
      <c r="N231" s="175" t="s">
        <v>40</v>
      </c>
      <c r="O231" s="176">
        <v>0.07</v>
      </c>
      <c r="P231" s="176">
        <f>O231*H231</f>
        <v>0.1015</v>
      </c>
      <c r="Q231" s="176">
        <v>0.0002</v>
      </c>
      <c r="R231" s="176">
        <f>Q231*H231</f>
        <v>0.00029</v>
      </c>
      <c r="S231" s="176">
        <v>0</v>
      </c>
      <c r="T231" s="177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8" t="s">
        <v>295</v>
      </c>
      <c r="AT231" s="178" t="s">
        <v>197</v>
      </c>
      <c r="AU231" s="178" t="s">
        <v>78</v>
      </c>
      <c r="AY231" s="20" t="s">
        <v>195</v>
      </c>
      <c r="BE231" s="179">
        <f>IF(N231="základní",J231,0)</f>
        <v>47.13</v>
      </c>
      <c r="BF231" s="179">
        <f>IF(N231="snížená",J231,0)</f>
        <v>0</v>
      </c>
      <c r="BG231" s="179">
        <f>IF(N231="zákl. přenesená",J231,0)</f>
        <v>0</v>
      </c>
      <c r="BH231" s="179">
        <f>IF(N231="sníž. přenesená",J231,0)</f>
        <v>0</v>
      </c>
      <c r="BI231" s="179">
        <f>IF(N231="nulová",J231,0)</f>
        <v>0</v>
      </c>
      <c r="BJ231" s="20" t="s">
        <v>76</v>
      </c>
      <c r="BK231" s="179">
        <f>ROUND(I231*H231,2)</f>
        <v>47.13</v>
      </c>
      <c r="BL231" s="20" t="s">
        <v>295</v>
      </c>
      <c r="BM231" s="178" t="s">
        <v>2027</v>
      </c>
    </row>
    <row r="232" spans="1:65" s="2" customFormat="1" ht="16.5" customHeight="1">
      <c r="A232" s="33"/>
      <c r="B232" s="167"/>
      <c r="C232" s="208" t="s">
        <v>555</v>
      </c>
      <c r="D232" s="208" t="s">
        <v>263</v>
      </c>
      <c r="E232" s="209" t="s">
        <v>1653</v>
      </c>
      <c r="F232" s="210" t="s">
        <v>1654</v>
      </c>
      <c r="G232" s="211" t="s">
        <v>212</v>
      </c>
      <c r="H232" s="212">
        <v>1.595</v>
      </c>
      <c r="I232" s="213">
        <v>308</v>
      </c>
      <c r="J232" s="213">
        <f>ROUND(I232*H232,2)</f>
        <v>491.26</v>
      </c>
      <c r="K232" s="210" t="s">
        <v>201</v>
      </c>
      <c r="L232" s="214"/>
      <c r="M232" s="215" t="s">
        <v>3</v>
      </c>
      <c r="N232" s="216" t="s">
        <v>40</v>
      </c>
      <c r="O232" s="176">
        <v>0</v>
      </c>
      <c r="P232" s="176">
        <f>O232*H232</f>
        <v>0</v>
      </c>
      <c r="Q232" s="176">
        <v>6E-05</v>
      </c>
      <c r="R232" s="176">
        <f>Q232*H232</f>
        <v>9.57E-05</v>
      </c>
      <c r="S232" s="176">
        <v>0</v>
      </c>
      <c r="T232" s="177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8" t="s">
        <v>417</v>
      </c>
      <c r="AT232" s="178" t="s">
        <v>263</v>
      </c>
      <c r="AU232" s="178" t="s">
        <v>78</v>
      </c>
      <c r="AY232" s="20" t="s">
        <v>195</v>
      </c>
      <c r="BE232" s="179">
        <f>IF(N232="základní",J232,0)</f>
        <v>491.26</v>
      </c>
      <c r="BF232" s="179">
        <f>IF(N232="snížená",J232,0)</f>
        <v>0</v>
      </c>
      <c r="BG232" s="179">
        <f>IF(N232="zákl. přenesená",J232,0)</f>
        <v>0</v>
      </c>
      <c r="BH232" s="179">
        <f>IF(N232="sníž. přenesená",J232,0)</f>
        <v>0</v>
      </c>
      <c r="BI232" s="179">
        <f>IF(N232="nulová",J232,0)</f>
        <v>0</v>
      </c>
      <c r="BJ232" s="20" t="s">
        <v>76</v>
      </c>
      <c r="BK232" s="179">
        <f>ROUND(I232*H232,2)</f>
        <v>491.26</v>
      </c>
      <c r="BL232" s="20" t="s">
        <v>295</v>
      </c>
      <c r="BM232" s="178" t="s">
        <v>2028</v>
      </c>
    </row>
    <row r="233" spans="1:51" s="14" customFormat="1" ht="12">
      <c r="A233" s="14"/>
      <c r="B233" s="187"/>
      <c r="C233" s="14"/>
      <c r="D233" s="181" t="s">
        <v>204</v>
      </c>
      <c r="E233" s="14"/>
      <c r="F233" s="189" t="s">
        <v>2029</v>
      </c>
      <c r="G233" s="14"/>
      <c r="H233" s="190">
        <v>1.595</v>
      </c>
      <c r="I233" s="14"/>
      <c r="J233" s="14"/>
      <c r="K233" s="14"/>
      <c r="L233" s="187"/>
      <c r="M233" s="191"/>
      <c r="N233" s="192"/>
      <c r="O233" s="192"/>
      <c r="P233" s="192"/>
      <c r="Q233" s="192"/>
      <c r="R233" s="192"/>
      <c r="S233" s="192"/>
      <c r="T233" s="19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188" t="s">
        <v>204</v>
      </c>
      <c r="AU233" s="188" t="s">
        <v>78</v>
      </c>
      <c r="AV233" s="14" t="s">
        <v>78</v>
      </c>
      <c r="AW233" s="14" t="s">
        <v>4</v>
      </c>
      <c r="AX233" s="14" t="s">
        <v>76</v>
      </c>
      <c r="AY233" s="188" t="s">
        <v>195</v>
      </c>
    </row>
    <row r="234" spans="1:65" s="2" customFormat="1" ht="16.5" customHeight="1">
      <c r="A234" s="33"/>
      <c r="B234" s="167"/>
      <c r="C234" s="168" t="s">
        <v>559</v>
      </c>
      <c r="D234" s="168" t="s">
        <v>197</v>
      </c>
      <c r="E234" s="169" t="s">
        <v>1658</v>
      </c>
      <c r="F234" s="170" t="s">
        <v>1659</v>
      </c>
      <c r="G234" s="171" t="s">
        <v>200</v>
      </c>
      <c r="H234" s="172">
        <v>23.33</v>
      </c>
      <c r="I234" s="173">
        <v>200</v>
      </c>
      <c r="J234" s="173">
        <f>ROUND(I234*H234,2)</f>
        <v>4666</v>
      </c>
      <c r="K234" s="170" t="s">
        <v>201</v>
      </c>
      <c r="L234" s="34"/>
      <c r="M234" s="174" t="s">
        <v>3</v>
      </c>
      <c r="N234" s="175" t="s">
        <v>40</v>
      </c>
      <c r="O234" s="176">
        <v>0.3</v>
      </c>
      <c r="P234" s="176">
        <f>O234*H234</f>
        <v>6.999</v>
      </c>
      <c r="Q234" s="176">
        <v>0.00715</v>
      </c>
      <c r="R234" s="176">
        <f>Q234*H234</f>
        <v>0.1668095</v>
      </c>
      <c r="S234" s="176">
        <v>0</v>
      </c>
      <c r="T234" s="177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8" t="s">
        <v>295</v>
      </c>
      <c r="AT234" s="178" t="s">
        <v>197</v>
      </c>
      <c r="AU234" s="178" t="s">
        <v>78</v>
      </c>
      <c r="AY234" s="20" t="s">
        <v>195</v>
      </c>
      <c r="BE234" s="179">
        <f>IF(N234="základní",J234,0)</f>
        <v>4666</v>
      </c>
      <c r="BF234" s="179">
        <f>IF(N234="snížená",J234,0)</f>
        <v>0</v>
      </c>
      <c r="BG234" s="179">
        <f>IF(N234="zákl. přenesená",J234,0)</f>
        <v>0</v>
      </c>
      <c r="BH234" s="179">
        <f>IF(N234="sníž. přenesená",J234,0)</f>
        <v>0</v>
      </c>
      <c r="BI234" s="179">
        <f>IF(N234="nulová",J234,0)</f>
        <v>0</v>
      </c>
      <c r="BJ234" s="20" t="s">
        <v>76</v>
      </c>
      <c r="BK234" s="179">
        <f>ROUND(I234*H234,2)</f>
        <v>4666</v>
      </c>
      <c r="BL234" s="20" t="s">
        <v>295</v>
      </c>
      <c r="BM234" s="178" t="s">
        <v>2030</v>
      </c>
    </row>
    <row r="235" spans="1:65" s="2" customFormat="1" ht="24" customHeight="1">
      <c r="A235" s="33"/>
      <c r="B235" s="167"/>
      <c r="C235" s="168" t="s">
        <v>564</v>
      </c>
      <c r="D235" s="168" t="s">
        <v>197</v>
      </c>
      <c r="E235" s="169" t="s">
        <v>1662</v>
      </c>
      <c r="F235" s="170" t="s">
        <v>1663</v>
      </c>
      <c r="G235" s="171" t="s">
        <v>200</v>
      </c>
      <c r="H235" s="172">
        <v>23.33</v>
      </c>
      <c r="I235" s="173">
        <v>35.8</v>
      </c>
      <c r="J235" s="173">
        <f>ROUND(I235*H235,2)</f>
        <v>835.21</v>
      </c>
      <c r="K235" s="170" t="s">
        <v>201</v>
      </c>
      <c r="L235" s="34"/>
      <c r="M235" s="174" t="s">
        <v>3</v>
      </c>
      <c r="N235" s="175" t="s">
        <v>40</v>
      </c>
      <c r="O235" s="176">
        <v>0.035</v>
      </c>
      <c r="P235" s="176">
        <f>O235*H235</f>
        <v>0.81655</v>
      </c>
      <c r="Q235" s="176">
        <v>0.00179</v>
      </c>
      <c r="R235" s="176">
        <f>Q235*H235</f>
        <v>0.0417607</v>
      </c>
      <c r="S235" s="176">
        <v>0</v>
      </c>
      <c r="T235" s="177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8" t="s">
        <v>295</v>
      </c>
      <c r="AT235" s="178" t="s">
        <v>197</v>
      </c>
      <c r="AU235" s="178" t="s">
        <v>78</v>
      </c>
      <c r="AY235" s="20" t="s">
        <v>195</v>
      </c>
      <c r="BE235" s="179">
        <f>IF(N235="základní",J235,0)</f>
        <v>835.21</v>
      </c>
      <c r="BF235" s="179">
        <f>IF(N235="snížená",J235,0)</f>
        <v>0</v>
      </c>
      <c r="BG235" s="179">
        <f>IF(N235="zákl. přenesená",J235,0)</f>
        <v>0</v>
      </c>
      <c r="BH235" s="179">
        <f>IF(N235="sníž. přenesená",J235,0)</f>
        <v>0</v>
      </c>
      <c r="BI235" s="179">
        <f>IF(N235="nulová",J235,0)</f>
        <v>0</v>
      </c>
      <c r="BJ235" s="20" t="s">
        <v>76</v>
      </c>
      <c r="BK235" s="179">
        <f>ROUND(I235*H235,2)</f>
        <v>835.21</v>
      </c>
      <c r="BL235" s="20" t="s">
        <v>295</v>
      </c>
      <c r="BM235" s="178" t="s">
        <v>2031</v>
      </c>
    </row>
    <row r="236" spans="1:65" s="2" customFormat="1" ht="24" customHeight="1">
      <c r="A236" s="33"/>
      <c r="B236" s="167"/>
      <c r="C236" s="168" t="s">
        <v>569</v>
      </c>
      <c r="D236" s="168" t="s">
        <v>197</v>
      </c>
      <c r="E236" s="169" t="s">
        <v>1666</v>
      </c>
      <c r="F236" s="170" t="s">
        <v>1667</v>
      </c>
      <c r="G236" s="171" t="s">
        <v>826</v>
      </c>
      <c r="H236" s="172">
        <v>0.954</v>
      </c>
      <c r="I236" s="173">
        <v>512</v>
      </c>
      <c r="J236" s="173">
        <f>ROUND(I236*H236,2)</f>
        <v>488.45</v>
      </c>
      <c r="K236" s="170" t="s">
        <v>201</v>
      </c>
      <c r="L236" s="34"/>
      <c r="M236" s="174" t="s">
        <v>3</v>
      </c>
      <c r="N236" s="175" t="s">
        <v>40</v>
      </c>
      <c r="O236" s="176">
        <v>1.265</v>
      </c>
      <c r="P236" s="176">
        <f>O236*H236</f>
        <v>1.20681</v>
      </c>
      <c r="Q236" s="176">
        <v>0</v>
      </c>
      <c r="R236" s="176">
        <f>Q236*H236</f>
        <v>0</v>
      </c>
      <c r="S236" s="176">
        <v>0</v>
      </c>
      <c r="T236" s="177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8" t="s">
        <v>295</v>
      </c>
      <c r="AT236" s="178" t="s">
        <v>197</v>
      </c>
      <c r="AU236" s="178" t="s">
        <v>78</v>
      </c>
      <c r="AY236" s="20" t="s">
        <v>195</v>
      </c>
      <c r="BE236" s="179">
        <f>IF(N236="základní",J236,0)</f>
        <v>488.45</v>
      </c>
      <c r="BF236" s="179">
        <f>IF(N236="snížená",J236,0)</f>
        <v>0</v>
      </c>
      <c r="BG236" s="179">
        <f>IF(N236="zákl. přenesená",J236,0)</f>
        <v>0</v>
      </c>
      <c r="BH236" s="179">
        <f>IF(N236="sníž. přenesená",J236,0)</f>
        <v>0</v>
      </c>
      <c r="BI236" s="179">
        <f>IF(N236="nulová",J236,0)</f>
        <v>0</v>
      </c>
      <c r="BJ236" s="20" t="s">
        <v>76</v>
      </c>
      <c r="BK236" s="179">
        <f>ROUND(I236*H236,2)</f>
        <v>488.45</v>
      </c>
      <c r="BL236" s="20" t="s">
        <v>295</v>
      </c>
      <c r="BM236" s="178" t="s">
        <v>2032</v>
      </c>
    </row>
    <row r="237" spans="1:63" s="12" customFormat="1" ht="22.8" customHeight="1">
      <c r="A237" s="12"/>
      <c r="B237" s="155"/>
      <c r="C237" s="12"/>
      <c r="D237" s="156" t="s">
        <v>68</v>
      </c>
      <c r="E237" s="165" t="s">
        <v>1790</v>
      </c>
      <c r="F237" s="165" t="s">
        <v>1791</v>
      </c>
      <c r="G237" s="12"/>
      <c r="H237" s="12"/>
      <c r="I237" s="12"/>
      <c r="J237" s="166">
        <f>BK237</f>
        <v>4291.52</v>
      </c>
      <c r="K237" s="12"/>
      <c r="L237" s="155"/>
      <c r="M237" s="159"/>
      <c r="N237" s="160"/>
      <c r="O237" s="160"/>
      <c r="P237" s="161">
        <f>SUM(P238:P247)</f>
        <v>7.972240000000001</v>
      </c>
      <c r="Q237" s="160"/>
      <c r="R237" s="161">
        <f>SUM(R238:R247)</f>
        <v>0.0248192</v>
      </c>
      <c r="S237" s="160"/>
      <c r="T237" s="162">
        <f>SUM(T238:T247)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156" t="s">
        <v>78</v>
      </c>
      <c r="AT237" s="163" t="s">
        <v>68</v>
      </c>
      <c r="AU237" s="163" t="s">
        <v>76</v>
      </c>
      <c r="AY237" s="156" t="s">
        <v>195</v>
      </c>
      <c r="BK237" s="164">
        <f>SUM(BK238:BK247)</f>
        <v>4291.52</v>
      </c>
    </row>
    <row r="238" spans="1:65" s="2" customFormat="1" ht="24" customHeight="1">
      <c r="A238" s="33"/>
      <c r="B238" s="167"/>
      <c r="C238" s="168" t="s">
        <v>573</v>
      </c>
      <c r="D238" s="168" t="s">
        <v>197</v>
      </c>
      <c r="E238" s="169" t="s">
        <v>1801</v>
      </c>
      <c r="F238" s="170" t="s">
        <v>1802</v>
      </c>
      <c r="G238" s="171" t="s">
        <v>200</v>
      </c>
      <c r="H238" s="172">
        <v>50</v>
      </c>
      <c r="I238" s="173">
        <v>10.4</v>
      </c>
      <c r="J238" s="173">
        <f>ROUND(I238*H238,2)</f>
        <v>520</v>
      </c>
      <c r="K238" s="170" t="s">
        <v>201</v>
      </c>
      <c r="L238" s="34"/>
      <c r="M238" s="174" t="s">
        <v>3</v>
      </c>
      <c r="N238" s="175" t="s">
        <v>40</v>
      </c>
      <c r="O238" s="176">
        <v>0.029</v>
      </c>
      <c r="P238" s="176">
        <f>O238*H238</f>
        <v>1.4500000000000002</v>
      </c>
      <c r="Q238" s="176">
        <v>0</v>
      </c>
      <c r="R238" s="176">
        <f>Q238*H238</f>
        <v>0</v>
      </c>
      <c r="S238" s="176">
        <v>0</v>
      </c>
      <c r="T238" s="177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8" t="s">
        <v>295</v>
      </c>
      <c r="AT238" s="178" t="s">
        <v>197</v>
      </c>
      <c r="AU238" s="178" t="s">
        <v>78</v>
      </c>
      <c r="AY238" s="20" t="s">
        <v>195</v>
      </c>
      <c r="BE238" s="179">
        <f>IF(N238="základní",J238,0)</f>
        <v>520</v>
      </c>
      <c r="BF238" s="179">
        <f>IF(N238="snížená",J238,0)</f>
        <v>0</v>
      </c>
      <c r="BG238" s="179">
        <f>IF(N238="zákl. přenesená",J238,0)</f>
        <v>0</v>
      </c>
      <c r="BH238" s="179">
        <f>IF(N238="sníž. přenesená",J238,0)</f>
        <v>0</v>
      </c>
      <c r="BI238" s="179">
        <f>IF(N238="nulová",J238,0)</f>
        <v>0</v>
      </c>
      <c r="BJ238" s="20" t="s">
        <v>76</v>
      </c>
      <c r="BK238" s="179">
        <f>ROUND(I238*H238,2)</f>
        <v>520</v>
      </c>
      <c r="BL238" s="20" t="s">
        <v>295</v>
      </c>
      <c r="BM238" s="178" t="s">
        <v>2033</v>
      </c>
    </row>
    <row r="239" spans="1:65" s="2" customFormat="1" ht="16.5" customHeight="1">
      <c r="A239" s="33"/>
      <c r="B239" s="167"/>
      <c r="C239" s="208" t="s">
        <v>578</v>
      </c>
      <c r="D239" s="208" t="s">
        <v>263</v>
      </c>
      <c r="E239" s="209" t="s">
        <v>1805</v>
      </c>
      <c r="F239" s="210" t="s">
        <v>1806</v>
      </c>
      <c r="G239" s="211" t="s">
        <v>200</v>
      </c>
      <c r="H239" s="212">
        <v>52.5</v>
      </c>
      <c r="I239" s="213">
        <v>0.66</v>
      </c>
      <c r="J239" s="213">
        <f>ROUND(I239*H239,2)</f>
        <v>34.65</v>
      </c>
      <c r="K239" s="210" t="s">
        <v>201</v>
      </c>
      <c r="L239" s="214"/>
      <c r="M239" s="215" t="s">
        <v>3</v>
      </c>
      <c r="N239" s="216" t="s">
        <v>40</v>
      </c>
      <c r="O239" s="176">
        <v>0</v>
      </c>
      <c r="P239" s="176">
        <f>O239*H239</f>
        <v>0</v>
      </c>
      <c r="Q239" s="176">
        <v>0</v>
      </c>
      <c r="R239" s="176">
        <f>Q239*H239</f>
        <v>0</v>
      </c>
      <c r="S239" s="176">
        <v>0</v>
      </c>
      <c r="T239" s="177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8" t="s">
        <v>417</v>
      </c>
      <c r="AT239" s="178" t="s">
        <v>263</v>
      </c>
      <c r="AU239" s="178" t="s">
        <v>78</v>
      </c>
      <c r="AY239" s="20" t="s">
        <v>195</v>
      </c>
      <c r="BE239" s="179">
        <f>IF(N239="základní",J239,0)</f>
        <v>34.65</v>
      </c>
      <c r="BF239" s="179">
        <f>IF(N239="snížená",J239,0)</f>
        <v>0</v>
      </c>
      <c r="BG239" s="179">
        <f>IF(N239="zákl. přenesená",J239,0)</f>
        <v>0</v>
      </c>
      <c r="BH239" s="179">
        <f>IF(N239="sníž. přenesená",J239,0)</f>
        <v>0</v>
      </c>
      <c r="BI239" s="179">
        <f>IF(N239="nulová",J239,0)</f>
        <v>0</v>
      </c>
      <c r="BJ239" s="20" t="s">
        <v>76</v>
      </c>
      <c r="BK239" s="179">
        <f>ROUND(I239*H239,2)</f>
        <v>34.65</v>
      </c>
      <c r="BL239" s="20" t="s">
        <v>295</v>
      </c>
      <c r="BM239" s="178" t="s">
        <v>2034</v>
      </c>
    </row>
    <row r="240" spans="1:51" s="14" customFormat="1" ht="12">
      <c r="A240" s="14"/>
      <c r="B240" s="187"/>
      <c r="C240" s="14"/>
      <c r="D240" s="181" t="s">
        <v>204</v>
      </c>
      <c r="E240" s="14"/>
      <c r="F240" s="189" t="s">
        <v>1808</v>
      </c>
      <c r="G240" s="14"/>
      <c r="H240" s="190">
        <v>52.5</v>
      </c>
      <c r="I240" s="14"/>
      <c r="J240" s="14"/>
      <c r="K240" s="14"/>
      <c r="L240" s="187"/>
      <c r="M240" s="191"/>
      <c r="N240" s="192"/>
      <c r="O240" s="192"/>
      <c r="P240" s="192"/>
      <c r="Q240" s="192"/>
      <c r="R240" s="192"/>
      <c r="S240" s="192"/>
      <c r="T240" s="19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188" t="s">
        <v>204</v>
      </c>
      <c r="AU240" s="188" t="s">
        <v>78</v>
      </c>
      <c r="AV240" s="14" t="s">
        <v>78</v>
      </c>
      <c r="AW240" s="14" t="s">
        <v>4</v>
      </c>
      <c r="AX240" s="14" t="s">
        <v>76</v>
      </c>
      <c r="AY240" s="188" t="s">
        <v>195</v>
      </c>
    </row>
    <row r="241" spans="1:65" s="2" customFormat="1" ht="16.5" customHeight="1">
      <c r="A241" s="33"/>
      <c r="B241" s="167"/>
      <c r="C241" s="168" t="s">
        <v>583</v>
      </c>
      <c r="D241" s="168" t="s">
        <v>197</v>
      </c>
      <c r="E241" s="169" t="s">
        <v>1810</v>
      </c>
      <c r="F241" s="170" t="s">
        <v>1811</v>
      </c>
      <c r="G241" s="171" t="s">
        <v>200</v>
      </c>
      <c r="H241" s="172">
        <v>23.52</v>
      </c>
      <c r="I241" s="173">
        <v>20.9</v>
      </c>
      <c r="J241" s="173">
        <f>ROUND(I241*H241,2)</f>
        <v>491.57</v>
      </c>
      <c r="K241" s="170" t="s">
        <v>201</v>
      </c>
      <c r="L241" s="34"/>
      <c r="M241" s="174" t="s">
        <v>3</v>
      </c>
      <c r="N241" s="175" t="s">
        <v>40</v>
      </c>
      <c r="O241" s="176">
        <v>0.033</v>
      </c>
      <c r="P241" s="176">
        <f>O241*H241</f>
        <v>0.7761600000000001</v>
      </c>
      <c r="Q241" s="176">
        <v>0.0002</v>
      </c>
      <c r="R241" s="176">
        <f>Q241*H241</f>
        <v>0.004704</v>
      </c>
      <c r="S241" s="176">
        <v>0</v>
      </c>
      <c r="T241" s="177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78" t="s">
        <v>295</v>
      </c>
      <c r="AT241" s="178" t="s">
        <v>197</v>
      </c>
      <c r="AU241" s="178" t="s">
        <v>78</v>
      </c>
      <c r="AY241" s="20" t="s">
        <v>195</v>
      </c>
      <c r="BE241" s="179">
        <f>IF(N241="základní",J241,0)</f>
        <v>491.57</v>
      </c>
      <c r="BF241" s="179">
        <f>IF(N241="snížená",J241,0)</f>
        <v>0</v>
      </c>
      <c r="BG241" s="179">
        <f>IF(N241="zákl. přenesená",J241,0)</f>
        <v>0</v>
      </c>
      <c r="BH241" s="179">
        <f>IF(N241="sníž. přenesená",J241,0)</f>
        <v>0</v>
      </c>
      <c r="BI241" s="179">
        <f>IF(N241="nulová",J241,0)</f>
        <v>0</v>
      </c>
      <c r="BJ241" s="20" t="s">
        <v>76</v>
      </c>
      <c r="BK241" s="179">
        <f>ROUND(I241*H241,2)</f>
        <v>491.57</v>
      </c>
      <c r="BL241" s="20" t="s">
        <v>295</v>
      </c>
      <c r="BM241" s="178" t="s">
        <v>2035</v>
      </c>
    </row>
    <row r="242" spans="1:65" s="2" customFormat="1" ht="24" customHeight="1">
      <c r="A242" s="33"/>
      <c r="B242" s="167"/>
      <c r="C242" s="168" t="s">
        <v>590</v>
      </c>
      <c r="D242" s="168" t="s">
        <v>197</v>
      </c>
      <c r="E242" s="169" t="s">
        <v>1814</v>
      </c>
      <c r="F242" s="170" t="s">
        <v>1815</v>
      </c>
      <c r="G242" s="171" t="s">
        <v>200</v>
      </c>
      <c r="H242" s="172">
        <v>23.52</v>
      </c>
      <c r="I242" s="173">
        <v>62.3</v>
      </c>
      <c r="J242" s="173">
        <f>ROUND(I242*H242,2)</f>
        <v>1465.3</v>
      </c>
      <c r="K242" s="170" t="s">
        <v>201</v>
      </c>
      <c r="L242" s="34"/>
      <c r="M242" s="174" t="s">
        <v>3</v>
      </c>
      <c r="N242" s="175" t="s">
        <v>40</v>
      </c>
      <c r="O242" s="176">
        <v>0.104</v>
      </c>
      <c r="P242" s="176">
        <f>O242*H242</f>
        <v>2.44608</v>
      </c>
      <c r="Q242" s="176">
        <v>0.00026</v>
      </c>
      <c r="R242" s="176">
        <f>Q242*H242</f>
        <v>0.0061151999999999995</v>
      </c>
      <c r="S242" s="176">
        <v>0</v>
      </c>
      <c r="T242" s="177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8" t="s">
        <v>295</v>
      </c>
      <c r="AT242" s="178" t="s">
        <v>197</v>
      </c>
      <c r="AU242" s="178" t="s">
        <v>78</v>
      </c>
      <c r="AY242" s="20" t="s">
        <v>195</v>
      </c>
      <c r="BE242" s="179">
        <f>IF(N242="základní",J242,0)</f>
        <v>1465.3</v>
      </c>
      <c r="BF242" s="179">
        <f>IF(N242="snížená",J242,0)</f>
        <v>0</v>
      </c>
      <c r="BG242" s="179">
        <f>IF(N242="zákl. přenesená",J242,0)</f>
        <v>0</v>
      </c>
      <c r="BH242" s="179">
        <f>IF(N242="sníž. přenesená",J242,0)</f>
        <v>0</v>
      </c>
      <c r="BI242" s="179">
        <f>IF(N242="nulová",J242,0)</f>
        <v>0</v>
      </c>
      <c r="BJ242" s="20" t="s">
        <v>76</v>
      </c>
      <c r="BK242" s="179">
        <f>ROUND(I242*H242,2)</f>
        <v>1465.3</v>
      </c>
      <c r="BL242" s="20" t="s">
        <v>295</v>
      </c>
      <c r="BM242" s="178" t="s">
        <v>2036</v>
      </c>
    </row>
    <row r="243" spans="1:51" s="13" customFormat="1" ht="12">
      <c r="A243" s="13"/>
      <c r="B243" s="180"/>
      <c r="C243" s="13"/>
      <c r="D243" s="181" t="s">
        <v>204</v>
      </c>
      <c r="E243" s="182" t="s">
        <v>3</v>
      </c>
      <c r="F243" s="183" t="s">
        <v>2037</v>
      </c>
      <c r="G243" s="13"/>
      <c r="H243" s="182" t="s">
        <v>3</v>
      </c>
      <c r="I243" s="13"/>
      <c r="J243" s="13"/>
      <c r="K243" s="13"/>
      <c r="L243" s="180"/>
      <c r="M243" s="184"/>
      <c r="N243" s="185"/>
      <c r="O243" s="185"/>
      <c r="P243" s="185"/>
      <c r="Q243" s="185"/>
      <c r="R243" s="185"/>
      <c r="S243" s="185"/>
      <c r="T243" s="18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2" t="s">
        <v>204</v>
      </c>
      <c r="AU243" s="182" t="s">
        <v>78</v>
      </c>
      <c r="AV243" s="13" t="s">
        <v>76</v>
      </c>
      <c r="AW243" s="13" t="s">
        <v>31</v>
      </c>
      <c r="AX243" s="13" t="s">
        <v>69</v>
      </c>
      <c r="AY243" s="182" t="s">
        <v>195</v>
      </c>
    </row>
    <row r="244" spans="1:51" s="14" customFormat="1" ht="12">
      <c r="A244" s="14"/>
      <c r="B244" s="187"/>
      <c r="C244" s="14"/>
      <c r="D244" s="181" t="s">
        <v>204</v>
      </c>
      <c r="E244" s="188" t="s">
        <v>3</v>
      </c>
      <c r="F244" s="189" t="s">
        <v>2038</v>
      </c>
      <c r="G244" s="14"/>
      <c r="H244" s="190">
        <v>23.52</v>
      </c>
      <c r="I244" s="14"/>
      <c r="J244" s="14"/>
      <c r="K244" s="14"/>
      <c r="L244" s="187"/>
      <c r="M244" s="191"/>
      <c r="N244" s="192"/>
      <c r="O244" s="192"/>
      <c r="P244" s="192"/>
      <c r="Q244" s="192"/>
      <c r="R244" s="192"/>
      <c r="S244" s="192"/>
      <c r="T244" s="19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188" t="s">
        <v>204</v>
      </c>
      <c r="AU244" s="188" t="s">
        <v>78</v>
      </c>
      <c r="AV244" s="14" t="s">
        <v>78</v>
      </c>
      <c r="AW244" s="14" t="s">
        <v>31</v>
      </c>
      <c r="AX244" s="14" t="s">
        <v>76</v>
      </c>
      <c r="AY244" s="188" t="s">
        <v>195</v>
      </c>
    </row>
    <row r="245" spans="1:65" s="2" customFormat="1" ht="24" customHeight="1">
      <c r="A245" s="33"/>
      <c r="B245" s="167"/>
      <c r="C245" s="168" t="s">
        <v>595</v>
      </c>
      <c r="D245" s="168" t="s">
        <v>197</v>
      </c>
      <c r="E245" s="169" t="s">
        <v>1820</v>
      </c>
      <c r="F245" s="170" t="s">
        <v>1821</v>
      </c>
      <c r="G245" s="171" t="s">
        <v>200</v>
      </c>
      <c r="H245" s="172">
        <v>100</v>
      </c>
      <c r="I245" s="173">
        <v>17.8</v>
      </c>
      <c r="J245" s="173">
        <f>ROUND(I245*H245,2)</f>
        <v>1780</v>
      </c>
      <c r="K245" s="170" t="s">
        <v>201</v>
      </c>
      <c r="L245" s="34"/>
      <c r="M245" s="174" t="s">
        <v>3</v>
      </c>
      <c r="N245" s="175" t="s">
        <v>40</v>
      </c>
      <c r="O245" s="176">
        <v>0.033</v>
      </c>
      <c r="P245" s="176">
        <f>O245*H245</f>
        <v>3.3000000000000003</v>
      </c>
      <c r="Q245" s="176">
        <v>0.00014</v>
      </c>
      <c r="R245" s="176">
        <f>Q245*H245</f>
        <v>0.013999999999999999</v>
      </c>
      <c r="S245" s="176">
        <v>0</v>
      </c>
      <c r="T245" s="177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8" t="s">
        <v>295</v>
      </c>
      <c r="AT245" s="178" t="s">
        <v>197</v>
      </c>
      <c r="AU245" s="178" t="s">
        <v>78</v>
      </c>
      <c r="AY245" s="20" t="s">
        <v>195</v>
      </c>
      <c r="BE245" s="179">
        <f>IF(N245="základní",J245,0)</f>
        <v>1780</v>
      </c>
      <c r="BF245" s="179">
        <f>IF(N245="snížená",J245,0)</f>
        <v>0</v>
      </c>
      <c r="BG245" s="179">
        <f>IF(N245="zákl. přenesená",J245,0)</f>
        <v>0</v>
      </c>
      <c r="BH245" s="179">
        <f>IF(N245="sníž. přenesená",J245,0)</f>
        <v>0</v>
      </c>
      <c r="BI245" s="179">
        <f>IF(N245="nulová",J245,0)</f>
        <v>0</v>
      </c>
      <c r="BJ245" s="20" t="s">
        <v>76</v>
      </c>
      <c r="BK245" s="179">
        <f>ROUND(I245*H245,2)</f>
        <v>1780</v>
      </c>
      <c r="BL245" s="20" t="s">
        <v>295</v>
      </c>
      <c r="BM245" s="178" t="s">
        <v>2039</v>
      </c>
    </row>
    <row r="246" spans="1:51" s="13" customFormat="1" ht="12">
      <c r="A246" s="13"/>
      <c r="B246" s="180"/>
      <c r="C246" s="13"/>
      <c r="D246" s="181" t="s">
        <v>204</v>
      </c>
      <c r="E246" s="182" t="s">
        <v>3</v>
      </c>
      <c r="F246" s="183" t="s">
        <v>1799</v>
      </c>
      <c r="G246" s="13"/>
      <c r="H246" s="182" t="s">
        <v>3</v>
      </c>
      <c r="I246" s="13"/>
      <c r="J246" s="13"/>
      <c r="K246" s="13"/>
      <c r="L246" s="180"/>
      <c r="M246" s="184"/>
      <c r="N246" s="185"/>
      <c r="O246" s="185"/>
      <c r="P246" s="185"/>
      <c r="Q246" s="185"/>
      <c r="R246" s="185"/>
      <c r="S246" s="185"/>
      <c r="T246" s="18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2" t="s">
        <v>204</v>
      </c>
      <c r="AU246" s="182" t="s">
        <v>78</v>
      </c>
      <c r="AV246" s="13" t="s">
        <v>76</v>
      </c>
      <c r="AW246" s="13" t="s">
        <v>31</v>
      </c>
      <c r="AX246" s="13" t="s">
        <v>69</v>
      </c>
      <c r="AY246" s="182" t="s">
        <v>195</v>
      </c>
    </row>
    <row r="247" spans="1:51" s="14" customFormat="1" ht="12">
      <c r="A247" s="14"/>
      <c r="B247" s="187"/>
      <c r="C247" s="14"/>
      <c r="D247" s="181" t="s">
        <v>204</v>
      </c>
      <c r="E247" s="188" t="s">
        <v>3</v>
      </c>
      <c r="F247" s="189" t="s">
        <v>805</v>
      </c>
      <c r="G247" s="14"/>
      <c r="H247" s="190">
        <v>100</v>
      </c>
      <c r="I247" s="14"/>
      <c r="J247" s="14"/>
      <c r="K247" s="14"/>
      <c r="L247" s="187"/>
      <c r="M247" s="191"/>
      <c r="N247" s="192"/>
      <c r="O247" s="192"/>
      <c r="P247" s="192"/>
      <c r="Q247" s="192"/>
      <c r="R247" s="192"/>
      <c r="S247" s="192"/>
      <c r="T247" s="19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188" t="s">
        <v>204</v>
      </c>
      <c r="AU247" s="188" t="s">
        <v>78</v>
      </c>
      <c r="AV247" s="14" t="s">
        <v>78</v>
      </c>
      <c r="AW247" s="14" t="s">
        <v>31</v>
      </c>
      <c r="AX247" s="14" t="s">
        <v>76</v>
      </c>
      <c r="AY247" s="188" t="s">
        <v>195</v>
      </c>
    </row>
    <row r="248" spans="1:63" s="12" customFormat="1" ht="25.9" customHeight="1">
      <c r="A248" s="12"/>
      <c r="B248" s="155"/>
      <c r="C248" s="12"/>
      <c r="D248" s="156" t="s">
        <v>68</v>
      </c>
      <c r="E248" s="157" t="s">
        <v>1825</v>
      </c>
      <c r="F248" s="157" t="s">
        <v>1826</v>
      </c>
      <c r="G248" s="12"/>
      <c r="H248" s="12"/>
      <c r="I248" s="12"/>
      <c r="J248" s="158">
        <f>BK248</f>
        <v>18650</v>
      </c>
      <c r="K248" s="12"/>
      <c r="L248" s="155"/>
      <c r="M248" s="159"/>
      <c r="N248" s="160"/>
      <c r="O248" s="160"/>
      <c r="P248" s="161">
        <f>SUM(P249:P254)</f>
        <v>50</v>
      </c>
      <c r="Q248" s="160"/>
      <c r="R248" s="161">
        <f>SUM(R249:R254)</f>
        <v>0</v>
      </c>
      <c r="S248" s="160"/>
      <c r="T248" s="162">
        <f>SUM(T249:T254)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56" t="s">
        <v>202</v>
      </c>
      <c r="AT248" s="163" t="s">
        <v>68</v>
      </c>
      <c r="AU248" s="163" t="s">
        <v>69</v>
      </c>
      <c r="AY248" s="156" t="s">
        <v>195</v>
      </c>
      <c r="BK248" s="164">
        <f>SUM(BK249:BK254)</f>
        <v>18650</v>
      </c>
    </row>
    <row r="249" spans="1:65" s="2" customFormat="1" ht="16.5" customHeight="1">
      <c r="A249" s="33"/>
      <c r="B249" s="167"/>
      <c r="C249" s="168" t="s">
        <v>600</v>
      </c>
      <c r="D249" s="168" t="s">
        <v>197</v>
      </c>
      <c r="E249" s="169" t="s">
        <v>1828</v>
      </c>
      <c r="F249" s="170" t="s">
        <v>1829</v>
      </c>
      <c r="G249" s="171" t="s">
        <v>1830</v>
      </c>
      <c r="H249" s="172">
        <v>50</v>
      </c>
      <c r="I249" s="173">
        <v>273</v>
      </c>
      <c r="J249" s="173">
        <f>ROUND(I249*H249,2)</f>
        <v>13650</v>
      </c>
      <c r="K249" s="170" t="s">
        <v>201</v>
      </c>
      <c r="L249" s="34"/>
      <c r="M249" s="174" t="s">
        <v>3</v>
      </c>
      <c r="N249" s="175" t="s">
        <v>40</v>
      </c>
      <c r="O249" s="176">
        <v>1</v>
      </c>
      <c r="P249" s="176">
        <f>O249*H249</f>
        <v>50</v>
      </c>
      <c r="Q249" s="176">
        <v>0</v>
      </c>
      <c r="R249" s="176">
        <f>Q249*H249</f>
        <v>0</v>
      </c>
      <c r="S249" s="176">
        <v>0</v>
      </c>
      <c r="T249" s="177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8" t="s">
        <v>1831</v>
      </c>
      <c r="AT249" s="178" t="s">
        <v>197</v>
      </c>
      <c r="AU249" s="178" t="s">
        <v>76</v>
      </c>
      <c r="AY249" s="20" t="s">
        <v>195</v>
      </c>
      <c r="BE249" s="179">
        <f>IF(N249="základní",J249,0)</f>
        <v>13650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20" t="s">
        <v>76</v>
      </c>
      <c r="BK249" s="179">
        <f>ROUND(I249*H249,2)</f>
        <v>13650</v>
      </c>
      <c r="BL249" s="20" t="s">
        <v>1831</v>
      </c>
      <c r="BM249" s="178" t="s">
        <v>2040</v>
      </c>
    </row>
    <row r="250" spans="1:51" s="13" customFormat="1" ht="12">
      <c r="A250" s="13"/>
      <c r="B250" s="180"/>
      <c r="C250" s="13"/>
      <c r="D250" s="181" t="s">
        <v>204</v>
      </c>
      <c r="E250" s="182" t="s">
        <v>3</v>
      </c>
      <c r="F250" s="183" t="s">
        <v>1833</v>
      </c>
      <c r="G250" s="13"/>
      <c r="H250" s="182" t="s">
        <v>3</v>
      </c>
      <c r="I250" s="13"/>
      <c r="J250" s="13"/>
      <c r="K250" s="13"/>
      <c r="L250" s="180"/>
      <c r="M250" s="184"/>
      <c r="N250" s="185"/>
      <c r="O250" s="185"/>
      <c r="P250" s="185"/>
      <c r="Q250" s="185"/>
      <c r="R250" s="185"/>
      <c r="S250" s="185"/>
      <c r="T250" s="18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2" t="s">
        <v>204</v>
      </c>
      <c r="AU250" s="182" t="s">
        <v>76</v>
      </c>
      <c r="AV250" s="13" t="s">
        <v>76</v>
      </c>
      <c r="AW250" s="13" t="s">
        <v>31</v>
      </c>
      <c r="AX250" s="13" t="s">
        <v>69</v>
      </c>
      <c r="AY250" s="182" t="s">
        <v>195</v>
      </c>
    </row>
    <row r="251" spans="1:51" s="13" customFormat="1" ht="12">
      <c r="A251" s="13"/>
      <c r="B251" s="180"/>
      <c r="C251" s="13"/>
      <c r="D251" s="181" t="s">
        <v>204</v>
      </c>
      <c r="E251" s="182" t="s">
        <v>3</v>
      </c>
      <c r="F251" s="183" t="s">
        <v>1834</v>
      </c>
      <c r="G251" s="13"/>
      <c r="H251" s="182" t="s">
        <v>3</v>
      </c>
      <c r="I251" s="13"/>
      <c r="J251" s="13"/>
      <c r="K251" s="13"/>
      <c r="L251" s="180"/>
      <c r="M251" s="184"/>
      <c r="N251" s="185"/>
      <c r="O251" s="185"/>
      <c r="P251" s="185"/>
      <c r="Q251" s="185"/>
      <c r="R251" s="185"/>
      <c r="S251" s="185"/>
      <c r="T251" s="18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82" t="s">
        <v>204</v>
      </c>
      <c r="AU251" s="182" t="s">
        <v>76</v>
      </c>
      <c r="AV251" s="13" t="s">
        <v>76</v>
      </c>
      <c r="AW251" s="13" t="s">
        <v>31</v>
      </c>
      <c r="AX251" s="13" t="s">
        <v>69</v>
      </c>
      <c r="AY251" s="182" t="s">
        <v>195</v>
      </c>
    </row>
    <row r="252" spans="1:51" s="13" customFormat="1" ht="12">
      <c r="A252" s="13"/>
      <c r="B252" s="180"/>
      <c r="C252" s="13"/>
      <c r="D252" s="181" t="s">
        <v>204</v>
      </c>
      <c r="E252" s="182" t="s">
        <v>3</v>
      </c>
      <c r="F252" s="183" t="s">
        <v>1835</v>
      </c>
      <c r="G252" s="13"/>
      <c r="H252" s="182" t="s">
        <v>3</v>
      </c>
      <c r="I252" s="13"/>
      <c r="J252" s="13"/>
      <c r="K252" s="13"/>
      <c r="L252" s="180"/>
      <c r="M252" s="184"/>
      <c r="N252" s="185"/>
      <c r="O252" s="185"/>
      <c r="P252" s="185"/>
      <c r="Q252" s="185"/>
      <c r="R252" s="185"/>
      <c r="S252" s="185"/>
      <c r="T252" s="18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2" t="s">
        <v>204</v>
      </c>
      <c r="AU252" s="182" t="s">
        <v>76</v>
      </c>
      <c r="AV252" s="13" t="s">
        <v>76</v>
      </c>
      <c r="AW252" s="13" t="s">
        <v>31</v>
      </c>
      <c r="AX252" s="13" t="s">
        <v>69</v>
      </c>
      <c r="AY252" s="182" t="s">
        <v>195</v>
      </c>
    </row>
    <row r="253" spans="1:51" s="14" customFormat="1" ht="12">
      <c r="A253" s="14"/>
      <c r="B253" s="187"/>
      <c r="C253" s="14"/>
      <c r="D253" s="181" t="s">
        <v>204</v>
      </c>
      <c r="E253" s="188" t="s">
        <v>3</v>
      </c>
      <c r="F253" s="189" t="s">
        <v>206</v>
      </c>
      <c r="G253" s="14"/>
      <c r="H253" s="190">
        <v>50</v>
      </c>
      <c r="I253" s="14"/>
      <c r="J253" s="14"/>
      <c r="K253" s="14"/>
      <c r="L253" s="187"/>
      <c r="M253" s="191"/>
      <c r="N253" s="192"/>
      <c r="O253" s="192"/>
      <c r="P253" s="192"/>
      <c r="Q253" s="192"/>
      <c r="R253" s="192"/>
      <c r="S253" s="192"/>
      <c r="T253" s="19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188" t="s">
        <v>204</v>
      </c>
      <c r="AU253" s="188" t="s">
        <v>76</v>
      </c>
      <c r="AV253" s="14" t="s">
        <v>78</v>
      </c>
      <c r="AW253" s="14" t="s">
        <v>31</v>
      </c>
      <c r="AX253" s="14" t="s">
        <v>76</v>
      </c>
      <c r="AY253" s="188" t="s">
        <v>195</v>
      </c>
    </row>
    <row r="254" spans="1:65" s="2" customFormat="1" ht="16.5" customHeight="1">
      <c r="A254" s="33"/>
      <c r="B254" s="167"/>
      <c r="C254" s="208" t="s">
        <v>606</v>
      </c>
      <c r="D254" s="208" t="s">
        <v>263</v>
      </c>
      <c r="E254" s="209" t="s">
        <v>1837</v>
      </c>
      <c r="F254" s="210" t="s">
        <v>1838</v>
      </c>
      <c r="G254" s="211" t="s">
        <v>1839</v>
      </c>
      <c r="H254" s="212">
        <v>1</v>
      </c>
      <c r="I254" s="213">
        <v>5000</v>
      </c>
      <c r="J254" s="213">
        <f>ROUND(I254*H254,2)</f>
        <v>5000</v>
      </c>
      <c r="K254" s="210" t="s">
        <v>3</v>
      </c>
      <c r="L254" s="214"/>
      <c r="M254" s="217" t="s">
        <v>3</v>
      </c>
      <c r="N254" s="218" t="s">
        <v>40</v>
      </c>
      <c r="O254" s="219">
        <v>0</v>
      </c>
      <c r="P254" s="219">
        <f>O254*H254</f>
        <v>0</v>
      </c>
      <c r="Q254" s="219">
        <v>0</v>
      </c>
      <c r="R254" s="219">
        <f>Q254*H254</f>
        <v>0</v>
      </c>
      <c r="S254" s="219">
        <v>0</v>
      </c>
      <c r="T254" s="220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8" t="s">
        <v>1831</v>
      </c>
      <c r="AT254" s="178" t="s">
        <v>263</v>
      </c>
      <c r="AU254" s="178" t="s">
        <v>76</v>
      </c>
      <c r="AY254" s="20" t="s">
        <v>195</v>
      </c>
      <c r="BE254" s="179">
        <f>IF(N254="základní",J254,0)</f>
        <v>5000</v>
      </c>
      <c r="BF254" s="179">
        <f>IF(N254="snížená",J254,0)</f>
        <v>0</v>
      </c>
      <c r="BG254" s="179">
        <f>IF(N254="zákl. přenesená",J254,0)</f>
        <v>0</v>
      </c>
      <c r="BH254" s="179">
        <f>IF(N254="sníž. přenesená",J254,0)</f>
        <v>0</v>
      </c>
      <c r="BI254" s="179">
        <f>IF(N254="nulová",J254,0)</f>
        <v>0</v>
      </c>
      <c r="BJ254" s="20" t="s">
        <v>76</v>
      </c>
      <c r="BK254" s="179">
        <f>ROUND(I254*H254,2)</f>
        <v>5000</v>
      </c>
      <c r="BL254" s="20" t="s">
        <v>1831</v>
      </c>
      <c r="BM254" s="178" t="s">
        <v>2041</v>
      </c>
    </row>
    <row r="255" spans="1:31" s="2" customFormat="1" ht="6.95" customHeight="1">
      <c r="A255" s="33"/>
      <c r="B255" s="49"/>
      <c r="C255" s="50"/>
      <c r="D255" s="50"/>
      <c r="E255" s="50"/>
      <c r="F255" s="50"/>
      <c r="G255" s="50"/>
      <c r="H255" s="50"/>
      <c r="I255" s="50"/>
      <c r="J255" s="50"/>
      <c r="K255" s="50"/>
      <c r="L255" s="34"/>
      <c r="M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</row>
  </sheetData>
  <autoFilter ref="C98:K25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7"/>
    </row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89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145</v>
      </c>
      <c r="L4" s="23"/>
      <c r="M4" s="118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15</v>
      </c>
      <c r="L6" s="23"/>
    </row>
    <row r="7" spans="2:12" s="1" customFormat="1" ht="16.5" customHeight="1">
      <c r="B7" s="23"/>
      <c r="E7" s="119" t="str">
        <f>'Rekapitulace stavby'!K6</f>
        <v>Snížení energetické náročnosti areálu SOU Hubálov</v>
      </c>
      <c r="F7" s="30"/>
      <c r="G7" s="30"/>
      <c r="H7" s="30"/>
      <c r="L7" s="23"/>
    </row>
    <row r="8" spans="2:12" s="1" customFormat="1" ht="12" customHeight="1">
      <c r="B8" s="23"/>
      <c r="D8" s="30" t="s">
        <v>146</v>
      </c>
      <c r="L8" s="23"/>
    </row>
    <row r="9" spans="1:31" s="2" customFormat="1" ht="16.5" customHeight="1">
      <c r="A9" s="33"/>
      <c r="B9" s="34"/>
      <c r="C9" s="33"/>
      <c r="D9" s="33"/>
      <c r="E9" s="119" t="s">
        <v>147</v>
      </c>
      <c r="F9" s="33"/>
      <c r="G9" s="33"/>
      <c r="H9" s="33"/>
      <c r="I9" s="33"/>
      <c r="J9" s="33"/>
      <c r="K9" s="33"/>
      <c r="L9" s="12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30" t="s">
        <v>148</v>
      </c>
      <c r="E10" s="33"/>
      <c r="F10" s="33"/>
      <c r="G10" s="33"/>
      <c r="H10" s="33"/>
      <c r="I10" s="33"/>
      <c r="J10" s="33"/>
      <c r="K10" s="33"/>
      <c r="L10" s="12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56" t="s">
        <v>2042</v>
      </c>
      <c r="F11" s="33"/>
      <c r="G11" s="33"/>
      <c r="H11" s="33"/>
      <c r="I11" s="33"/>
      <c r="J11" s="33"/>
      <c r="K11" s="33"/>
      <c r="L11" s="1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12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30" t="s">
        <v>17</v>
      </c>
      <c r="E13" s="33"/>
      <c r="F13" s="27" t="s">
        <v>3</v>
      </c>
      <c r="G13" s="33"/>
      <c r="H13" s="33"/>
      <c r="I13" s="30" t="s">
        <v>18</v>
      </c>
      <c r="J13" s="27" t="s">
        <v>3</v>
      </c>
      <c r="K13" s="33"/>
      <c r="L13" s="12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30" t="s">
        <v>19</v>
      </c>
      <c r="E14" s="33"/>
      <c r="F14" s="27" t="s">
        <v>20</v>
      </c>
      <c r="G14" s="33"/>
      <c r="H14" s="33"/>
      <c r="I14" s="30" t="s">
        <v>21</v>
      </c>
      <c r="J14" s="58" t="str">
        <f>'Rekapitulace stavby'!AN8</f>
        <v>2. 11. 2018</v>
      </c>
      <c r="K14" s="33"/>
      <c r="L14" s="12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8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12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30" t="s">
        <v>23</v>
      </c>
      <c r="E16" s="33"/>
      <c r="F16" s="33"/>
      <c r="G16" s="33"/>
      <c r="H16" s="33"/>
      <c r="I16" s="30" t="s">
        <v>24</v>
      </c>
      <c r="J16" s="27" t="s">
        <v>3</v>
      </c>
      <c r="K16" s="33"/>
      <c r="L16" s="12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7" t="s">
        <v>25</v>
      </c>
      <c r="F17" s="33"/>
      <c r="G17" s="33"/>
      <c r="H17" s="33"/>
      <c r="I17" s="30" t="s">
        <v>26</v>
      </c>
      <c r="J17" s="27" t="s">
        <v>3</v>
      </c>
      <c r="K17" s="33"/>
      <c r="L17" s="12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12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30" t="s">
        <v>27</v>
      </c>
      <c r="E19" s="33"/>
      <c r="F19" s="33"/>
      <c r="G19" s="33"/>
      <c r="H19" s="33"/>
      <c r="I19" s="30" t="s">
        <v>24</v>
      </c>
      <c r="J19" s="27" t="str">
        <f>'Rekapitulace stavby'!AN13</f>
        <v/>
      </c>
      <c r="K19" s="33"/>
      <c r="L19" s="12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" t="str">
        <f>'Rekapitulace stavby'!E14</f>
        <v xml:space="preserve"> </v>
      </c>
      <c r="F20" s="27"/>
      <c r="G20" s="27"/>
      <c r="H20" s="27"/>
      <c r="I20" s="30" t="s">
        <v>26</v>
      </c>
      <c r="J20" s="27" t="str">
        <f>'Rekapitulace stavby'!AN14</f>
        <v/>
      </c>
      <c r="K20" s="33"/>
      <c r="L20" s="12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12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30" t="s">
        <v>29</v>
      </c>
      <c r="E22" s="33"/>
      <c r="F22" s="33"/>
      <c r="G22" s="33"/>
      <c r="H22" s="33"/>
      <c r="I22" s="30" t="s">
        <v>24</v>
      </c>
      <c r="J22" s="27" t="s">
        <v>3</v>
      </c>
      <c r="K22" s="33"/>
      <c r="L22" s="12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7" t="s">
        <v>30</v>
      </c>
      <c r="F23" s="33"/>
      <c r="G23" s="33"/>
      <c r="H23" s="33"/>
      <c r="I23" s="30" t="s">
        <v>26</v>
      </c>
      <c r="J23" s="27" t="s">
        <v>3</v>
      </c>
      <c r="K23" s="33"/>
      <c r="L23" s="1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1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30" t="s">
        <v>32</v>
      </c>
      <c r="E25" s="33"/>
      <c r="F25" s="33"/>
      <c r="G25" s="33"/>
      <c r="H25" s="33"/>
      <c r="I25" s="30" t="s">
        <v>24</v>
      </c>
      <c r="J25" s="27" t="s">
        <v>3</v>
      </c>
      <c r="K25" s="33"/>
      <c r="L25" s="1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7" t="s">
        <v>30</v>
      </c>
      <c r="F26" s="33"/>
      <c r="G26" s="33"/>
      <c r="H26" s="33"/>
      <c r="I26" s="30" t="s">
        <v>26</v>
      </c>
      <c r="J26" s="27" t="s">
        <v>3</v>
      </c>
      <c r="K26" s="33"/>
      <c r="L26" s="12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12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30" t="s">
        <v>33</v>
      </c>
      <c r="E28" s="33"/>
      <c r="F28" s="33"/>
      <c r="G28" s="33"/>
      <c r="H28" s="33"/>
      <c r="I28" s="33"/>
      <c r="J28" s="33"/>
      <c r="K28" s="33"/>
      <c r="L28" s="1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1"/>
      <c r="B29" s="122"/>
      <c r="C29" s="121"/>
      <c r="D29" s="121"/>
      <c r="E29" s="31" t="s">
        <v>3</v>
      </c>
      <c r="F29" s="31"/>
      <c r="G29" s="31"/>
      <c r="H29" s="31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1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8"/>
      <c r="E31" s="78"/>
      <c r="F31" s="78"/>
      <c r="G31" s="78"/>
      <c r="H31" s="78"/>
      <c r="I31" s="78"/>
      <c r="J31" s="78"/>
      <c r="K31" s="78"/>
      <c r="L31" s="12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4" customHeight="1">
      <c r="A32" s="33"/>
      <c r="B32" s="34"/>
      <c r="C32" s="33"/>
      <c r="D32" s="124" t="s">
        <v>35</v>
      </c>
      <c r="E32" s="33"/>
      <c r="F32" s="33"/>
      <c r="G32" s="33"/>
      <c r="H32" s="33"/>
      <c r="I32" s="33"/>
      <c r="J32" s="84">
        <f>ROUND(J87,2)</f>
        <v>454695</v>
      </c>
      <c r="K32" s="33"/>
      <c r="L32" s="12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8"/>
      <c r="E33" s="78"/>
      <c r="F33" s="78"/>
      <c r="G33" s="78"/>
      <c r="H33" s="78"/>
      <c r="I33" s="78"/>
      <c r="J33" s="78"/>
      <c r="K33" s="78"/>
      <c r="L33" s="12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8" t="s">
        <v>37</v>
      </c>
      <c r="G34" s="33"/>
      <c r="H34" s="33"/>
      <c r="I34" s="38" t="s">
        <v>36</v>
      </c>
      <c r="J34" s="38" t="s">
        <v>38</v>
      </c>
      <c r="K34" s="33"/>
      <c r="L34" s="1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25" t="s">
        <v>39</v>
      </c>
      <c r="E35" s="30" t="s">
        <v>40</v>
      </c>
      <c r="F35" s="126">
        <f>ROUND((SUM(BE87:BE128)),2)</f>
        <v>454695</v>
      </c>
      <c r="G35" s="33"/>
      <c r="H35" s="33"/>
      <c r="I35" s="127">
        <v>0.21</v>
      </c>
      <c r="J35" s="126">
        <f>ROUND(((SUM(BE87:BE128))*I35),2)</f>
        <v>95485.95</v>
      </c>
      <c r="K35" s="33"/>
      <c r="L35" s="12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0" t="s">
        <v>41</v>
      </c>
      <c r="F36" s="126">
        <f>ROUND((SUM(BF87:BF128)),2)</f>
        <v>0</v>
      </c>
      <c r="G36" s="33"/>
      <c r="H36" s="33"/>
      <c r="I36" s="127">
        <v>0.15</v>
      </c>
      <c r="J36" s="126">
        <f>ROUND(((SUM(BF87:BF128))*I36),2)</f>
        <v>0</v>
      </c>
      <c r="K36" s="33"/>
      <c r="L36" s="12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30" t="s">
        <v>42</v>
      </c>
      <c r="F37" s="126">
        <f>ROUND((SUM(BG87:BG128)),2)</f>
        <v>0</v>
      </c>
      <c r="G37" s="33"/>
      <c r="H37" s="33"/>
      <c r="I37" s="127">
        <v>0.21</v>
      </c>
      <c r="J37" s="126">
        <f>0</f>
        <v>0</v>
      </c>
      <c r="K37" s="33"/>
      <c r="L37" s="12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4"/>
      <c r="C38" s="33"/>
      <c r="D38" s="33"/>
      <c r="E38" s="30" t="s">
        <v>43</v>
      </c>
      <c r="F38" s="126">
        <f>ROUND((SUM(BH87:BH128)),2)</f>
        <v>0</v>
      </c>
      <c r="G38" s="33"/>
      <c r="H38" s="33"/>
      <c r="I38" s="127">
        <v>0.15</v>
      </c>
      <c r="J38" s="126">
        <f>0</f>
        <v>0</v>
      </c>
      <c r="K38" s="33"/>
      <c r="L38" s="12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30" t="s">
        <v>44</v>
      </c>
      <c r="F39" s="126">
        <f>ROUND((SUM(BI87:BI128)),2)</f>
        <v>0</v>
      </c>
      <c r="G39" s="33"/>
      <c r="H39" s="33"/>
      <c r="I39" s="127">
        <v>0</v>
      </c>
      <c r="J39" s="126">
        <f>0</f>
        <v>0</v>
      </c>
      <c r="K39" s="33"/>
      <c r="L39" s="12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12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4" customHeight="1">
      <c r="A41" s="33"/>
      <c r="B41" s="34"/>
      <c r="C41" s="128"/>
      <c r="D41" s="129" t="s">
        <v>45</v>
      </c>
      <c r="E41" s="70"/>
      <c r="F41" s="70"/>
      <c r="G41" s="130" t="s">
        <v>46</v>
      </c>
      <c r="H41" s="131" t="s">
        <v>47</v>
      </c>
      <c r="I41" s="70"/>
      <c r="J41" s="132">
        <f>SUM(J32:J39)</f>
        <v>550180.95</v>
      </c>
      <c r="K41" s="133"/>
      <c r="L41" s="12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12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6" spans="1:31" s="2" customFormat="1" ht="6.95" customHeight="1">
      <c r="A46" s="33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12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24.95" customHeight="1">
      <c r="A47" s="33"/>
      <c r="B47" s="34"/>
      <c r="C47" s="24" t="s">
        <v>150</v>
      </c>
      <c r="D47" s="33"/>
      <c r="E47" s="33"/>
      <c r="F47" s="33"/>
      <c r="G47" s="33"/>
      <c r="H47" s="33"/>
      <c r="I47" s="33"/>
      <c r="J47" s="33"/>
      <c r="K47" s="33"/>
      <c r="L47" s="12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12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30" t="s">
        <v>15</v>
      </c>
      <c r="D49" s="33"/>
      <c r="E49" s="33"/>
      <c r="F49" s="33"/>
      <c r="G49" s="33"/>
      <c r="H49" s="33"/>
      <c r="I49" s="33"/>
      <c r="J49" s="33"/>
      <c r="K49" s="33"/>
      <c r="L49" s="12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119" t="str">
        <f>E7</f>
        <v>Snížení energetické náročnosti areálu SOU Hubálov</v>
      </c>
      <c r="F50" s="30"/>
      <c r="G50" s="30"/>
      <c r="H50" s="30"/>
      <c r="I50" s="33"/>
      <c r="J50" s="33"/>
      <c r="K50" s="33"/>
      <c r="L50" s="12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12" s="1" customFormat="1" ht="12" customHeight="1">
      <c r="B51" s="23"/>
      <c r="C51" s="30" t="s">
        <v>146</v>
      </c>
      <c r="L51" s="23"/>
    </row>
    <row r="52" spans="1:31" s="2" customFormat="1" ht="16.5" customHeight="1">
      <c r="A52" s="33"/>
      <c r="B52" s="34"/>
      <c r="C52" s="33"/>
      <c r="D52" s="33"/>
      <c r="E52" s="119" t="s">
        <v>147</v>
      </c>
      <c r="F52" s="33"/>
      <c r="G52" s="33"/>
      <c r="H52" s="33"/>
      <c r="I52" s="33"/>
      <c r="J52" s="33"/>
      <c r="K52" s="33"/>
      <c r="L52" s="12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12" customHeight="1">
      <c r="A53" s="33"/>
      <c r="B53" s="34"/>
      <c r="C53" s="30" t="s">
        <v>148</v>
      </c>
      <c r="D53" s="33"/>
      <c r="E53" s="33"/>
      <c r="F53" s="33"/>
      <c r="G53" s="33"/>
      <c r="H53" s="33"/>
      <c r="I53" s="33"/>
      <c r="J53" s="33"/>
      <c r="K53" s="33"/>
      <c r="L53" s="12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6.5" customHeight="1">
      <c r="A54" s="33"/>
      <c r="B54" s="34"/>
      <c r="C54" s="33"/>
      <c r="D54" s="33"/>
      <c r="E54" s="56" t="str">
        <f>E11</f>
        <v>SO 01.MaR - Domov mládeže a tělocvična MaR</v>
      </c>
      <c r="F54" s="33"/>
      <c r="G54" s="33"/>
      <c r="H54" s="33"/>
      <c r="I54" s="33"/>
      <c r="J54" s="33"/>
      <c r="K54" s="33"/>
      <c r="L54" s="12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6.95" customHeight="1">
      <c r="A55" s="33"/>
      <c r="B55" s="34"/>
      <c r="C55" s="33"/>
      <c r="D55" s="33"/>
      <c r="E55" s="33"/>
      <c r="F55" s="33"/>
      <c r="G55" s="33"/>
      <c r="H55" s="33"/>
      <c r="I55" s="33"/>
      <c r="J55" s="33"/>
      <c r="K55" s="33"/>
      <c r="L55" s="12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2" customHeight="1">
      <c r="A56" s="33"/>
      <c r="B56" s="34"/>
      <c r="C56" s="30" t="s">
        <v>19</v>
      </c>
      <c r="D56" s="33"/>
      <c r="E56" s="33"/>
      <c r="F56" s="27" t="str">
        <f>F14</f>
        <v>Hubálov st. 80, k.ú. Loukovec</v>
      </c>
      <c r="G56" s="33"/>
      <c r="H56" s="33"/>
      <c r="I56" s="30" t="s">
        <v>21</v>
      </c>
      <c r="J56" s="58" t="str">
        <f>IF(J14="","",J14)</f>
        <v>2. 11. 2018</v>
      </c>
      <c r="K56" s="33"/>
      <c r="L56" s="12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6.95" customHeight="1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12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5.15" customHeight="1">
      <c r="A58" s="33"/>
      <c r="B58" s="34"/>
      <c r="C58" s="30" t="s">
        <v>23</v>
      </c>
      <c r="D58" s="33"/>
      <c r="E58" s="33"/>
      <c r="F58" s="27" t="str">
        <f>E17</f>
        <v>SOU Hubálov</v>
      </c>
      <c r="G58" s="33"/>
      <c r="H58" s="33"/>
      <c r="I58" s="30" t="s">
        <v>29</v>
      </c>
      <c r="J58" s="31" t="str">
        <f>E23</f>
        <v>ANITAS s.r.o.</v>
      </c>
      <c r="K58" s="33"/>
      <c r="L58" s="1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15.15" customHeight="1">
      <c r="A59" s="33"/>
      <c r="B59" s="34"/>
      <c r="C59" s="30" t="s">
        <v>27</v>
      </c>
      <c r="D59" s="33"/>
      <c r="E59" s="33"/>
      <c r="F59" s="27" t="str">
        <f>IF(E20="","",E20)</f>
        <v xml:space="preserve"> </v>
      </c>
      <c r="G59" s="33"/>
      <c r="H59" s="33"/>
      <c r="I59" s="30" t="s">
        <v>32</v>
      </c>
      <c r="J59" s="31" t="str">
        <f>E26</f>
        <v>ANITAS s.r.o.</v>
      </c>
      <c r="K59" s="33"/>
      <c r="L59" s="12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0.3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12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29.25" customHeight="1">
      <c r="A61" s="33"/>
      <c r="B61" s="34"/>
      <c r="C61" s="134" t="s">
        <v>151</v>
      </c>
      <c r="D61" s="128"/>
      <c r="E61" s="128"/>
      <c r="F61" s="128"/>
      <c r="G61" s="128"/>
      <c r="H61" s="128"/>
      <c r="I61" s="128"/>
      <c r="J61" s="135" t="s">
        <v>152</v>
      </c>
      <c r="K61" s="128"/>
      <c r="L61" s="12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0.3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12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2" customFormat="1" ht="22.8" customHeight="1">
      <c r="A63" s="33"/>
      <c r="B63" s="34"/>
      <c r="C63" s="136" t="s">
        <v>67</v>
      </c>
      <c r="D63" s="33"/>
      <c r="E63" s="33"/>
      <c r="F63" s="33"/>
      <c r="G63" s="33"/>
      <c r="H63" s="33"/>
      <c r="I63" s="33"/>
      <c r="J63" s="84">
        <f>J87</f>
        <v>454695</v>
      </c>
      <c r="K63" s="33"/>
      <c r="L63" s="12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U63" s="20" t="s">
        <v>153</v>
      </c>
    </row>
    <row r="64" spans="1:31" s="9" customFormat="1" ht="24.95" customHeight="1">
      <c r="A64" s="9"/>
      <c r="B64" s="137"/>
      <c r="C64" s="9"/>
      <c r="D64" s="138" t="s">
        <v>2043</v>
      </c>
      <c r="E64" s="139"/>
      <c r="F64" s="139"/>
      <c r="G64" s="139"/>
      <c r="H64" s="139"/>
      <c r="I64" s="139"/>
      <c r="J64" s="140">
        <f>J118</f>
        <v>161330</v>
      </c>
      <c r="K64" s="9"/>
      <c r="L64" s="137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41"/>
      <c r="C65" s="10"/>
      <c r="D65" s="142" t="s">
        <v>2044</v>
      </c>
      <c r="E65" s="143"/>
      <c r="F65" s="143"/>
      <c r="G65" s="143"/>
      <c r="H65" s="143"/>
      <c r="I65" s="143"/>
      <c r="J65" s="144">
        <f>J119</f>
        <v>161330</v>
      </c>
      <c r="K65" s="10"/>
      <c r="L65" s="14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12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2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2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4" t="s">
        <v>180</v>
      </c>
      <c r="D72" s="33"/>
      <c r="E72" s="33"/>
      <c r="F72" s="33"/>
      <c r="G72" s="33"/>
      <c r="H72" s="33"/>
      <c r="I72" s="33"/>
      <c r="J72" s="33"/>
      <c r="K72" s="33"/>
      <c r="L72" s="12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12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30" t="s">
        <v>15</v>
      </c>
      <c r="D74" s="33"/>
      <c r="E74" s="33"/>
      <c r="F74" s="33"/>
      <c r="G74" s="33"/>
      <c r="H74" s="33"/>
      <c r="I74" s="33"/>
      <c r="J74" s="33"/>
      <c r="K74" s="33"/>
      <c r="L74" s="12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119" t="str">
        <f>E7</f>
        <v>Snížení energetické náročnosti areálu SOU Hubálov</v>
      </c>
      <c r="F75" s="30"/>
      <c r="G75" s="30"/>
      <c r="H75" s="30"/>
      <c r="I75" s="33"/>
      <c r="J75" s="33"/>
      <c r="K75" s="33"/>
      <c r="L75" s="12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2:12" s="1" customFormat="1" ht="12" customHeight="1">
      <c r="B76" s="23"/>
      <c r="C76" s="30" t="s">
        <v>146</v>
      </c>
      <c r="L76" s="23"/>
    </row>
    <row r="77" spans="1:31" s="2" customFormat="1" ht="16.5" customHeight="1">
      <c r="A77" s="33"/>
      <c r="B77" s="34"/>
      <c r="C77" s="33"/>
      <c r="D77" s="33"/>
      <c r="E77" s="119" t="s">
        <v>147</v>
      </c>
      <c r="F77" s="33"/>
      <c r="G77" s="33"/>
      <c r="H77" s="33"/>
      <c r="I77" s="33"/>
      <c r="J77" s="33"/>
      <c r="K77" s="33"/>
      <c r="L77" s="12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30" t="s">
        <v>148</v>
      </c>
      <c r="D78" s="33"/>
      <c r="E78" s="33"/>
      <c r="F78" s="33"/>
      <c r="G78" s="33"/>
      <c r="H78" s="33"/>
      <c r="I78" s="33"/>
      <c r="J78" s="33"/>
      <c r="K78" s="33"/>
      <c r="L78" s="12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56" t="str">
        <f>E11</f>
        <v>SO 01.MaR - Domov mládeže a tělocvična MaR</v>
      </c>
      <c r="F79" s="33"/>
      <c r="G79" s="33"/>
      <c r="H79" s="33"/>
      <c r="I79" s="33"/>
      <c r="J79" s="33"/>
      <c r="K79" s="33"/>
      <c r="L79" s="12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12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30" t="s">
        <v>19</v>
      </c>
      <c r="D81" s="33"/>
      <c r="E81" s="33"/>
      <c r="F81" s="27" t="str">
        <f>F14</f>
        <v>Hubálov st. 80, k.ú. Loukovec</v>
      </c>
      <c r="G81" s="33"/>
      <c r="H81" s="33"/>
      <c r="I81" s="30" t="s">
        <v>21</v>
      </c>
      <c r="J81" s="58" t="str">
        <f>IF(J14="","",J14)</f>
        <v>2. 11. 2018</v>
      </c>
      <c r="K81" s="33"/>
      <c r="L81" s="12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12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15" customHeight="1">
      <c r="A83" s="33"/>
      <c r="B83" s="34"/>
      <c r="C83" s="30" t="s">
        <v>23</v>
      </c>
      <c r="D83" s="33"/>
      <c r="E83" s="33"/>
      <c r="F83" s="27" t="str">
        <f>E17</f>
        <v>SOU Hubálov</v>
      </c>
      <c r="G83" s="33"/>
      <c r="H83" s="33"/>
      <c r="I83" s="30" t="s">
        <v>29</v>
      </c>
      <c r="J83" s="31" t="str">
        <f>E23</f>
        <v>ANITAS s.r.o.</v>
      </c>
      <c r="K83" s="33"/>
      <c r="L83" s="12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15" customHeight="1">
      <c r="A84" s="33"/>
      <c r="B84" s="34"/>
      <c r="C84" s="30" t="s">
        <v>27</v>
      </c>
      <c r="D84" s="33"/>
      <c r="E84" s="33"/>
      <c r="F84" s="27" t="str">
        <f>IF(E20="","",E20)</f>
        <v xml:space="preserve"> </v>
      </c>
      <c r="G84" s="33"/>
      <c r="H84" s="33"/>
      <c r="I84" s="30" t="s">
        <v>32</v>
      </c>
      <c r="J84" s="31" t="str">
        <f>E26</f>
        <v>ANITAS s.r.o.</v>
      </c>
      <c r="K84" s="33"/>
      <c r="L84" s="12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12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45"/>
      <c r="B86" s="146"/>
      <c r="C86" s="147" t="s">
        <v>181</v>
      </c>
      <c r="D86" s="148" t="s">
        <v>54</v>
      </c>
      <c r="E86" s="148" t="s">
        <v>50</v>
      </c>
      <c r="F86" s="148" t="s">
        <v>51</v>
      </c>
      <c r="G86" s="148" t="s">
        <v>182</v>
      </c>
      <c r="H86" s="148" t="s">
        <v>183</v>
      </c>
      <c r="I86" s="148" t="s">
        <v>184</v>
      </c>
      <c r="J86" s="148" t="s">
        <v>152</v>
      </c>
      <c r="K86" s="149" t="s">
        <v>185</v>
      </c>
      <c r="L86" s="150"/>
      <c r="M86" s="74" t="s">
        <v>3</v>
      </c>
      <c r="N86" s="75" t="s">
        <v>39</v>
      </c>
      <c r="O86" s="75" t="s">
        <v>186</v>
      </c>
      <c r="P86" s="75" t="s">
        <v>187</v>
      </c>
      <c r="Q86" s="75" t="s">
        <v>188</v>
      </c>
      <c r="R86" s="75" t="s">
        <v>189</v>
      </c>
      <c r="S86" s="75" t="s">
        <v>190</v>
      </c>
      <c r="T86" s="76" t="s">
        <v>191</v>
      </c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</row>
    <row r="87" spans="1:63" s="2" customFormat="1" ht="22.8" customHeight="1">
      <c r="A87" s="33"/>
      <c r="B87" s="34"/>
      <c r="C87" s="81" t="s">
        <v>192</v>
      </c>
      <c r="D87" s="33"/>
      <c r="E87" s="33"/>
      <c r="F87" s="33"/>
      <c r="G87" s="33"/>
      <c r="H87" s="33"/>
      <c r="I87" s="33"/>
      <c r="J87" s="151">
        <f>BK87</f>
        <v>454695</v>
      </c>
      <c r="K87" s="33"/>
      <c r="L87" s="34"/>
      <c r="M87" s="77"/>
      <c r="N87" s="62"/>
      <c r="O87" s="78"/>
      <c r="P87" s="152">
        <f>P88+SUM(P89:P118)</f>
        <v>0</v>
      </c>
      <c r="Q87" s="78"/>
      <c r="R87" s="152">
        <f>R88+SUM(R89:R118)</f>
        <v>0</v>
      </c>
      <c r="S87" s="78"/>
      <c r="T87" s="153">
        <f>T88+SUM(T89:T118)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20" t="s">
        <v>68</v>
      </c>
      <c r="AU87" s="20" t="s">
        <v>153</v>
      </c>
      <c r="BK87" s="154">
        <f>BK88+SUM(BK89:BK118)</f>
        <v>454695</v>
      </c>
    </row>
    <row r="88" spans="1:65" s="2" customFormat="1" ht="16.5" customHeight="1">
      <c r="A88" s="33"/>
      <c r="B88" s="167"/>
      <c r="C88" s="208" t="s">
        <v>76</v>
      </c>
      <c r="D88" s="208" t="s">
        <v>263</v>
      </c>
      <c r="E88" s="209" t="s">
        <v>2045</v>
      </c>
      <c r="F88" s="210" t="s">
        <v>2046</v>
      </c>
      <c r="G88" s="211" t="s">
        <v>1148</v>
      </c>
      <c r="H88" s="212">
        <v>1</v>
      </c>
      <c r="I88" s="213">
        <v>43890</v>
      </c>
      <c r="J88" s="213">
        <f>ROUND(I88*H88,2)</f>
        <v>43890</v>
      </c>
      <c r="K88" s="210" t="s">
        <v>3</v>
      </c>
      <c r="L88" s="214"/>
      <c r="M88" s="215" t="s">
        <v>3</v>
      </c>
      <c r="N88" s="216" t="s">
        <v>40</v>
      </c>
      <c r="O88" s="176">
        <v>0</v>
      </c>
      <c r="P88" s="176">
        <f>O88*H88</f>
        <v>0</v>
      </c>
      <c r="Q88" s="176">
        <v>0</v>
      </c>
      <c r="R88" s="176">
        <f>Q88*H88</f>
        <v>0</v>
      </c>
      <c r="S88" s="176">
        <v>0</v>
      </c>
      <c r="T88" s="177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78" t="s">
        <v>246</v>
      </c>
      <c r="AT88" s="178" t="s">
        <v>263</v>
      </c>
      <c r="AU88" s="178" t="s">
        <v>69</v>
      </c>
      <c r="AY88" s="20" t="s">
        <v>195</v>
      </c>
      <c r="BE88" s="179">
        <f>IF(N88="základní",J88,0)</f>
        <v>43890</v>
      </c>
      <c r="BF88" s="179">
        <f>IF(N88="snížená",J88,0)</f>
        <v>0</v>
      </c>
      <c r="BG88" s="179">
        <f>IF(N88="zákl. přenesená",J88,0)</f>
        <v>0</v>
      </c>
      <c r="BH88" s="179">
        <f>IF(N88="sníž. přenesená",J88,0)</f>
        <v>0</v>
      </c>
      <c r="BI88" s="179">
        <f>IF(N88="nulová",J88,0)</f>
        <v>0</v>
      </c>
      <c r="BJ88" s="20" t="s">
        <v>76</v>
      </c>
      <c r="BK88" s="179">
        <f>ROUND(I88*H88,2)</f>
        <v>43890</v>
      </c>
      <c r="BL88" s="20" t="s">
        <v>202</v>
      </c>
      <c r="BM88" s="178" t="s">
        <v>2047</v>
      </c>
    </row>
    <row r="89" spans="1:65" s="2" customFormat="1" ht="16.5" customHeight="1">
      <c r="A89" s="33"/>
      <c r="B89" s="167"/>
      <c r="C89" s="208" t="s">
        <v>78</v>
      </c>
      <c r="D89" s="208" t="s">
        <v>263</v>
      </c>
      <c r="E89" s="209" t="s">
        <v>2048</v>
      </c>
      <c r="F89" s="210" t="s">
        <v>2049</v>
      </c>
      <c r="G89" s="211" t="s">
        <v>1148</v>
      </c>
      <c r="H89" s="212">
        <v>1</v>
      </c>
      <c r="I89" s="213">
        <v>1020</v>
      </c>
      <c r="J89" s="213">
        <f>ROUND(I89*H89,2)</f>
        <v>1020</v>
      </c>
      <c r="K89" s="210" t="s">
        <v>3</v>
      </c>
      <c r="L89" s="214"/>
      <c r="M89" s="215" t="s">
        <v>3</v>
      </c>
      <c r="N89" s="216" t="s">
        <v>40</v>
      </c>
      <c r="O89" s="176">
        <v>0</v>
      </c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78" t="s">
        <v>246</v>
      </c>
      <c r="AT89" s="178" t="s">
        <v>263</v>
      </c>
      <c r="AU89" s="178" t="s">
        <v>69</v>
      </c>
      <c r="AY89" s="20" t="s">
        <v>195</v>
      </c>
      <c r="BE89" s="179">
        <f>IF(N89="základní",J89,0)</f>
        <v>1020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20" t="s">
        <v>76</v>
      </c>
      <c r="BK89" s="179">
        <f>ROUND(I89*H89,2)</f>
        <v>1020</v>
      </c>
      <c r="BL89" s="20" t="s">
        <v>202</v>
      </c>
      <c r="BM89" s="178" t="s">
        <v>2050</v>
      </c>
    </row>
    <row r="90" spans="1:65" s="2" customFormat="1" ht="16.5" customHeight="1">
      <c r="A90" s="33"/>
      <c r="B90" s="167"/>
      <c r="C90" s="208" t="s">
        <v>119</v>
      </c>
      <c r="D90" s="208" t="s">
        <v>263</v>
      </c>
      <c r="E90" s="209" t="s">
        <v>2051</v>
      </c>
      <c r="F90" s="210" t="s">
        <v>2052</v>
      </c>
      <c r="G90" s="211" t="s">
        <v>1148</v>
      </c>
      <c r="H90" s="212">
        <v>3</v>
      </c>
      <c r="I90" s="213">
        <v>9900</v>
      </c>
      <c r="J90" s="213">
        <f>ROUND(I90*H90,2)</f>
        <v>29700</v>
      </c>
      <c r="K90" s="210" t="s">
        <v>3</v>
      </c>
      <c r="L90" s="214"/>
      <c r="M90" s="215" t="s">
        <v>3</v>
      </c>
      <c r="N90" s="216" t="s">
        <v>40</v>
      </c>
      <c r="O90" s="176">
        <v>0</v>
      </c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78" t="s">
        <v>246</v>
      </c>
      <c r="AT90" s="178" t="s">
        <v>263</v>
      </c>
      <c r="AU90" s="178" t="s">
        <v>69</v>
      </c>
      <c r="AY90" s="20" t="s">
        <v>195</v>
      </c>
      <c r="BE90" s="179">
        <f>IF(N90="základní",J90,0)</f>
        <v>29700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76</v>
      </c>
      <c r="BK90" s="179">
        <f>ROUND(I90*H90,2)</f>
        <v>29700</v>
      </c>
      <c r="BL90" s="20" t="s">
        <v>202</v>
      </c>
      <c r="BM90" s="178" t="s">
        <v>2053</v>
      </c>
    </row>
    <row r="91" spans="1:65" s="2" customFormat="1" ht="16.5" customHeight="1">
      <c r="A91" s="33"/>
      <c r="B91" s="167"/>
      <c r="C91" s="208" t="s">
        <v>202</v>
      </c>
      <c r="D91" s="208" t="s">
        <v>263</v>
      </c>
      <c r="E91" s="209" t="s">
        <v>2054</v>
      </c>
      <c r="F91" s="210" t="s">
        <v>2055</v>
      </c>
      <c r="G91" s="211" t="s">
        <v>1148</v>
      </c>
      <c r="H91" s="212">
        <v>1</v>
      </c>
      <c r="I91" s="213">
        <v>6040</v>
      </c>
      <c r="J91" s="213">
        <f>ROUND(I91*H91,2)</f>
        <v>6040</v>
      </c>
      <c r="K91" s="210" t="s">
        <v>3</v>
      </c>
      <c r="L91" s="214"/>
      <c r="M91" s="215" t="s">
        <v>3</v>
      </c>
      <c r="N91" s="216" t="s">
        <v>40</v>
      </c>
      <c r="O91" s="176">
        <v>0</v>
      </c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78" t="s">
        <v>246</v>
      </c>
      <c r="AT91" s="178" t="s">
        <v>263</v>
      </c>
      <c r="AU91" s="178" t="s">
        <v>69</v>
      </c>
      <c r="AY91" s="20" t="s">
        <v>195</v>
      </c>
      <c r="BE91" s="179">
        <f>IF(N91="základní",J91,0)</f>
        <v>6040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76</v>
      </c>
      <c r="BK91" s="179">
        <f>ROUND(I91*H91,2)</f>
        <v>6040</v>
      </c>
      <c r="BL91" s="20" t="s">
        <v>202</v>
      </c>
      <c r="BM91" s="178" t="s">
        <v>2056</v>
      </c>
    </row>
    <row r="92" spans="1:65" s="2" customFormat="1" ht="16.5" customHeight="1">
      <c r="A92" s="33"/>
      <c r="B92" s="167"/>
      <c r="C92" s="208" t="s">
        <v>225</v>
      </c>
      <c r="D92" s="208" t="s">
        <v>263</v>
      </c>
      <c r="E92" s="209" t="s">
        <v>2057</v>
      </c>
      <c r="F92" s="210" t="s">
        <v>2058</v>
      </c>
      <c r="G92" s="211" t="s">
        <v>1148</v>
      </c>
      <c r="H92" s="212">
        <v>2</v>
      </c>
      <c r="I92" s="213">
        <v>4290</v>
      </c>
      <c r="J92" s="213">
        <f>ROUND(I92*H92,2)</f>
        <v>8580</v>
      </c>
      <c r="K92" s="210" t="s">
        <v>3</v>
      </c>
      <c r="L92" s="214"/>
      <c r="M92" s="215" t="s">
        <v>3</v>
      </c>
      <c r="N92" s="216" t="s">
        <v>40</v>
      </c>
      <c r="O92" s="176">
        <v>0</v>
      </c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78" t="s">
        <v>246</v>
      </c>
      <c r="AT92" s="178" t="s">
        <v>263</v>
      </c>
      <c r="AU92" s="178" t="s">
        <v>69</v>
      </c>
      <c r="AY92" s="20" t="s">
        <v>195</v>
      </c>
      <c r="BE92" s="179">
        <f>IF(N92="základní",J92,0)</f>
        <v>8580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76</v>
      </c>
      <c r="BK92" s="179">
        <f>ROUND(I92*H92,2)</f>
        <v>8580</v>
      </c>
      <c r="BL92" s="20" t="s">
        <v>202</v>
      </c>
      <c r="BM92" s="178" t="s">
        <v>2059</v>
      </c>
    </row>
    <row r="93" spans="1:65" s="2" customFormat="1" ht="16.5" customHeight="1">
      <c r="A93" s="33"/>
      <c r="B93" s="167"/>
      <c r="C93" s="208" t="s">
        <v>235</v>
      </c>
      <c r="D93" s="208" t="s">
        <v>263</v>
      </c>
      <c r="E93" s="209" t="s">
        <v>2060</v>
      </c>
      <c r="F93" s="210" t="s">
        <v>2061</v>
      </c>
      <c r="G93" s="211" t="s">
        <v>1148</v>
      </c>
      <c r="H93" s="212">
        <v>3</v>
      </c>
      <c r="I93" s="213">
        <v>895</v>
      </c>
      <c r="J93" s="213">
        <f>ROUND(I93*H93,2)</f>
        <v>2685</v>
      </c>
      <c r="K93" s="210" t="s">
        <v>3</v>
      </c>
      <c r="L93" s="214"/>
      <c r="M93" s="215" t="s">
        <v>3</v>
      </c>
      <c r="N93" s="216" t="s">
        <v>40</v>
      </c>
      <c r="O93" s="176">
        <v>0</v>
      </c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78" t="s">
        <v>246</v>
      </c>
      <c r="AT93" s="178" t="s">
        <v>263</v>
      </c>
      <c r="AU93" s="178" t="s">
        <v>69</v>
      </c>
      <c r="AY93" s="20" t="s">
        <v>195</v>
      </c>
      <c r="BE93" s="179">
        <f>IF(N93="základní",J93,0)</f>
        <v>2685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20" t="s">
        <v>76</v>
      </c>
      <c r="BK93" s="179">
        <f>ROUND(I93*H93,2)</f>
        <v>2685</v>
      </c>
      <c r="BL93" s="20" t="s">
        <v>202</v>
      </c>
      <c r="BM93" s="178" t="s">
        <v>2062</v>
      </c>
    </row>
    <row r="94" spans="1:65" s="2" customFormat="1" ht="16.5" customHeight="1">
      <c r="A94" s="33"/>
      <c r="B94" s="167"/>
      <c r="C94" s="208" t="s">
        <v>240</v>
      </c>
      <c r="D94" s="208" t="s">
        <v>263</v>
      </c>
      <c r="E94" s="209" t="s">
        <v>2063</v>
      </c>
      <c r="F94" s="210" t="s">
        <v>2064</v>
      </c>
      <c r="G94" s="211" t="s">
        <v>1148</v>
      </c>
      <c r="H94" s="212">
        <v>28</v>
      </c>
      <c r="I94" s="213">
        <v>500</v>
      </c>
      <c r="J94" s="213">
        <f>ROUND(I94*H94,2)</f>
        <v>14000</v>
      </c>
      <c r="K94" s="210" t="s">
        <v>3</v>
      </c>
      <c r="L94" s="214"/>
      <c r="M94" s="215" t="s">
        <v>3</v>
      </c>
      <c r="N94" s="216" t="s">
        <v>40</v>
      </c>
      <c r="O94" s="176">
        <v>0</v>
      </c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78" t="s">
        <v>246</v>
      </c>
      <c r="AT94" s="178" t="s">
        <v>263</v>
      </c>
      <c r="AU94" s="178" t="s">
        <v>69</v>
      </c>
      <c r="AY94" s="20" t="s">
        <v>195</v>
      </c>
      <c r="BE94" s="179">
        <f>IF(N94="základní",J94,0)</f>
        <v>14000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76</v>
      </c>
      <c r="BK94" s="179">
        <f>ROUND(I94*H94,2)</f>
        <v>14000</v>
      </c>
      <c r="BL94" s="20" t="s">
        <v>202</v>
      </c>
      <c r="BM94" s="178" t="s">
        <v>2065</v>
      </c>
    </row>
    <row r="95" spans="1:65" s="2" customFormat="1" ht="16.5" customHeight="1">
      <c r="A95" s="33"/>
      <c r="B95" s="167"/>
      <c r="C95" s="208" t="s">
        <v>246</v>
      </c>
      <c r="D95" s="208" t="s">
        <v>263</v>
      </c>
      <c r="E95" s="209" t="s">
        <v>2066</v>
      </c>
      <c r="F95" s="210" t="s">
        <v>2067</v>
      </c>
      <c r="G95" s="211" t="s">
        <v>1148</v>
      </c>
      <c r="H95" s="212">
        <v>1</v>
      </c>
      <c r="I95" s="213">
        <v>9500</v>
      </c>
      <c r="J95" s="213">
        <f>ROUND(I95*H95,2)</f>
        <v>9500</v>
      </c>
      <c r="K95" s="210" t="s">
        <v>3</v>
      </c>
      <c r="L95" s="214"/>
      <c r="M95" s="215" t="s">
        <v>3</v>
      </c>
      <c r="N95" s="216" t="s">
        <v>40</v>
      </c>
      <c r="O95" s="176">
        <v>0</v>
      </c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78" t="s">
        <v>246</v>
      </c>
      <c r="AT95" s="178" t="s">
        <v>263</v>
      </c>
      <c r="AU95" s="178" t="s">
        <v>69</v>
      </c>
      <c r="AY95" s="20" t="s">
        <v>195</v>
      </c>
      <c r="BE95" s="179">
        <f>IF(N95="základní",J95,0)</f>
        <v>9500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0" t="s">
        <v>76</v>
      </c>
      <c r="BK95" s="179">
        <f>ROUND(I95*H95,2)</f>
        <v>9500</v>
      </c>
      <c r="BL95" s="20" t="s">
        <v>202</v>
      </c>
      <c r="BM95" s="178" t="s">
        <v>2068</v>
      </c>
    </row>
    <row r="96" spans="1:65" s="2" customFormat="1" ht="16.5" customHeight="1">
      <c r="A96" s="33"/>
      <c r="B96" s="167"/>
      <c r="C96" s="208" t="s">
        <v>252</v>
      </c>
      <c r="D96" s="208" t="s">
        <v>263</v>
      </c>
      <c r="E96" s="209" t="s">
        <v>2069</v>
      </c>
      <c r="F96" s="210" t="s">
        <v>2070</v>
      </c>
      <c r="G96" s="211" t="s">
        <v>1148</v>
      </c>
      <c r="H96" s="212">
        <v>2</v>
      </c>
      <c r="I96" s="213">
        <v>5050</v>
      </c>
      <c r="J96" s="213">
        <f>ROUND(I96*H96,2)</f>
        <v>10100</v>
      </c>
      <c r="K96" s="210" t="s">
        <v>3</v>
      </c>
      <c r="L96" s="214"/>
      <c r="M96" s="215" t="s">
        <v>3</v>
      </c>
      <c r="N96" s="216" t="s">
        <v>40</v>
      </c>
      <c r="O96" s="176">
        <v>0</v>
      </c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8" t="s">
        <v>246</v>
      </c>
      <c r="AT96" s="178" t="s">
        <v>263</v>
      </c>
      <c r="AU96" s="178" t="s">
        <v>69</v>
      </c>
      <c r="AY96" s="20" t="s">
        <v>195</v>
      </c>
      <c r="BE96" s="179">
        <f>IF(N96="základní",J96,0)</f>
        <v>10100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76</v>
      </c>
      <c r="BK96" s="179">
        <f>ROUND(I96*H96,2)</f>
        <v>10100</v>
      </c>
      <c r="BL96" s="20" t="s">
        <v>202</v>
      </c>
      <c r="BM96" s="178" t="s">
        <v>2071</v>
      </c>
    </row>
    <row r="97" spans="1:65" s="2" customFormat="1" ht="16.5" customHeight="1">
      <c r="A97" s="33"/>
      <c r="B97" s="167"/>
      <c r="C97" s="208" t="s">
        <v>258</v>
      </c>
      <c r="D97" s="208" t="s">
        <v>263</v>
      </c>
      <c r="E97" s="209" t="s">
        <v>2072</v>
      </c>
      <c r="F97" s="210" t="s">
        <v>2073</v>
      </c>
      <c r="G97" s="211" t="s">
        <v>1148</v>
      </c>
      <c r="H97" s="212">
        <v>2</v>
      </c>
      <c r="I97" s="213">
        <v>5050</v>
      </c>
      <c r="J97" s="213">
        <f>ROUND(I97*H97,2)</f>
        <v>10100</v>
      </c>
      <c r="K97" s="210" t="s">
        <v>3</v>
      </c>
      <c r="L97" s="214"/>
      <c r="M97" s="215" t="s">
        <v>3</v>
      </c>
      <c r="N97" s="216" t="s">
        <v>40</v>
      </c>
      <c r="O97" s="176">
        <v>0</v>
      </c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78" t="s">
        <v>246</v>
      </c>
      <c r="AT97" s="178" t="s">
        <v>263</v>
      </c>
      <c r="AU97" s="178" t="s">
        <v>69</v>
      </c>
      <c r="AY97" s="20" t="s">
        <v>195</v>
      </c>
      <c r="BE97" s="179">
        <f>IF(N97="základní",J97,0)</f>
        <v>10100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76</v>
      </c>
      <c r="BK97" s="179">
        <f>ROUND(I97*H97,2)</f>
        <v>10100</v>
      </c>
      <c r="BL97" s="20" t="s">
        <v>202</v>
      </c>
      <c r="BM97" s="178" t="s">
        <v>2074</v>
      </c>
    </row>
    <row r="98" spans="1:65" s="2" customFormat="1" ht="16.5" customHeight="1">
      <c r="A98" s="33"/>
      <c r="B98" s="167"/>
      <c r="C98" s="208" t="s">
        <v>262</v>
      </c>
      <c r="D98" s="208" t="s">
        <v>263</v>
      </c>
      <c r="E98" s="209" t="s">
        <v>2075</v>
      </c>
      <c r="F98" s="210" t="s">
        <v>2076</v>
      </c>
      <c r="G98" s="211" t="s">
        <v>1148</v>
      </c>
      <c r="H98" s="212">
        <v>1</v>
      </c>
      <c r="I98" s="213">
        <v>600</v>
      </c>
      <c r="J98" s="213">
        <f>ROUND(I98*H98,2)</f>
        <v>600</v>
      </c>
      <c r="K98" s="210" t="s">
        <v>3</v>
      </c>
      <c r="L98" s="214"/>
      <c r="M98" s="215" t="s">
        <v>3</v>
      </c>
      <c r="N98" s="216" t="s">
        <v>40</v>
      </c>
      <c r="O98" s="176">
        <v>0</v>
      </c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78" t="s">
        <v>246</v>
      </c>
      <c r="AT98" s="178" t="s">
        <v>263</v>
      </c>
      <c r="AU98" s="178" t="s">
        <v>69</v>
      </c>
      <c r="AY98" s="20" t="s">
        <v>195</v>
      </c>
      <c r="BE98" s="179">
        <f>IF(N98="základní",J98,0)</f>
        <v>600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76</v>
      </c>
      <c r="BK98" s="179">
        <f>ROUND(I98*H98,2)</f>
        <v>600</v>
      </c>
      <c r="BL98" s="20" t="s">
        <v>202</v>
      </c>
      <c r="BM98" s="178" t="s">
        <v>2077</v>
      </c>
    </row>
    <row r="99" spans="1:65" s="2" customFormat="1" ht="16.5" customHeight="1">
      <c r="A99" s="33"/>
      <c r="B99" s="167"/>
      <c r="C99" s="208" t="s">
        <v>269</v>
      </c>
      <c r="D99" s="208" t="s">
        <v>263</v>
      </c>
      <c r="E99" s="209" t="s">
        <v>2078</v>
      </c>
      <c r="F99" s="210" t="s">
        <v>2079</v>
      </c>
      <c r="G99" s="211" t="s">
        <v>1148</v>
      </c>
      <c r="H99" s="212">
        <v>1</v>
      </c>
      <c r="I99" s="213">
        <v>1070</v>
      </c>
      <c r="J99" s="213">
        <f>ROUND(I99*H99,2)</f>
        <v>1070</v>
      </c>
      <c r="K99" s="210" t="s">
        <v>3</v>
      </c>
      <c r="L99" s="214"/>
      <c r="M99" s="215" t="s">
        <v>3</v>
      </c>
      <c r="N99" s="216" t="s">
        <v>40</v>
      </c>
      <c r="O99" s="176">
        <v>0</v>
      </c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8" t="s">
        <v>246</v>
      </c>
      <c r="AT99" s="178" t="s">
        <v>263</v>
      </c>
      <c r="AU99" s="178" t="s">
        <v>69</v>
      </c>
      <c r="AY99" s="20" t="s">
        <v>195</v>
      </c>
      <c r="BE99" s="179">
        <f>IF(N99="základní",J99,0)</f>
        <v>1070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76</v>
      </c>
      <c r="BK99" s="179">
        <f>ROUND(I99*H99,2)</f>
        <v>1070</v>
      </c>
      <c r="BL99" s="20" t="s">
        <v>202</v>
      </c>
      <c r="BM99" s="178" t="s">
        <v>2080</v>
      </c>
    </row>
    <row r="100" spans="1:65" s="2" customFormat="1" ht="16.5" customHeight="1">
      <c r="A100" s="33"/>
      <c r="B100" s="167"/>
      <c r="C100" s="208" t="s">
        <v>273</v>
      </c>
      <c r="D100" s="208" t="s">
        <v>263</v>
      </c>
      <c r="E100" s="209" t="s">
        <v>2081</v>
      </c>
      <c r="F100" s="210" t="s">
        <v>2082</v>
      </c>
      <c r="G100" s="211" t="s">
        <v>1148</v>
      </c>
      <c r="H100" s="212">
        <v>1</v>
      </c>
      <c r="I100" s="213">
        <v>3840</v>
      </c>
      <c r="J100" s="213">
        <f>ROUND(I100*H100,2)</f>
        <v>3840</v>
      </c>
      <c r="K100" s="210" t="s">
        <v>3</v>
      </c>
      <c r="L100" s="214"/>
      <c r="M100" s="215" t="s">
        <v>3</v>
      </c>
      <c r="N100" s="216" t="s">
        <v>40</v>
      </c>
      <c r="O100" s="176">
        <v>0</v>
      </c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78" t="s">
        <v>246</v>
      </c>
      <c r="AT100" s="178" t="s">
        <v>263</v>
      </c>
      <c r="AU100" s="178" t="s">
        <v>69</v>
      </c>
      <c r="AY100" s="20" t="s">
        <v>195</v>
      </c>
      <c r="BE100" s="179">
        <f>IF(N100="základní",J100,0)</f>
        <v>3840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76</v>
      </c>
      <c r="BK100" s="179">
        <f>ROUND(I100*H100,2)</f>
        <v>3840</v>
      </c>
      <c r="BL100" s="20" t="s">
        <v>202</v>
      </c>
      <c r="BM100" s="178" t="s">
        <v>2083</v>
      </c>
    </row>
    <row r="101" spans="1:65" s="2" customFormat="1" ht="16.5" customHeight="1">
      <c r="A101" s="33"/>
      <c r="B101" s="167"/>
      <c r="C101" s="208" t="s">
        <v>279</v>
      </c>
      <c r="D101" s="208" t="s">
        <v>263</v>
      </c>
      <c r="E101" s="209" t="s">
        <v>2084</v>
      </c>
      <c r="F101" s="210" t="s">
        <v>2085</v>
      </c>
      <c r="G101" s="211" t="s">
        <v>1148</v>
      </c>
      <c r="H101" s="212">
        <v>1</v>
      </c>
      <c r="I101" s="213">
        <v>5280</v>
      </c>
      <c r="J101" s="213">
        <f>ROUND(I101*H101,2)</f>
        <v>5280</v>
      </c>
      <c r="K101" s="210" t="s">
        <v>3</v>
      </c>
      <c r="L101" s="214"/>
      <c r="M101" s="215" t="s">
        <v>3</v>
      </c>
      <c r="N101" s="216" t="s">
        <v>40</v>
      </c>
      <c r="O101" s="176">
        <v>0</v>
      </c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78" t="s">
        <v>246</v>
      </c>
      <c r="AT101" s="178" t="s">
        <v>263</v>
      </c>
      <c r="AU101" s="178" t="s">
        <v>69</v>
      </c>
      <c r="AY101" s="20" t="s">
        <v>195</v>
      </c>
      <c r="BE101" s="179">
        <f>IF(N101="základní",J101,0)</f>
        <v>5280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0" t="s">
        <v>76</v>
      </c>
      <c r="BK101" s="179">
        <f>ROUND(I101*H101,2)</f>
        <v>5280</v>
      </c>
      <c r="BL101" s="20" t="s">
        <v>202</v>
      </c>
      <c r="BM101" s="178" t="s">
        <v>2086</v>
      </c>
    </row>
    <row r="102" spans="1:65" s="2" customFormat="1" ht="16.5" customHeight="1">
      <c r="A102" s="33"/>
      <c r="B102" s="167"/>
      <c r="C102" s="208" t="s">
        <v>9</v>
      </c>
      <c r="D102" s="208" t="s">
        <v>263</v>
      </c>
      <c r="E102" s="209" t="s">
        <v>2087</v>
      </c>
      <c r="F102" s="210" t="s">
        <v>2088</v>
      </c>
      <c r="G102" s="211" t="s">
        <v>1148</v>
      </c>
      <c r="H102" s="212">
        <v>1</v>
      </c>
      <c r="I102" s="213">
        <v>8030</v>
      </c>
      <c r="J102" s="213">
        <f>ROUND(I102*H102,2)</f>
        <v>8030</v>
      </c>
      <c r="K102" s="210" t="s">
        <v>3</v>
      </c>
      <c r="L102" s="214"/>
      <c r="M102" s="215" t="s">
        <v>3</v>
      </c>
      <c r="N102" s="216" t="s">
        <v>40</v>
      </c>
      <c r="O102" s="176">
        <v>0</v>
      </c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8" t="s">
        <v>246</v>
      </c>
      <c r="AT102" s="178" t="s">
        <v>263</v>
      </c>
      <c r="AU102" s="178" t="s">
        <v>69</v>
      </c>
      <c r="AY102" s="20" t="s">
        <v>195</v>
      </c>
      <c r="BE102" s="179">
        <f>IF(N102="základní",J102,0)</f>
        <v>8030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76</v>
      </c>
      <c r="BK102" s="179">
        <f>ROUND(I102*H102,2)</f>
        <v>8030</v>
      </c>
      <c r="BL102" s="20" t="s">
        <v>202</v>
      </c>
      <c r="BM102" s="178" t="s">
        <v>2089</v>
      </c>
    </row>
    <row r="103" spans="1:65" s="2" customFormat="1" ht="16.5" customHeight="1">
      <c r="A103" s="33"/>
      <c r="B103" s="167"/>
      <c r="C103" s="208" t="s">
        <v>295</v>
      </c>
      <c r="D103" s="208" t="s">
        <v>263</v>
      </c>
      <c r="E103" s="209" t="s">
        <v>2090</v>
      </c>
      <c r="F103" s="210" t="s">
        <v>2091</v>
      </c>
      <c r="G103" s="211" t="s">
        <v>3</v>
      </c>
      <c r="H103" s="212">
        <v>1</v>
      </c>
      <c r="I103" s="213">
        <v>4950</v>
      </c>
      <c r="J103" s="213">
        <f>ROUND(I103*H103,2)</f>
        <v>4950</v>
      </c>
      <c r="K103" s="210" t="s">
        <v>3</v>
      </c>
      <c r="L103" s="214"/>
      <c r="M103" s="215" t="s">
        <v>3</v>
      </c>
      <c r="N103" s="216" t="s">
        <v>40</v>
      </c>
      <c r="O103" s="176">
        <v>0</v>
      </c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78" t="s">
        <v>246</v>
      </c>
      <c r="AT103" s="178" t="s">
        <v>263</v>
      </c>
      <c r="AU103" s="178" t="s">
        <v>69</v>
      </c>
      <c r="AY103" s="20" t="s">
        <v>195</v>
      </c>
      <c r="BE103" s="179">
        <f>IF(N103="základní",J103,0)</f>
        <v>4950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76</v>
      </c>
      <c r="BK103" s="179">
        <f>ROUND(I103*H103,2)</f>
        <v>4950</v>
      </c>
      <c r="BL103" s="20" t="s">
        <v>202</v>
      </c>
      <c r="BM103" s="178" t="s">
        <v>2092</v>
      </c>
    </row>
    <row r="104" spans="1:65" s="2" customFormat="1" ht="16.5" customHeight="1">
      <c r="A104" s="33"/>
      <c r="B104" s="167"/>
      <c r="C104" s="208" t="s">
        <v>301</v>
      </c>
      <c r="D104" s="208" t="s">
        <v>263</v>
      </c>
      <c r="E104" s="209" t="s">
        <v>2093</v>
      </c>
      <c r="F104" s="210" t="s">
        <v>2094</v>
      </c>
      <c r="G104" s="211" t="s">
        <v>1148</v>
      </c>
      <c r="H104" s="212">
        <v>1</v>
      </c>
      <c r="I104" s="213">
        <v>15950</v>
      </c>
      <c r="J104" s="213">
        <f>ROUND(I104*H104,2)</f>
        <v>15950</v>
      </c>
      <c r="K104" s="210" t="s">
        <v>3</v>
      </c>
      <c r="L104" s="214"/>
      <c r="M104" s="215" t="s">
        <v>3</v>
      </c>
      <c r="N104" s="216" t="s">
        <v>40</v>
      </c>
      <c r="O104" s="176">
        <v>0</v>
      </c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78" t="s">
        <v>246</v>
      </c>
      <c r="AT104" s="178" t="s">
        <v>263</v>
      </c>
      <c r="AU104" s="178" t="s">
        <v>69</v>
      </c>
      <c r="AY104" s="20" t="s">
        <v>195</v>
      </c>
      <c r="BE104" s="179">
        <f>IF(N104="základní",J104,0)</f>
        <v>15950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76</v>
      </c>
      <c r="BK104" s="179">
        <f>ROUND(I104*H104,2)</f>
        <v>15950</v>
      </c>
      <c r="BL104" s="20" t="s">
        <v>202</v>
      </c>
      <c r="BM104" s="178" t="s">
        <v>2095</v>
      </c>
    </row>
    <row r="105" spans="1:65" s="2" customFormat="1" ht="16.5" customHeight="1">
      <c r="A105" s="33"/>
      <c r="B105" s="167"/>
      <c r="C105" s="208" t="s">
        <v>305</v>
      </c>
      <c r="D105" s="208" t="s">
        <v>263</v>
      </c>
      <c r="E105" s="209" t="s">
        <v>2096</v>
      </c>
      <c r="F105" s="210" t="s">
        <v>2097</v>
      </c>
      <c r="G105" s="211" t="s">
        <v>212</v>
      </c>
      <c r="H105" s="212">
        <v>150</v>
      </c>
      <c r="I105" s="213">
        <v>17</v>
      </c>
      <c r="J105" s="213">
        <f>ROUND(I105*H105,2)</f>
        <v>2550</v>
      </c>
      <c r="K105" s="210" t="s">
        <v>3</v>
      </c>
      <c r="L105" s="214"/>
      <c r="M105" s="215" t="s">
        <v>3</v>
      </c>
      <c r="N105" s="216" t="s">
        <v>40</v>
      </c>
      <c r="O105" s="176">
        <v>0</v>
      </c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78" t="s">
        <v>246</v>
      </c>
      <c r="AT105" s="178" t="s">
        <v>263</v>
      </c>
      <c r="AU105" s="178" t="s">
        <v>69</v>
      </c>
      <c r="AY105" s="20" t="s">
        <v>195</v>
      </c>
      <c r="BE105" s="179">
        <f>IF(N105="základní",J105,0)</f>
        <v>2550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76</v>
      </c>
      <c r="BK105" s="179">
        <f>ROUND(I105*H105,2)</f>
        <v>2550</v>
      </c>
      <c r="BL105" s="20" t="s">
        <v>202</v>
      </c>
      <c r="BM105" s="178" t="s">
        <v>2098</v>
      </c>
    </row>
    <row r="106" spans="1:65" s="2" customFormat="1" ht="16.5" customHeight="1">
      <c r="A106" s="33"/>
      <c r="B106" s="167"/>
      <c r="C106" s="208" t="s">
        <v>311</v>
      </c>
      <c r="D106" s="208" t="s">
        <v>263</v>
      </c>
      <c r="E106" s="209" t="s">
        <v>2099</v>
      </c>
      <c r="F106" s="210" t="s">
        <v>2100</v>
      </c>
      <c r="G106" s="211" t="s">
        <v>212</v>
      </c>
      <c r="H106" s="212">
        <v>160</v>
      </c>
      <c r="I106" s="213">
        <v>33</v>
      </c>
      <c r="J106" s="213">
        <f>ROUND(I106*H106,2)</f>
        <v>5280</v>
      </c>
      <c r="K106" s="210" t="s">
        <v>3</v>
      </c>
      <c r="L106" s="214"/>
      <c r="M106" s="215" t="s">
        <v>3</v>
      </c>
      <c r="N106" s="216" t="s">
        <v>40</v>
      </c>
      <c r="O106" s="176">
        <v>0</v>
      </c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8" t="s">
        <v>246</v>
      </c>
      <c r="AT106" s="178" t="s">
        <v>263</v>
      </c>
      <c r="AU106" s="178" t="s">
        <v>69</v>
      </c>
      <c r="AY106" s="20" t="s">
        <v>195</v>
      </c>
      <c r="BE106" s="179">
        <f>IF(N106="základní",J106,0)</f>
        <v>5280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76</v>
      </c>
      <c r="BK106" s="179">
        <f>ROUND(I106*H106,2)</f>
        <v>5280</v>
      </c>
      <c r="BL106" s="20" t="s">
        <v>202</v>
      </c>
      <c r="BM106" s="178" t="s">
        <v>2101</v>
      </c>
    </row>
    <row r="107" spans="1:65" s="2" customFormat="1" ht="16.5" customHeight="1">
      <c r="A107" s="33"/>
      <c r="B107" s="167"/>
      <c r="C107" s="208" t="s">
        <v>317</v>
      </c>
      <c r="D107" s="208" t="s">
        <v>263</v>
      </c>
      <c r="E107" s="209" t="s">
        <v>2102</v>
      </c>
      <c r="F107" s="210" t="s">
        <v>2103</v>
      </c>
      <c r="G107" s="211" t="s">
        <v>212</v>
      </c>
      <c r="H107" s="212">
        <v>150</v>
      </c>
      <c r="I107" s="213">
        <v>83</v>
      </c>
      <c r="J107" s="213">
        <f>ROUND(I107*H107,2)</f>
        <v>12450</v>
      </c>
      <c r="K107" s="210" t="s">
        <v>3</v>
      </c>
      <c r="L107" s="214"/>
      <c r="M107" s="215" t="s">
        <v>3</v>
      </c>
      <c r="N107" s="216" t="s">
        <v>40</v>
      </c>
      <c r="O107" s="176">
        <v>0</v>
      </c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8" t="s">
        <v>246</v>
      </c>
      <c r="AT107" s="178" t="s">
        <v>263</v>
      </c>
      <c r="AU107" s="178" t="s">
        <v>69</v>
      </c>
      <c r="AY107" s="20" t="s">
        <v>195</v>
      </c>
      <c r="BE107" s="179">
        <f>IF(N107="základní",J107,0)</f>
        <v>12450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76</v>
      </c>
      <c r="BK107" s="179">
        <f>ROUND(I107*H107,2)</f>
        <v>12450</v>
      </c>
      <c r="BL107" s="20" t="s">
        <v>202</v>
      </c>
      <c r="BM107" s="178" t="s">
        <v>2104</v>
      </c>
    </row>
    <row r="108" spans="1:65" s="2" customFormat="1" ht="16.5" customHeight="1">
      <c r="A108" s="33"/>
      <c r="B108" s="167"/>
      <c r="C108" s="208" t="s">
        <v>8</v>
      </c>
      <c r="D108" s="208" t="s">
        <v>263</v>
      </c>
      <c r="E108" s="209" t="s">
        <v>2105</v>
      </c>
      <c r="F108" s="210" t="s">
        <v>2106</v>
      </c>
      <c r="G108" s="211" t="s">
        <v>212</v>
      </c>
      <c r="H108" s="212">
        <v>100</v>
      </c>
      <c r="I108" s="213">
        <v>18</v>
      </c>
      <c r="J108" s="213">
        <f>ROUND(I108*H108,2)</f>
        <v>1800</v>
      </c>
      <c r="K108" s="210" t="s">
        <v>3</v>
      </c>
      <c r="L108" s="214"/>
      <c r="M108" s="215" t="s">
        <v>3</v>
      </c>
      <c r="N108" s="216" t="s">
        <v>40</v>
      </c>
      <c r="O108" s="176">
        <v>0</v>
      </c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78" t="s">
        <v>246</v>
      </c>
      <c r="AT108" s="178" t="s">
        <v>263</v>
      </c>
      <c r="AU108" s="178" t="s">
        <v>69</v>
      </c>
      <c r="AY108" s="20" t="s">
        <v>195</v>
      </c>
      <c r="BE108" s="179">
        <f>IF(N108="základní",J108,0)</f>
        <v>1800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76</v>
      </c>
      <c r="BK108" s="179">
        <f>ROUND(I108*H108,2)</f>
        <v>1800</v>
      </c>
      <c r="BL108" s="20" t="s">
        <v>202</v>
      </c>
      <c r="BM108" s="178" t="s">
        <v>2107</v>
      </c>
    </row>
    <row r="109" spans="1:65" s="2" customFormat="1" ht="16.5" customHeight="1">
      <c r="A109" s="33"/>
      <c r="B109" s="167"/>
      <c r="C109" s="208" t="s">
        <v>326</v>
      </c>
      <c r="D109" s="208" t="s">
        <v>263</v>
      </c>
      <c r="E109" s="209" t="s">
        <v>2108</v>
      </c>
      <c r="F109" s="210" t="s">
        <v>2109</v>
      </c>
      <c r="G109" s="211" t="s">
        <v>212</v>
      </c>
      <c r="H109" s="212">
        <v>600</v>
      </c>
      <c r="I109" s="213">
        <v>11</v>
      </c>
      <c r="J109" s="213">
        <f>ROUND(I109*H109,2)</f>
        <v>6600</v>
      </c>
      <c r="K109" s="210" t="s">
        <v>3</v>
      </c>
      <c r="L109" s="214"/>
      <c r="M109" s="215" t="s">
        <v>3</v>
      </c>
      <c r="N109" s="216" t="s">
        <v>40</v>
      </c>
      <c r="O109" s="176">
        <v>0</v>
      </c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78" t="s">
        <v>246</v>
      </c>
      <c r="AT109" s="178" t="s">
        <v>263</v>
      </c>
      <c r="AU109" s="178" t="s">
        <v>69</v>
      </c>
      <c r="AY109" s="20" t="s">
        <v>195</v>
      </c>
      <c r="BE109" s="179">
        <f>IF(N109="základní",J109,0)</f>
        <v>6600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76</v>
      </c>
      <c r="BK109" s="179">
        <f>ROUND(I109*H109,2)</f>
        <v>6600</v>
      </c>
      <c r="BL109" s="20" t="s">
        <v>202</v>
      </c>
      <c r="BM109" s="178" t="s">
        <v>2110</v>
      </c>
    </row>
    <row r="110" spans="1:65" s="2" customFormat="1" ht="16.5" customHeight="1">
      <c r="A110" s="33"/>
      <c r="B110" s="167"/>
      <c r="C110" s="208" t="s">
        <v>331</v>
      </c>
      <c r="D110" s="208" t="s">
        <v>263</v>
      </c>
      <c r="E110" s="209" t="s">
        <v>2111</v>
      </c>
      <c r="F110" s="210" t="s">
        <v>2112</v>
      </c>
      <c r="G110" s="211" t="s">
        <v>212</v>
      </c>
      <c r="H110" s="212">
        <v>500</v>
      </c>
      <c r="I110" s="213">
        <v>20</v>
      </c>
      <c r="J110" s="213">
        <f>ROUND(I110*H110,2)</f>
        <v>10000</v>
      </c>
      <c r="K110" s="210" t="s">
        <v>3</v>
      </c>
      <c r="L110" s="214"/>
      <c r="M110" s="215" t="s">
        <v>3</v>
      </c>
      <c r="N110" s="216" t="s">
        <v>40</v>
      </c>
      <c r="O110" s="176">
        <v>0</v>
      </c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78" t="s">
        <v>246</v>
      </c>
      <c r="AT110" s="178" t="s">
        <v>263</v>
      </c>
      <c r="AU110" s="178" t="s">
        <v>69</v>
      </c>
      <c r="AY110" s="20" t="s">
        <v>195</v>
      </c>
      <c r="BE110" s="179">
        <f>IF(N110="základní",J110,0)</f>
        <v>10000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76</v>
      </c>
      <c r="BK110" s="179">
        <f>ROUND(I110*H110,2)</f>
        <v>10000</v>
      </c>
      <c r="BL110" s="20" t="s">
        <v>202</v>
      </c>
      <c r="BM110" s="178" t="s">
        <v>2113</v>
      </c>
    </row>
    <row r="111" spans="1:65" s="2" customFormat="1" ht="16.5" customHeight="1">
      <c r="A111" s="33"/>
      <c r="B111" s="167"/>
      <c r="C111" s="208" t="s">
        <v>338</v>
      </c>
      <c r="D111" s="208" t="s">
        <v>263</v>
      </c>
      <c r="E111" s="209" t="s">
        <v>2114</v>
      </c>
      <c r="F111" s="210" t="s">
        <v>2115</v>
      </c>
      <c r="G111" s="211" t="s">
        <v>212</v>
      </c>
      <c r="H111" s="212">
        <v>50</v>
      </c>
      <c r="I111" s="213">
        <v>18</v>
      </c>
      <c r="J111" s="213">
        <f>ROUND(I111*H111,2)</f>
        <v>900</v>
      </c>
      <c r="K111" s="210" t="s">
        <v>3</v>
      </c>
      <c r="L111" s="214"/>
      <c r="M111" s="215" t="s">
        <v>3</v>
      </c>
      <c r="N111" s="216" t="s">
        <v>40</v>
      </c>
      <c r="O111" s="176">
        <v>0</v>
      </c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78" t="s">
        <v>246</v>
      </c>
      <c r="AT111" s="178" t="s">
        <v>263</v>
      </c>
      <c r="AU111" s="178" t="s">
        <v>69</v>
      </c>
      <c r="AY111" s="20" t="s">
        <v>195</v>
      </c>
      <c r="BE111" s="179">
        <f>IF(N111="základní",J111,0)</f>
        <v>900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76</v>
      </c>
      <c r="BK111" s="179">
        <f>ROUND(I111*H111,2)</f>
        <v>900</v>
      </c>
      <c r="BL111" s="20" t="s">
        <v>202</v>
      </c>
      <c r="BM111" s="178" t="s">
        <v>2116</v>
      </c>
    </row>
    <row r="112" spans="1:65" s="2" customFormat="1" ht="16.5" customHeight="1">
      <c r="A112" s="33"/>
      <c r="B112" s="167"/>
      <c r="C112" s="208" t="s">
        <v>344</v>
      </c>
      <c r="D112" s="208" t="s">
        <v>263</v>
      </c>
      <c r="E112" s="209" t="s">
        <v>2117</v>
      </c>
      <c r="F112" s="210" t="s">
        <v>2118</v>
      </c>
      <c r="G112" s="211" t="s">
        <v>212</v>
      </c>
      <c r="H112" s="212">
        <v>100</v>
      </c>
      <c r="I112" s="213">
        <v>10</v>
      </c>
      <c r="J112" s="213">
        <f>ROUND(I112*H112,2)</f>
        <v>1000</v>
      </c>
      <c r="K112" s="210" t="s">
        <v>3</v>
      </c>
      <c r="L112" s="214"/>
      <c r="M112" s="215" t="s">
        <v>3</v>
      </c>
      <c r="N112" s="216" t="s">
        <v>40</v>
      </c>
      <c r="O112" s="176">
        <v>0</v>
      </c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8" t="s">
        <v>246</v>
      </c>
      <c r="AT112" s="178" t="s">
        <v>263</v>
      </c>
      <c r="AU112" s="178" t="s">
        <v>69</v>
      </c>
      <c r="AY112" s="20" t="s">
        <v>195</v>
      </c>
      <c r="BE112" s="179">
        <f>IF(N112="základní",J112,0)</f>
        <v>1000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76</v>
      </c>
      <c r="BK112" s="179">
        <f>ROUND(I112*H112,2)</f>
        <v>1000</v>
      </c>
      <c r="BL112" s="20" t="s">
        <v>202</v>
      </c>
      <c r="BM112" s="178" t="s">
        <v>2119</v>
      </c>
    </row>
    <row r="113" spans="1:65" s="2" customFormat="1" ht="16.5" customHeight="1">
      <c r="A113" s="33"/>
      <c r="B113" s="167"/>
      <c r="C113" s="208" t="s">
        <v>362</v>
      </c>
      <c r="D113" s="208" t="s">
        <v>263</v>
      </c>
      <c r="E113" s="209" t="s">
        <v>2120</v>
      </c>
      <c r="F113" s="210" t="s">
        <v>2121</v>
      </c>
      <c r="G113" s="211" t="s">
        <v>212</v>
      </c>
      <c r="H113" s="212">
        <v>100</v>
      </c>
      <c r="I113" s="213">
        <v>11</v>
      </c>
      <c r="J113" s="213">
        <f>ROUND(I113*H113,2)</f>
        <v>1100</v>
      </c>
      <c r="K113" s="210" t="s">
        <v>3</v>
      </c>
      <c r="L113" s="214"/>
      <c r="M113" s="215" t="s">
        <v>3</v>
      </c>
      <c r="N113" s="216" t="s">
        <v>40</v>
      </c>
      <c r="O113" s="176">
        <v>0</v>
      </c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8" t="s">
        <v>246</v>
      </c>
      <c r="AT113" s="178" t="s">
        <v>263</v>
      </c>
      <c r="AU113" s="178" t="s">
        <v>69</v>
      </c>
      <c r="AY113" s="20" t="s">
        <v>195</v>
      </c>
      <c r="BE113" s="179">
        <f>IF(N113="základní",J113,0)</f>
        <v>1100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76</v>
      </c>
      <c r="BK113" s="179">
        <f>ROUND(I113*H113,2)</f>
        <v>1100</v>
      </c>
      <c r="BL113" s="20" t="s">
        <v>202</v>
      </c>
      <c r="BM113" s="178" t="s">
        <v>2122</v>
      </c>
    </row>
    <row r="114" spans="1:65" s="2" customFormat="1" ht="16.5" customHeight="1">
      <c r="A114" s="33"/>
      <c r="B114" s="167"/>
      <c r="C114" s="208" t="s">
        <v>369</v>
      </c>
      <c r="D114" s="208" t="s">
        <v>263</v>
      </c>
      <c r="E114" s="209" t="s">
        <v>2123</v>
      </c>
      <c r="F114" s="210" t="s">
        <v>2124</v>
      </c>
      <c r="G114" s="211" t="s">
        <v>2125</v>
      </c>
      <c r="H114" s="212">
        <v>1</v>
      </c>
      <c r="I114" s="213">
        <v>63800</v>
      </c>
      <c r="J114" s="213">
        <f>ROUND(I114*H114,2)</f>
        <v>63800</v>
      </c>
      <c r="K114" s="210" t="s">
        <v>3</v>
      </c>
      <c r="L114" s="214"/>
      <c r="M114" s="215" t="s">
        <v>3</v>
      </c>
      <c r="N114" s="216" t="s">
        <v>40</v>
      </c>
      <c r="O114" s="176">
        <v>0</v>
      </c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78" t="s">
        <v>246</v>
      </c>
      <c r="AT114" s="178" t="s">
        <v>263</v>
      </c>
      <c r="AU114" s="178" t="s">
        <v>69</v>
      </c>
      <c r="AY114" s="20" t="s">
        <v>195</v>
      </c>
      <c r="BE114" s="179">
        <f>IF(N114="základní",J114,0)</f>
        <v>63800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76</v>
      </c>
      <c r="BK114" s="179">
        <f>ROUND(I114*H114,2)</f>
        <v>63800</v>
      </c>
      <c r="BL114" s="20" t="s">
        <v>202</v>
      </c>
      <c r="BM114" s="178" t="s">
        <v>2126</v>
      </c>
    </row>
    <row r="115" spans="1:65" s="2" customFormat="1" ht="16.5" customHeight="1">
      <c r="A115" s="33"/>
      <c r="B115" s="167"/>
      <c r="C115" s="208" t="s">
        <v>376</v>
      </c>
      <c r="D115" s="208" t="s">
        <v>263</v>
      </c>
      <c r="E115" s="209" t="s">
        <v>2127</v>
      </c>
      <c r="F115" s="210" t="s">
        <v>2128</v>
      </c>
      <c r="G115" s="211" t="s">
        <v>212</v>
      </c>
      <c r="H115" s="212">
        <v>50</v>
      </c>
      <c r="I115" s="213">
        <v>19</v>
      </c>
      <c r="J115" s="213">
        <f>ROUND(I115*H115,2)</f>
        <v>950</v>
      </c>
      <c r="K115" s="210" t="s">
        <v>3</v>
      </c>
      <c r="L115" s="214"/>
      <c r="M115" s="215" t="s">
        <v>3</v>
      </c>
      <c r="N115" s="216" t="s">
        <v>40</v>
      </c>
      <c r="O115" s="176">
        <v>0</v>
      </c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78" t="s">
        <v>246</v>
      </c>
      <c r="AT115" s="178" t="s">
        <v>263</v>
      </c>
      <c r="AU115" s="178" t="s">
        <v>69</v>
      </c>
      <c r="AY115" s="20" t="s">
        <v>195</v>
      </c>
      <c r="BE115" s="179">
        <f>IF(N115="základní",J115,0)</f>
        <v>950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76</v>
      </c>
      <c r="BK115" s="179">
        <f>ROUND(I115*H115,2)</f>
        <v>950</v>
      </c>
      <c r="BL115" s="20" t="s">
        <v>202</v>
      </c>
      <c r="BM115" s="178" t="s">
        <v>2129</v>
      </c>
    </row>
    <row r="116" spans="1:65" s="2" customFormat="1" ht="16.5" customHeight="1">
      <c r="A116" s="33"/>
      <c r="B116" s="167"/>
      <c r="C116" s="208" t="s">
        <v>383</v>
      </c>
      <c r="D116" s="208" t="s">
        <v>263</v>
      </c>
      <c r="E116" s="209" t="s">
        <v>2130</v>
      </c>
      <c r="F116" s="210" t="s">
        <v>2131</v>
      </c>
      <c r="G116" s="211" t="s">
        <v>212</v>
      </c>
      <c r="H116" s="212">
        <v>30</v>
      </c>
      <c r="I116" s="213">
        <v>75</v>
      </c>
      <c r="J116" s="213">
        <f>ROUND(I116*H116,2)</f>
        <v>2250</v>
      </c>
      <c r="K116" s="210" t="s">
        <v>3</v>
      </c>
      <c r="L116" s="214"/>
      <c r="M116" s="215" t="s">
        <v>3</v>
      </c>
      <c r="N116" s="216" t="s">
        <v>40</v>
      </c>
      <c r="O116" s="176">
        <v>0</v>
      </c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78" t="s">
        <v>246</v>
      </c>
      <c r="AT116" s="178" t="s">
        <v>263</v>
      </c>
      <c r="AU116" s="178" t="s">
        <v>69</v>
      </c>
      <c r="AY116" s="20" t="s">
        <v>195</v>
      </c>
      <c r="BE116" s="179">
        <f>IF(N116="základní",J116,0)</f>
        <v>2250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76</v>
      </c>
      <c r="BK116" s="179">
        <f>ROUND(I116*H116,2)</f>
        <v>2250</v>
      </c>
      <c r="BL116" s="20" t="s">
        <v>202</v>
      </c>
      <c r="BM116" s="178" t="s">
        <v>2132</v>
      </c>
    </row>
    <row r="117" spans="1:65" s="2" customFormat="1" ht="16.5" customHeight="1">
      <c r="A117" s="33"/>
      <c r="B117" s="167"/>
      <c r="C117" s="208" t="s">
        <v>400</v>
      </c>
      <c r="D117" s="208" t="s">
        <v>263</v>
      </c>
      <c r="E117" s="209" t="s">
        <v>2133</v>
      </c>
      <c r="F117" s="210" t="s">
        <v>2134</v>
      </c>
      <c r="G117" s="211" t="s">
        <v>2125</v>
      </c>
      <c r="H117" s="212">
        <v>1</v>
      </c>
      <c r="I117" s="213">
        <v>9350</v>
      </c>
      <c r="J117" s="213">
        <f>ROUND(I117*H117,2)</f>
        <v>9350</v>
      </c>
      <c r="K117" s="210" t="s">
        <v>3</v>
      </c>
      <c r="L117" s="214"/>
      <c r="M117" s="215" t="s">
        <v>3</v>
      </c>
      <c r="N117" s="216" t="s">
        <v>40</v>
      </c>
      <c r="O117" s="176">
        <v>0</v>
      </c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78" t="s">
        <v>246</v>
      </c>
      <c r="AT117" s="178" t="s">
        <v>263</v>
      </c>
      <c r="AU117" s="178" t="s">
        <v>69</v>
      </c>
      <c r="AY117" s="20" t="s">
        <v>195</v>
      </c>
      <c r="BE117" s="179">
        <f>IF(N117="základní",J117,0)</f>
        <v>9350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76</v>
      </c>
      <c r="BK117" s="179">
        <f>ROUND(I117*H117,2)</f>
        <v>9350</v>
      </c>
      <c r="BL117" s="20" t="s">
        <v>202</v>
      </c>
      <c r="BM117" s="178" t="s">
        <v>2135</v>
      </c>
    </row>
    <row r="118" spans="1:63" s="12" customFormat="1" ht="25.9" customHeight="1">
      <c r="A118" s="12"/>
      <c r="B118" s="155"/>
      <c r="C118" s="12"/>
      <c r="D118" s="156" t="s">
        <v>68</v>
      </c>
      <c r="E118" s="157" t="s">
        <v>2136</v>
      </c>
      <c r="F118" s="157" t="s">
        <v>2137</v>
      </c>
      <c r="G118" s="12"/>
      <c r="H118" s="12"/>
      <c r="I118" s="12"/>
      <c r="J118" s="158">
        <f>BK118</f>
        <v>161330</v>
      </c>
      <c r="K118" s="12"/>
      <c r="L118" s="155"/>
      <c r="M118" s="159"/>
      <c r="N118" s="160"/>
      <c r="O118" s="160"/>
      <c r="P118" s="161">
        <f>P119</f>
        <v>0</v>
      </c>
      <c r="Q118" s="160"/>
      <c r="R118" s="161">
        <f>R119</f>
        <v>0</v>
      </c>
      <c r="S118" s="160"/>
      <c r="T118" s="162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6" t="s">
        <v>202</v>
      </c>
      <c r="AT118" s="163" t="s">
        <v>68</v>
      </c>
      <c r="AU118" s="163" t="s">
        <v>69</v>
      </c>
      <c r="AY118" s="156" t="s">
        <v>195</v>
      </c>
      <c r="BK118" s="164">
        <f>BK119</f>
        <v>161330</v>
      </c>
    </row>
    <row r="119" spans="1:63" s="12" customFormat="1" ht="22.8" customHeight="1">
      <c r="A119" s="12"/>
      <c r="B119" s="155"/>
      <c r="C119" s="12"/>
      <c r="D119" s="156" t="s">
        <v>68</v>
      </c>
      <c r="E119" s="165" t="s">
        <v>2138</v>
      </c>
      <c r="F119" s="165" t="s">
        <v>2139</v>
      </c>
      <c r="G119" s="12"/>
      <c r="H119" s="12"/>
      <c r="I119" s="12"/>
      <c r="J119" s="166">
        <f>BK119</f>
        <v>161330</v>
      </c>
      <c r="K119" s="12"/>
      <c r="L119" s="155"/>
      <c r="M119" s="159"/>
      <c r="N119" s="160"/>
      <c r="O119" s="160"/>
      <c r="P119" s="161">
        <f>SUM(P120:P128)</f>
        <v>0</v>
      </c>
      <c r="Q119" s="160"/>
      <c r="R119" s="161">
        <f>SUM(R120:R128)</f>
        <v>0</v>
      </c>
      <c r="S119" s="160"/>
      <c r="T119" s="162">
        <f>SUM(T120:T128)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6" t="s">
        <v>202</v>
      </c>
      <c r="AT119" s="163" t="s">
        <v>68</v>
      </c>
      <c r="AU119" s="163" t="s">
        <v>76</v>
      </c>
      <c r="AY119" s="156" t="s">
        <v>195</v>
      </c>
      <c r="BK119" s="164">
        <f>SUM(BK120:BK128)</f>
        <v>161330</v>
      </c>
    </row>
    <row r="120" spans="1:65" s="2" customFormat="1" ht="16.5" customHeight="1">
      <c r="A120" s="33"/>
      <c r="B120" s="167"/>
      <c r="C120" s="168" t="s">
        <v>405</v>
      </c>
      <c r="D120" s="168" t="s">
        <v>197</v>
      </c>
      <c r="E120" s="169" t="s">
        <v>2140</v>
      </c>
      <c r="F120" s="170" t="s">
        <v>2141</v>
      </c>
      <c r="G120" s="171" t="s">
        <v>2142</v>
      </c>
      <c r="H120" s="172">
        <v>30</v>
      </c>
      <c r="I120" s="173">
        <v>1100</v>
      </c>
      <c r="J120" s="173">
        <f>ROUND(I120*H120,2)</f>
        <v>33000</v>
      </c>
      <c r="K120" s="170" t="s">
        <v>3</v>
      </c>
      <c r="L120" s="34"/>
      <c r="M120" s="174" t="s">
        <v>3</v>
      </c>
      <c r="N120" s="175" t="s">
        <v>40</v>
      </c>
      <c r="O120" s="176">
        <v>0</v>
      </c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8" t="s">
        <v>2143</v>
      </c>
      <c r="AT120" s="178" t="s">
        <v>197</v>
      </c>
      <c r="AU120" s="178" t="s">
        <v>78</v>
      </c>
      <c r="AY120" s="20" t="s">
        <v>195</v>
      </c>
      <c r="BE120" s="179">
        <f>IF(N120="základní",J120,0)</f>
        <v>33000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76</v>
      </c>
      <c r="BK120" s="179">
        <f>ROUND(I120*H120,2)</f>
        <v>33000</v>
      </c>
      <c r="BL120" s="20" t="s">
        <v>2143</v>
      </c>
      <c r="BM120" s="178" t="s">
        <v>2144</v>
      </c>
    </row>
    <row r="121" spans="1:65" s="2" customFormat="1" ht="16.5" customHeight="1">
      <c r="A121" s="33"/>
      <c r="B121" s="167"/>
      <c r="C121" s="168" t="s">
        <v>417</v>
      </c>
      <c r="D121" s="168" t="s">
        <v>197</v>
      </c>
      <c r="E121" s="169" t="s">
        <v>2145</v>
      </c>
      <c r="F121" s="170" t="s">
        <v>2146</v>
      </c>
      <c r="G121" s="171" t="s">
        <v>2142</v>
      </c>
      <c r="H121" s="172">
        <v>20</v>
      </c>
      <c r="I121" s="173">
        <v>550</v>
      </c>
      <c r="J121" s="173">
        <f>ROUND(I121*H121,2)</f>
        <v>11000</v>
      </c>
      <c r="K121" s="170" t="s">
        <v>3</v>
      </c>
      <c r="L121" s="34"/>
      <c r="M121" s="174" t="s">
        <v>3</v>
      </c>
      <c r="N121" s="175" t="s">
        <v>40</v>
      </c>
      <c r="O121" s="176">
        <v>0</v>
      </c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8" t="s">
        <v>2143</v>
      </c>
      <c r="AT121" s="178" t="s">
        <v>197</v>
      </c>
      <c r="AU121" s="178" t="s">
        <v>78</v>
      </c>
      <c r="AY121" s="20" t="s">
        <v>195</v>
      </c>
      <c r="BE121" s="179">
        <f>IF(N121="základní",J121,0)</f>
        <v>11000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76</v>
      </c>
      <c r="BK121" s="179">
        <f>ROUND(I121*H121,2)</f>
        <v>11000</v>
      </c>
      <c r="BL121" s="20" t="s">
        <v>2143</v>
      </c>
      <c r="BM121" s="178" t="s">
        <v>2147</v>
      </c>
    </row>
    <row r="122" spans="1:65" s="2" customFormat="1" ht="16.5" customHeight="1">
      <c r="A122" s="33"/>
      <c r="B122" s="167"/>
      <c r="C122" s="168" t="s">
        <v>422</v>
      </c>
      <c r="D122" s="168" t="s">
        <v>197</v>
      </c>
      <c r="E122" s="169" t="s">
        <v>2148</v>
      </c>
      <c r="F122" s="170" t="s">
        <v>2149</v>
      </c>
      <c r="G122" s="171" t="s">
        <v>2142</v>
      </c>
      <c r="H122" s="172">
        <v>150</v>
      </c>
      <c r="I122" s="173">
        <v>390</v>
      </c>
      <c r="J122" s="173">
        <f>ROUND(I122*H122,2)</f>
        <v>58500</v>
      </c>
      <c r="K122" s="170" t="s">
        <v>3</v>
      </c>
      <c r="L122" s="34"/>
      <c r="M122" s="174" t="s">
        <v>3</v>
      </c>
      <c r="N122" s="175" t="s">
        <v>40</v>
      </c>
      <c r="O122" s="176">
        <v>0</v>
      </c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8" t="s">
        <v>2143</v>
      </c>
      <c r="AT122" s="178" t="s">
        <v>197</v>
      </c>
      <c r="AU122" s="178" t="s">
        <v>78</v>
      </c>
      <c r="AY122" s="20" t="s">
        <v>195</v>
      </c>
      <c r="BE122" s="179">
        <f>IF(N122="základní",J122,0)</f>
        <v>58500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76</v>
      </c>
      <c r="BK122" s="179">
        <f>ROUND(I122*H122,2)</f>
        <v>58500</v>
      </c>
      <c r="BL122" s="20" t="s">
        <v>2143</v>
      </c>
      <c r="BM122" s="178" t="s">
        <v>2150</v>
      </c>
    </row>
    <row r="123" spans="1:65" s="2" customFormat="1" ht="16.5" customHeight="1">
      <c r="A123" s="33"/>
      <c r="B123" s="167"/>
      <c r="C123" s="168" t="s">
        <v>427</v>
      </c>
      <c r="D123" s="168" t="s">
        <v>197</v>
      </c>
      <c r="E123" s="169" t="s">
        <v>2151</v>
      </c>
      <c r="F123" s="170" t="s">
        <v>2152</v>
      </c>
      <c r="G123" s="171" t="s">
        <v>2142</v>
      </c>
      <c r="H123" s="172">
        <v>30</v>
      </c>
      <c r="I123" s="173">
        <v>550</v>
      </c>
      <c r="J123" s="173">
        <f>ROUND(I123*H123,2)</f>
        <v>16500</v>
      </c>
      <c r="K123" s="170" t="s">
        <v>3</v>
      </c>
      <c r="L123" s="34"/>
      <c r="M123" s="174" t="s">
        <v>3</v>
      </c>
      <c r="N123" s="175" t="s">
        <v>40</v>
      </c>
      <c r="O123" s="176">
        <v>0</v>
      </c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8" t="s">
        <v>2143</v>
      </c>
      <c r="AT123" s="178" t="s">
        <v>197</v>
      </c>
      <c r="AU123" s="178" t="s">
        <v>78</v>
      </c>
      <c r="AY123" s="20" t="s">
        <v>195</v>
      </c>
      <c r="BE123" s="179">
        <f>IF(N123="základní",J123,0)</f>
        <v>16500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76</v>
      </c>
      <c r="BK123" s="179">
        <f>ROUND(I123*H123,2)</f>
        <v>16500</v>
      </c>
      <c r="BL123" s="20" t="s">
        <v>2143</v>
      </c>
      <c r="BM123" s="178" t="s">
        <v>2153</v>
      </c>
    </row>
    <row r="124" spans="1:65" s="2" customFormat="1" ht="16.5" customHeight="1">
      <c r="A124" s="33"/>
      <c r="B124" s="167"/>
      <c r="C124" s="168" t="s">
        <v>431</v>
      </c>
      <c r="D124" s="168" t="s">
        <v>197</v>
      </c>
      <c r="E124" s="169" t="s">
        <v>2154</v>
      </c>
      <c r="F124" s="170" t="s">
        <v>2155</v>
      </c>
      <c r="G124" s="171" t="s">
        <v>2125</v>
      </c>
      <c r="H124" s="172">
        <v>1</v>
      </c>
      <c r="I124" s="173">
        <v>2750</v>
      </c>
      <c r="J124" s="173">
        <f>ROUND(I124*H124,2)</f>
        <v>2750</v>
      </c>
      <c r="K124" s="170" t="s">
        <v>3</v>
      </c>
      <c r="L124" s="34"/>
      <c r="M124" s="174" t="s">
        <v>3</v>
      </c>
      <c r="N124" s="175" t="s">
        <v>40</v>
      </c>
      <c r="O124" s="176">
        <v>0</v>
      </c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8" t="s">
        <v>2143</v>
      </c>
      <c r="AT124" s="178" t="s">
        <v>197</v>
      </c>
      <c r="AU124" s="178" t="s">
        <v>78</v>
      </c>
      <c r="AY124" s="20" t="s">
        <v>195</v>
      </c>
      <c r="BE124" s="179">
        <f>IF(N124="základní",J124,0)</f>
        <v>2750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76</v>
      </c>
      <c r="BK124" s="179">
        <f>ROUND(I124*H124,2)</f>
        <v>2750</v>
      </c>
      <c r="BL124" s="20" t="s">
        <v>2143</v>
      </c>
      <c r="BM124" s="178" t="s">
        <v>2156</v>
      </c>
    </row>
    <row r="125" spans="1:65" s="2" customFormat="1" ht="16.5" customHeight="1">
      <c r="A125" s="33"/>
      <c r="B125" s="167"/>
      <c r="C125" s="168" t="s">
        <v>435</v>
      </c>
      <c r="D125" s="168" t="s">
        <v>197</v>
      </c>
      <c r="E125" s="169" t="s">
        <v>2157</v>
      </c>
      <c r="F125" s="170" t="s">
        <v>2158</v>
      </c>
      <c r="G125" s="171" t="s">
        <v>2142</v>
      </c>
      <c r="H125" s="172">
        <v>48</v>
      </c>
      <c r="I125" s="173">
        <v>60</v>
      </c>
      <c r="J125" s="173">
        <f>ROUND(I125*H125,2)</f>
        <v>2880</v>
      </c>
      <c r="K125" s="170" t="s">
        <v>3</v>
      </c>
      <c r="L125" s="34"/>
      <c r="M125" s="174" t="s">
        <v>3</v>
      </c>
      <c r="N125" s="175" t="s">
        <v>40</v>
      </c>
      <c r="O125" s="176">
        <v>0</v>
      </c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2143</v>
      </c>
      <c r="AT125" s="178" t="s">
        <v>197</v>
      </c>
      <c r="AU125" s="178" t="s">
        <v>78</v>
      </c>
      <c r="AY125" s="20" t="s">
        <v>195</v>
      </c>
      <c r="BE125" s="179">
        <f>IF(N125="základní",J125,0)</f>
        <v>2880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76</v>
      </c>
      <c r="BK125" s="179">
        <f>ROUND(I125*H125,2)</f>
        <v>2880</v>
      </c>
      <c r="BL125" s="20" t="s">
        <v>2143</v>
      </c>
      <c r="BM125" s="178" t="s">
        <v>2159</v>
      </c>
    </row>
    <row r="126" spans="1:65" s="2" customFormat="1" ht="16.5" customHeight="1">
      <c r="A126" s="33"/>
      <c r="B126" s="167"/>
      <c r="C126" s="168" t="s">
        <v>440</v>
      </c>
      <c r="D126" s="168" t="s">
        <v>197</v>
      </c>
      <c r="E126" s="169" t="s">
        <v>2160</v>
      </c>
      <c r="F126" s="170" t="s">
        <v>2161</v>
      </c>
      <c r="G126" s="171" t="s">
        <v>2142</v>
      </c>
      <c r="H126" s="172">
        <v>2</v>
      </c>
      <c r="I126" s="173">
        <v>550</v>
      </c>
      <c r="J126" s="173">
        <f>ROUND(I126*H126,2)</f>
        <v>1100</v>
      </c>
      <c r="K126" s="170" t="s">
        <v>3</v>
      </c>
      <c r="L126" s="34"/>
      <c r="M126" s="174" t="s">
        <v>3</v>
      </c>
      <c r="N126" s="175" t="s">
        <v>40</v>
      </c>
      <c r="O126" s="176">
        <v>0</v>
      </c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8" t="s">
        <v>2143</v>
      </c>
      <c r="AT126" s="178" t="s">
        <v>197</v>
      </c>
      <c r="AU126" s="178" t="s">
        <v>78</v>
      </c>
      <c r="AY126" s="20" t="s">
        <v>195</v>
      </c>
      <c r="BE126" s="179">
        <f>IF(N126="základní",J126,0)</f>
        <v>1100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76</v>
      </c>
      <c r="BK126" s="179">
        <f>ROUND(I126*H126,2)</f>
        <v>1100</v>
      </c>
      <c r="BL126" s="20" t="s">
        <v>2143</v>
      </c>
      <c r="BM126" s="178" t="s">
        <v>2162</v>
      </c>
    </row>
    <row r="127" spans="1:65" s="2" customFormat="1" ht="16.5" customHeight="1">
      <c r="A127" s="33"/>
      <c r="B127" s="167"/>
      <c r="C127" s="168" t="s">
        <v>451</v>
      </c>
      <c r="D127" s="168" t="s">
        <v>197</v>
      </c>
      <c r="E127" s="169" t="s">
        <v>2163</v>
      </c>
      <c r="F127" s="170" t="s">
        <v>2164</v>
      </c>
      <c r="G127" s="171" t="s">
        <v>2142</v>
      </c>
      <c r="H127" s="172">
        <v>116</v>
      </c>
      <c r="I127" s="173">
        <v>280</v>
      </c>
      <c r="J127" s="173">
        <f>ROUND(I127*H127,2)</f>
        <v>32480</v>
      </c>
      <c r="K127" s="170" t="s">
        <v>3</v>
      </c>
      <c r="L127" s="34"/>
      <c r="M127" s="174" t="s">
        <v>3</v>
      </c>
      <c r="N127" s="175" t="s">
        <v>40</v>
      </c>
      <c r="O127" s="176">
        <v>0</v>
      </c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2143</v>
      </c>
      <c r="AT127" s="178" t="s">
        <v>197</v>
      </c>
      <c r="AU127" s="178" t="s">
        <v>78</v>
      </c>
      <c r="AY127" s="20" t="s">
        <v>195</v>
      </c>
      <c r="BE127" s="179">
        <f>IF(N127="základní",J127,0)</f>
        <v>32480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76</v>
      </c>
      <c r="BK127" s="179">
        <f>ROUND(I127*H127,2)</f>
        <v>32480</v>
      </c>
      <c r="BL127" s="20" t="s">
        <v>2143</v>
      </c>
      <c r="BM127" s="178" t="s">
        <v>2165</v>
      </c>
    </row>
    <row r="128" spans="1:65" s="2" customFormat="1" ht="16.5" customHeight="1">
      <c r="A128" s="33"/>
      <c r="B128" s="167"/>
      <c r="C128" s="168" t="s">
        <v>456</v>
      </c>
      <c r="D128" s="168" t="s">
        <v>197</v>
      </c>
      <c r="E128" s="169" t="s">
        <v>2166</v>
      </c>
      <c r="F128" s="170" t="s">
        <v>2167</v>
      </c>
      <c r="G128" s="171" t="s">
        <v>2142</v>
      </c>
      <c r="H128" s="172">
        <v>8</v>
      </c>
      <c r="I128" s="173">
        <v>390</v>
      </c>
      <c r="J128" s="173">
        <f>ROUND(I128*H128,2)</f>
        <v>3120</v>
      </c>
      <c r="K128" s="170" t="s">
        <v>3</v>
      </c>
      <c r="L128" s="34"/>
      <c r="M128" s="221" t="s">
        <v>3</v>
      </c>
      <c r="N128" s="222" t="s">
        <v>40</v>
      </c>
      <c r="O128" s="219">
        <v>0</v>
      </c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8" t="s">
        <v>2143</v>
      </c>
      <c r="AT128" s="178" t="s">
        <v>197</v>
      </c>
      <c r="AU128" s="178" t="s">
        <v>78</v>
      </c>
      <c r="AY128" s="20" t="s">
        <v>195</v>
      </c>
      <c r="BE128" s="179">
        <f>IF(N128="základní",J128,0)</f>
        <v>3120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76</v>
      </c>
      <c r="BK128" s="179">
        <f>ROUND(I128*H128,2)</f>
        <v>3120</v>
      </c>
      <c r="BL128" s="20" t="s">
        <v>2143</v>
      </c>
      <c r="BM128" s="178" t="s">
        <v>2168</v>
      </c>
    </row>
    <row r="129" spans="1:31" s="2" customFormat="1" ht="6.95" customHeight="1">
      <c r="A129" s="33"/>
      <c r="B129" s="49"/>
      <c r="C129" s="50"/>
      <c r="D129" s="50"/>
      <c r="E129" s="50"/>
      <c r="F129" s="50"/>
      <c r="G129" s="50"/>
      <c r="H129" s="50"/>
      <c r="I129" s="50"/>
      <c r="J129" s="50"/>
      <c r="K129" s="50"/>
      <c r="L129" s="34"/>
      <c r="M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</sheetData>
  <autoFilter ref="C86:K12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7"/>
    </row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92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145</v>
      </c>
      <c r="L4" s="23"/>
      <c r="M4" s="118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15</v>
      </c>
      <c r="L6" s="23"/>
    </row>
    <row r="7" spans="2:12" s="1" customFormat="1" ht="16.5" customHeight="1">
      <c r="B7" s="23"/>
      <c r="E7" s="119" t="str">
        <f>'Rekapitulace stavby'!K6</f>
        <v>Snížení energetické náročnosti areálu SOU Hubálov</v>
      </c>
      <c r="F7" s="30"/>
      <c r="G7" s="30"/>
      <c r="H7" s="30"/>
      <c r="L7" s="23"/>
    </row>
    <row r="8" spans="2:12" s="1" customFormat="1" ht="12" customHeight="1">
      <c r="B8" s="23"/>
      <c r="D8" s="30" t="s">
        <v>146</v>
      </c>
      <c r="L8" s="23"/>
    </row>
    <row r="9" spans="1:31" s="2" customFormat="1" ht="16.5" customHeight="1">
      <c r="A9" s="33"/>
      <c r="B9" s="34"/>
      <c r="C9" s="33"/>
      <c r="D9" s="33"/>
      <c r="E9" s="119" t="s">
        <v>147</v>
      </c>
      <c r="F9" s="33"/>
      <c r="G9" s="33"/>
      <c r="H9" s="33"/>
      <c r="I9" s="33"/>
      <c r="J9" s="33"/>
      <c r="K9" s="33"/>
      <c r="L9" s="12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30" t="s">
        <v>148</v>
      </c>
      <c r="E10" s="33"/>
      <c r="F10" s="33"/>
      <c r="G10" s="33"/>
      <c r="H10" s="33"/>
      <c r="I10" s="33"/>
      <c r="J10" s="33"/>
      <c r="K10" s="33"/>
      <c r="L10" s="12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56" t="s">
        <v>2169</v>
      </c>
      <c r="F11" s="33"/>
      <c r="G11" s="33"/>
      <c r="H11" s="33"/>
      <c r="I11" s="33"/>
      <c r="J11" s="33"/>
      <c r="K11" s="33"/>
      <c r="L11" s="1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12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30" t="s">
        <v>17</v>
      </c>
      <c r="E13" s="33"/>
      <c r="F13" s="27" t="s">
        <v>3</v>
      </c>
      <c r="G13" s="33"/>
      <c r="H13" s="33"/>
      <c r="I13" s="30" t="s">
        <v>18</v>
      </c>
      <c r="J13" s="27" t="s">
        <v>3</v>
      </c>
      <c r="K13" s="33"/>
      <c r="L13" s="12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30" t="s">
        <v>19</v>
      </c>
      <c r="E14" s="33"/>
      <c r="F14" s="27" t="s">
        <v>20</v>
      </c>
      <c r="G14" s="33"/>
      <c r="H14" s="33"/>
      <c r="I14" s="30" t="s">
        <v>21</v>
      </c>
      <c r="J14" s="58" t="str">
        <f>'Rekapitulace stavby'!AN8</f>
        <v>2. 11. 2018</v>
      </c>
      <c r="K14" s="33"/>
      <c r="L14" s="12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8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12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30" t="s">
        <v>23</v>
      </c>
      <c r="E16" s="33"/>
      <c r="F16" s="33"/>
      <c r="G16" s="33"/>
      <c r="H16" s="33"/>
      <c r="I16" s="30" t="s">
        <v>24</v>
      </c>
      <c r="J16" s="27" t="s">
        <v>3</v>
      </c>
      <c r="K16" s="33"/>
      <c r="L16" s="12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7" t="s">
        <v>25</v>
      </c>
      <c r="F17" s="33"/>
      <c r="G17" s="33"/>
      <c r="H17" s="33"/>
      <c r="I17" s="30" t="s">
        <v>26</v>
      </c>
      <c r="J17" s="27" t="s">
        <v>3</v>
      </c>
      <c r="K17" s="33"/>
      <c r="L17" s="12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12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30" t="s">
        <v>27</v>
      </c>
      <c r="E19" s="33"/>
      <c r="F19" s="33"/>
      <c r="G19" s="33"/>
      <c r="H19" s="33"/>
      <c r="I19" s="30" t="s">
        <v>24</v>
      </c>
      <c r="J19" s="27" t="str">
        <f>'Rekapitulace stavby'!AN13</f>
        <v/>
      </c>
      <c r="K19" s="33"/>
      <c r="L19" s="12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" t="str">
        <f>'Rekapitulace stavby'!E14</f>
        <v xml:space="preserve"> </v>
      </c>
      <c r="F20" s="27"/>
      <c r="G20" s="27"/>
      <c r="H20" s="27"/>
      <c r="I20" s="30" t="s">
        <v>26</v>
      </c>
      <c r="J20" s="27" t="str">
        <f>'Rekapitulace stavby'!AN14</f>
        <v/>
      </c>
      <c r="K20" s="33"/>
      <c r="L20" s="12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12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30" t="s">
        <v>29</v>
      </c>
      <c r="E22" s="33"/>
      <c r="F22" s="33"/>
      <c r="G22" s="33"/>
      <c r="H22" s="33"/>
      <c r="I22" s="30" t="s">
        <v>24</v>
      </c>
      <c r="J22" s="27" t="s">
        <v>3</v>
      </c>
      <c r="K22" s="33"/>
      <c r="L22" s="12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7" t="s">
        <v>30</v>
      </c>
      <c r="F23" s="33"/>
      <c r="G23" s="33"/>
      <c r="H23" s="33"/>
      <c r="I23" s="30" t="s">
        <v>26</v>
      </c>
      <c r="J23" s="27" t="s">
        <v>3</v>
      </c>
      <c r="K23" s="33"/>
      <c r="L23" s="1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1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30" t="s">
        <v>32</v>
      </c>
      <c r="E25" s="33"/>
      <c r="F25" s="33"/>
      <c r="G25" s="33"/>
      <c r="H25" s="33"/>
      <c r="I25" s="30" t="s">
        <v>24</v>
      </c>
      <c r="J25" s="27" t="s">
        <v>3</v>
      </c>
      <c r="K25" s="33"/>
      <c r="L25" s="1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7" t="s">
        <v>30</v>
      </c>
      <c r="F26" s="33"/>
      <c r="G26" s="33"/>
      <c r="H26" s="33"/>
      <c r="I26" s="30" t="s">
        <v>26</v>
      </c>
      <c r="J26" s="27" t="s">
        <v>3</v>
      </c>
      <c r="K26" s="33"/>
      <c r="L26" s="12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12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30" t="s">
        <v>33</v>
      </c>
      <c r="E28" s="33"/>
      <c r="F28" s="33"/>
      <c r="G28" s="33"/>
      <c r="H28" s="33"/>
      <c r="I28" s="33"/>
      <c r="J28" s="33"/>
      <c r="K28" s="33"/>
      <c r="L28" s="1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1"/>
      <c r="B29" s="122"/>
      <c r="C29" s="121"/>
      <c r="D29" s="121"/>
      <c r="E29" s="31" t="s">
        <v>3</v>
      </c>
      <c r="F29" s="31"/>
      <c r="G29" s="31"/>
      <c r="H29" s="31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1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8"/>
      <c r="E31" s="78"/>
      <c r="F31" s="78"/>
      <c r="G31" s="78"/>
      <c r="H31" s="78"/>
      <c r="I31" s="78"/>
      <c r="J31" s="78"/>
      <c r="K31" s="78"/>
      <c r="L31" s="12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4" customHeight="1">
      <c r="A32" s="33"/>
      <c r="B32" s="34"/>
      <c r="C32" s="33"/>
      <c r="D32" s="124" t="s">
        <v>35</v>
      </c>
      <c r="E32" s="33"/>
      <c r="F32" s="33"/>
      <c r="G32" s="33"/>
      <c r="H32" s="33"/>
      <c r="I32" s="33"/>
      <c r="J32" s="84">
        <f>ROUND(J93,2)</f>
        <v>804707</v>
      </c>
      <c r="K32" s="33"/>
      <c r="L32" s="12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8"/>
      <c r="E33" s="78"/>
      <c r="F33" s="78"/>
      <c r="G33" s="78"/>
      <c r="H33" s="78"/>
      <c r="I33" s="78"/>
      <c r="J33" s="78"/>
      <c r="K33" s="78"/>
      <c r="L33" s="12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8" t="s">
        <v>37</v>
      </c>
      <c r="G34" s="33"/>
      <c r="H34" s="33"/>
      <c r="I34" s="38" t="s">
        <v>36</v>
      </c>
      <c r="J34" s="38" t="s">
        <v>38</v>
      </c>
      <c r="K34" s="33"/>
      <c r="L34" s="1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25" t="s">
        <v>39</v>
      </c>
      <c r="E35" s="30" t="s">
        <v>40</v>
      </c>
      <c r="F35" s="126">
        <f>ROUND((SUM(BE93:BE172)),2)</f>
        <v>804707</v>
      </c>
      <c r="G35" s="33"/>
      <c r="H35" s="33"/>
      <c r="I35" s="127">
        <v>0.21</v>
      </c>
      <c r="J35" s="126">
        <f>ROUND(((SUM(BE93:BE172))*I35),2)</f>
        <v>168988.47</v>
      </c>
      <c r="K35" s="33"/>
      <c r="L35" s="12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0" t="s">
        <v>41</v>
      </c>
      <c r="F36" s="126">
        <f>ROUND((SUM(BF93:BF172)),2)</f>
        <v>0</v>
      </c>
      <c r="G36" s="33"/>
      <c r="H36" s="33"/>
      <c r="I36" s="127">
        <v>0.15</v>
      </c>
      <c r="J36" s="126">
        <f>ROUND(((SUM(BF93:BF172))*I36),2)</f>
        <v>0</v>
      </c>
      <c r="K36" s="33"/>
      <c r="L36" s="12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30" t="s">
        <v>42</v>
      </c>
      <c r="F37" s="126">
        <f>ROUND((SUM(BG93:BG172)),2)</f>
        <v>0</v>
      </c>
      <c r="G37" s="33"/>
      <c r="H37" s="33"/>
      <c r="I37" s="127">
        <v>0.21</v>
      </c>
      <c r="J37" s="126">
        <f>0</f>
        <v>0</v>
      </c>
      <c r="K37" s="33"/>
      <c r="L37" s="12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4"/>
      <c r="C38" s="33"/>
      <c r="D38" s="33"/>
      <c r="E38" s="30" t="s">
        <v>43</v>
      </c>
      <c r="F38" s="126">
        <f>ROUND((SUM(BH93:BH172)),2)</f>
        <v>0</v>
      </c>
      <c r="G38" s="33"/>
      <c r="H38" s="33"/>
      <c r="I38" s="127">
        <v>0.15</v>
      </c>
      <c r="J38" s="126">
        <f>0</f>
        <v>0</v>
      </c>
      <c r="K38" s="33"/>
      <c r="L38" s="12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30" t="s">
        <v>44</v>
      </c>
      <c r="F39" s="126">
        <f>ROUND((SUM(BI93:BI172)),2)</f>
        <v>0</v>
      </c>
      <c r="G39" s="33"/>
      <c r="H39" s="33"/>
      <c r="I39" s="127">
        <v>0</v>
      </c>
      <c r="J39" s="126">
        <f>0</f>
        <v>0</v>
      </c>
      <c r="K39" s="33"/>
      <c r="L39" s="12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12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4" customHeight="1">
      <c r="A41" s="33"/>
      <c r="B41" s="34"/>
      <c r="C41" s="128"/>
      <c r="D41" s="129" t="s">
        <v>45</v>
      </c>
      <c r="E41" s="70"/>
      <c r="F41" s="70"/>
      <c r="G41" s="130" t="s">
        <v>46</v>
      </c>
      <c r="H41" s="131" t="s">
        <v>47</v>
      </c>
      <c r="I41" s="70"/>
      <c r="J41" s="132">
        <f>SUM(J32:J39)</f>
        <v>973695.47</v>
      </c>
      <c r="K41" s="133"/>
      <c r="L41" s="12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12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6" spans="1:31" s="2" customFormat="1" ht="6.95" customHeight="1">
      <c r="A46" s="33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12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24.95" customHeight="1">
      <c r="A47" s="33"/>
      <c r="B47" s="34"/>
      <c r="C47" s="24" t="s">
        <v>150</v>
      </c>
      <c r="D47" s="33"/>
      <c r="E47" s="33"/>
      <c r="F47" s="33"/>
      <c r="G47" s="33"/>
      <c r="H47" s="33"/>
      <c r="I47" s="33"/>
      <c r="J47" s="33"/>
      <c r="K47" s="33"/>
      <c r="L47" s="12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12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30" t="s">
        <v>15</v>
      </c>
      <c r="D49" s="33"/>
      <c r="E49" s="33"/>
      <c r="F49" s="33"/>
      <c r="G49" s="33"/>
      <c r="H49" s="33"/>
      <c r="I49" s="33"/>
      <c r="J49" s="33"/>
      <c r="K49" s="33"/>
      <c r="L49" s="12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119" t="str">
        <f>E7</f>
        <v>Snížení energetické náročnosti areálu SOU Hubálov</v>
      </c>
      <c r="F50" s="30"/>
      <c r="G50" s="30"/>
      <c r="H50" s="30"/>
      <c r="I50" s="33"/>
      <c r="J50" s="33"/>
      <c r="K50" s="33"/>
      <c r="L50" s="12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12" s="1" customFormat="1" ht="12" customHeight="1">
      <c r="B51" s="23"/>
      <c r="C51" s="30" t="s">
        <v>146</v>
      </c>
      <c r="L51" s="23"/>
    </row>
    <row r="52" spans="1:31" s="2" customFormat="1" ht="16.5" customHeight="1">
      <c r="A52" s="33"/>
      <c r="B52" s="34"/>
      <c r="C52" s="33"/>
      <c r="D52" s="33"/>
      <c r="E52" s="119" t="s">
        <v>147</v>
      </c>
      <c r="F52" s="33"/>
      <c r="G52" s="33"/>
      <c r="H52" s="33"/>
      <c r="I52" s="33"/>
      <c r="J52" s="33"/>
      <c r="K52" s="33"/>
      <c r="L52" s="12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12" customHeight="1">
      <c r="A53" s="33"/>
      <c r="B53" s="34"/>
      <c r="C53" s="30" t="s">
        <v>148</v>
      </c>
      <c r="D53" s="33"/>
      <c r="E53" s="33"/>
      <c r="F53" s="33"/>
      <c r="G53" s="33"/>
      <c r="H53" s="33"/>
      <c r="I53" s="33"/>
      <c r="J53" s="33"/>
      <c r="K53" s="33"/>
      <c r="L53" s="12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6.5" customHeight="1">
      <c r="A54" s="33"/>
      <c r="B54" s="34"/>
      <c r="C54" s="33"/>
      <c r="D54" s="33"/>
      <c r="E54" s="56" t="str">
        <f>E11</f>
        <v>SO 01.Otopná soustav - Domov mládeže a tělocvična Otopná soustava</v>
      </c>
      <c r="F54" s="33"/>
      <c r="G54" s="33"/>
      <c r="H54" s="33"/>
      <c r="I54" s="33"/>
      <c r="J54" s="33"/>
      <c r="K54" s="33"/>
      <c r="L54" s="12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6.95" customHeight="1">
      <c r="A55" s="33"/>
      <c r="B55" s="34"/>
      <c r="C55" s="33"/>
      <c r="D55" s="33"/>
      <c r="E55" s="33"/>
      <c r="F55" s="33"/>
      <c r="G55" s="33"/>
      <c r="H55" s="33"/>
      <c r="I55" s="33"/>
      <c r="J55" s="33"/>
      <c r="K55" s="33"/>
      <c r="L55" s="12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2" customHeight="1">
      <c r="A56" s="33"/>
      <c r="B56" s="34"/>
      <c r="C56" s="30" t="s">
        <v>19</v>
      </c>
      <c r="D56" s="33"/>
      <c r="E56" s="33"/>
      <c r="F56" s="27" t="str">
        <f>F14</f>
        <v>Hubálov st. 80, k.ú. Loukovec</v>
      </c>
      <c r="G56" s="33"/>
      <c r="H56" s="33"/>
      <c r="I56" s="30" t="s">
        <v>21</v>
      </c>
      <c r="J56" s="58" t="str">
        <f>IF(J14="","",J14)</f>
        <v>2. 11. 2018</v>
      </c>
      <c r="K56" s="33"/>
      <c r="L56" s="12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6.95" customHeight="1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12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5.15" customHeight="1">
      <c r="A58" s="33"/>
      <c r="B58" s="34"/>
      <c r="C58" s="30" t="s">
        <v>23</v>
      </c>
      <c r="D58" s="33"/>
      <c r="E58" s="33"/>
      <c r="F58" s="27" t="str">
        <f>E17</f>
        <v>SOU Hubálov</v>
      </c>
      <c r="G58" s="33"/>
      <c r="H58" s="33"/>
      <c r="I58" s="30" t="s">
        <v>29</v>
      </c>
      <c r="J58" s="31" t="str">
        <f>E23</f>
        <v>ANITAS s.r.o.</v>
      </c>
      <c r="K58" s="33"/>
      <c r="L58" s="1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15.15" customHeight="1">
      <c r="A59" s="33"/>
      <c r="B59" s="34"/>
      <c r="C59" s="30" t="s">
        <v>27</v>
      </c>
      <c r="D59" s="33"/>
      <c r="E59" s="33"/>
      <c r="F59" s="27" t="str">
        <f>IF(E20="","",E20)</f>
        <v xml:space="preserve"> </v>
      </c>
      <c r="G59" s="33"/>
      <c r="H59" s="33"/>
      <c r="I59" s="30" t="s">
        <v>32</v>
      </c>
      <c r="J59" s="31" t="str">
        <f>E26</f>
        <v>ANITAS s.r.o.</v>
      </c>
      <c r="K59" s="33"/>
      <c r="L59" s="12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0.3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12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29.25" customHeight="1">
      <c r="A61" s="33"/>
      <c r="B61" s="34"/>
      <c r="C61" s="134" t="s">
        <v>151</v>
      </c>
      <c r="D61" s="128"/>
      <c r="E61" s="128"/>
      <c r="F61" s="128"/>
      <c r="G61" s="128"/>
      <c r="H61" s="128"/>
      <c r="I61" s="128"/>
      <c r="J61" s="135" t="s">
        <v>152</v>
      </c>
      <c r="K61" s="128"/>
      <c r="L61" s="12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0.3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12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2" customFormat="1" ht="22.8" customHeight="1">
      <c r="A63" s="33"/>
      <c r="B63" s="34"/>
      <c r="C63" s="136" t="s">
        <v>67</v>
      </c>
      <c r="D63" s="33"/>
      <c r="E63" s="33"/>
      <c r="F63" s="33"/>
      <c r="G63" s="33"/>
      <c r="H63" s="33"/>
      <c r="I63" s="33"/>
      <c r="J63" s="84">
        <f>J93</f>
        <v>804707</v>
      </c>
      <c r="K63" s="33"/>
      <c r="L63" s="12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U63" s="20" t="s">
        <v>153</v>
      </c>
    </row>
    <row r="64" spans="1:31" s="9" customFormat="1" ht="24.95" customHeight="1">
      <c r="A64" s="9"/>
      <c r="B64" s="137"/>
      <c r="C64" s="9"/>
      <c r="D64" s="138" t="s">
        <v>2170</v>
      </c>
      <c r="E64" s="139"/>
      <c r="F64" s="139"/>
      <c r="G64" s="139"/>
      <c r="H64" s="139"/>
      <c r="I64" s="139"/>
      <c r="J64" s="140">
        <f>J94</f>
        <v>804707</v>
      </c>
      <c r="K64" s="9"/>
      <c r="L64" s="137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41"/>
      <c r="C65" s="10"/>
      <c r="D65" s="142" t="s">
        <v>2171</v>
      </c>
      <c r="E65" s="143"/>
      <c r="F65" s="143"/>
      <c r="G65" s="143"/>
      <c r="H65" s="143"/>
      <c r="I65" s="143"/>
      <c r="J65" s="144">
        <f>J95</f>
        <v>804707</v>
      </c>
      <c r="K65" s="10"/>
      <c r="L65" s="14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41"/>
      <c r="C66" s="10"/>
      <c r="D66" s="142" t="s">
        <v>2172</v>
      </c>
      <c r="E66" s="143"/>
      <c r="F66" s="143"/>
      <c r="G66" s="143"/>
      <c r="H66" s="143"/>
      <c r="I66" s="143"/>
      <c r="J66" s="144">
        <f>J96</f>
        <v>82486</v>
      </c>
      <c r="K66" s="10"/>
      <c r="L66" s="14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41"/>
      <c r="C67" s="10"/>
      <c r="D67" s="142" t="s">
        <v>2173</v>
      </c>
      <c r="E67" s="143"/>
      <c r="F67" s="143"/>
      <c r="G67" s="143"/>
      <c r="H67" s="143"/>
      <c r="I67" s="143"/>
      <c r="J67" s="144">
        <f>J108</f>
        <v>200110</v>
      </c>
      <c r="K67" s="10"/>
      <c r="L67" s="14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41"/>
      <c r="C68" s="10"/>
      <c r="D68" s="142" t="s">
        <v>2174</v>
      </c>
      <c r="E68" s="143"/>
      <c r="F68" s="143"/>
      <c r="G68" s="143"/>
      <c r="H68" s="143"/>
      <c r="I68" s="143"/>
      <c r="J68" s="144">
        <f>J122</f>
        <v>276272</v>
      </c>
      <c r="K68" s="10"/>
      <c r="L68" s="14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41"/>
      <c r="C69" s="10"/>
      <c r="D69" s="142" t="s">
        <v>2175</v>
      </c>
      <c r="E69" s="143"/>
      <c r="F69" s="143"/>
      <c r="G69" s="143"/>
      <c r="H69" s="143"/>
      <c r="I69" s="143"/>
      <c r="J69" s="144">
        <f>J141</f>
        <v>79508</v>
      </c>
      <c r="K69" s="10"/>
      <c r="L69" s="14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41"/>
      <c r="C70" s="10"/>
      <c r="D70" s="142" t="s">
        <v>2176</v>
      </c>
      <c r="E70" s="143"/>
      <c r="F70" s="143"/>
      <c r="G70" s="143"/>
      <c r="H70" s="143"/>
      <c r="I70" s="143"/>
      <c r="J70" s="144">
        <f>J155</f>
        <v>88454</v>
      </c>
      <c r="K70" s="10"/>
      <c r="L70" s="14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41"/>
      <c r="C71" s="10"/>
      <c r="D71" s="142" t="s">
        <v>2177</v>
      </c>
      <c r="E71" s="143"/>
      <c r="F71" s="143"/>
      <c r="G71" s="143"/>
      <c r="H71" s="143"/>
      <c r="I71" s="143"/>
      <c r="J71" s="144">
        <f>J165</f>
        <v>77877</v>
      </c>
      <c r="K71" s="10"/>
      <c r="L71" s="14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12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2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7" spans="1:31" s="2" customFormat="1" ht="6.9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2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4.95" customHeight="1">
      <c r="A78" s="33"/>
      <c r="B78" s="34"/>
      <c r="C78" s="24" t="s">
        <v>180</v>
      </c>
      <c r="D78" s="33"/>
      <c r="E78" s="33"/>
      <c r="F78" s="33"/>
      <c r="G78" s="33"/>
      <c r="H78" s="33"/>
      <c r="I78" s="33"/>
      <c r="J78" s="33"/>
      <c r="K78" s="33"/>
      <c r="L78" s="12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12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30" t="s">
        <v>15</v>
      </c>
      <c r="D80" s="33"/>
      <c r="E80" s="33"/>
      <c r="F80" s="33"/>
      <c r="G80" s="33"/>
      <c r="H80" s="33"/>
      <c r="I80" s="33"/>
      <c r="J80" s="33"/>
      <c r="K80" s="33"/>
      <c r="L80" s="12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119" t="str">
        <f>E7</f>
        <v>Snížení energetické náročnosti areálu SOU Hubálov</v>
      </c>
      <c r="F81" s="30"/>
      <c r="G81" s="30"/>
      <c r="H81" s="30"/>
      <c r="I81" s="33"/>
      <c r="J81" s="33"/>
      <c r="K81" s="33"/>
      <c r="L81" s="12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2:12" s="1" customFormat="1" ht="12" customHeight="1">
      <c r="B82" s="23"/>
      <c r="C82" s="30" t="s">
        <v>146</v>
      </c>
      <c r="L82" s="23"/>
    </row>
    <row r="83" spans="1:31" s="2" customFormat="1" ht="16.5" customHeight="1">
      <c r="A83" s="33"/>
      <c r="B83" s="34"/>
      <c r="C83" s="33"/>
      <c r="D83" s="33"/>
      <c r="E83" s="119" t="s">
        <v>147</v>
      </c>
      <c r="F83" s="33"/>
      <c r="G83" s="33"/>
      <c r="H83" s="33"/>
      <c r="I83" s="33"/>
      <c r="J83" s="33"/>
      <c r="K83" s="33"/>
      <c r="L83" s="12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30" t="s">
        <v>148</v>
      </c>
      <c r="D84" s="33"/>
      <c r="E84" s="33"/>
      <c r="F84" s="33"/>
      <c r="G84" s="33"/>
      <c r="H84" s="33"/>
      <c r="I84" s="33"/>
      <c r="J84" s="33"/>
      <c r="K84" s="33"/>
      <c r="L84" s="12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56" t="str">
        <f>E11</f>
        <v>SO 01.Otopná soustav - Domov mládeže a tělocvična Otopná soustava</v>
      </c>
      <c r="F85" s="33"/>
      <c r="G85" s="33"/>
      <c r="H85" s="33"/>
      <c r="I85" s="33"/>
      <c r="J85" s="33"/>
      <c r="K85" s="33"/>
      <c r="L85" s="12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12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30" t="s">
        <v>19</v>
      </c>
      <c r="D87" s="33"/>
      <c r="E87" s="33"/>
      <c r="F87" s="27" t="str">
        <f>F14</f>
        <v>Hubálov st. 80, k.ú. Loukovec</v>
      </c>
      <c r="G87" s="33"/>
      <c r="H87" s="33"/>
      <c r="I87" s="30" t="s">
        <v>21</v>
      </c>
      <c r="J87" s="58" t="str">
        <f>IF(J14="","",J14)</f>
        <v>2. 11. 2018</v>
      </c>
      <c r="K87" s="33"/>
      <c r="L87" s="12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12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15" customHeight="1">
      <c r="A89" s="33"/>
      <c r="B89" s="34"/>
      <c r="C89" s="30" t="s">
        <v>23</v>
      </c>
      <c r="D89" s="33"/>
      <c r="E89" s="33"/>
      <c r="F89" s="27" t="str">
        <f>E17</f>
        <v>SOU Hubálov</v>
      </c>
      <c r="G89" s="33"/>
      <c r="H89" s="33"/>
      <c r="I89" s="30" t="s">
        <v>29</v>
      </c>
      <c r="J89" s="31" t="str">
        <f>E23</f>
        <v>ANITAS s.r.o.</v>
      </c>
      <c r="K89" s="33"/>
      <c r="L89" s="12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15" customHeight="1">
      <c r="A90" s="33"/>
      <c r="B90" s="34"/>
      <c r="C90" s="30" t="s">
        <v>27</v>
      </c>
      <c r="D90" s="33"/>
      <c r="E90" s="33"/>
      <c r="F90" s="27" t="str">
        <f>IF(E20="","",E20)</f>
        <v xml:space="preserve"> </v>
      </c>
      <c r="G90" s="33"/>
      <c r="H90" s="33"/>
      <c r="I90" s="30" t="s">
        <v>32</v>
      </c>
      <c r="J90" s="31" t="str">
        <f>E26</f>
        <v>ANITAS s.r.o.</v>
      </c>
      <c r="K90" s="33"/>
      <c r="L90" s="12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12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45"/>
      <c r="B92" s="146"/>
      <c r="C92" s="147" t="s">
        <v>181</v>
      </c>
      <c r="D92" s="148" t="s">
        <v>54</v>
      </c>
      <c r="E92" s="148" t="s">
        <v>50</v>
      </c>
      <c r="F92" s="148" t="s">
        <v>51</v>
      </c>
      <c r="G92" s="148" t="s">
        <v>182</v>
      </c>
      <c r="H92" s="148" t="s">
        <v>183</v>
      </c>
      <c r="I92" s="148" t="s">
        <v>184</v>
      </c>
      <c r="J92" s="148" t="s">
        <v>152</v>
      </c>
      <c r="K92" s="149" t="s">
        <v>185</v>
      </c>
      <c r="L92" s="150"/>
      <c r="M92" s="74" t="s">
        <v>3</v>
      </c>
      <c r="N92" s="75" t="s">
        <v>39</v>
      </c>
      <c r="O92" s="75" t="s">
        <v>186</v>
      </c>
      <c r="P92" s="75" t="s">
        <v>187</v>
      </c>
      <c r="Q92" s="75" t="s">
        <v>188</v>
      </c>
      <c r="R92" s="75" t="s">
        <v>189</v>
      </c>
      <c r="S92" s="75" t="s">
        <v>190</v>
      </c>
      <c r="T92" s="76" t="s">
        <v>191</v>
      </c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</row>
    <row r="93" spans="1:63" s="2" customFormat="1" ht="22.8" customHeight="1">
      <c r="A93" s="33"/>
      <c r="B93" s="34"/>
      <c r="C93" s="81" t="s">
        <v>192</v>
      </c>
      <c r="D93" s="33"/>
      <c r="E93" s="33"/>
      <c r="F93" s="33"/>
      <c r="G93" s="33"/>
      <c r="H93" s="33"/>
      <c r="I93" s="33"/>
      <c r="J93" s="151">
        <f>BK93</f>
        <v>804707</v>
      </c>
      <c r="K93" s="33"/>
      <c r="L93" s="34"/>
      <c r="M93" s="77"/>
      <c r="N93" s="62"/>
      <c r="O93" s="78"/>
      <c r="P93" s="152">
        <f>P94</f>
        <v>0</v>
      </c>
      <c r="Q93" s="78"/>
      <c r="R93" s="152">
        <f>R94</f>
        <v>0</v>
      </c>
      <c r="S93" s="78"/>
      <c r="T93" s="153">
        <f>T94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20" t="s">
        <v>68</v>
      </c>
      <c r="AU93" s="20" t="s">
        <v>153</v>
      </c>
      <c r="BK93" s="154">
        <f>BK94</f>
        <v>804707</v>
      </c>
    </row>
    <row r="94" spans="1:63" s="12" customFormat="1" ht="25.9" customHeight="1">
      <c r="A94" s="12"/>
      <c r="B94" s="155"/>
      <c r="C94" s="12"/>
      <c r="D94" s="156" t="s">
        <v>68</v>
      </c>
      <c r="E94" s="157" t="s">
        <v>889</v>
      </c>
      <c r="F94" s="157" t="s">
        <v>889</v>
      </c>
      <c r="G94" s="12"/>
      <c r="H94" s="12"/>
      <c r="I94" s="12"/>
      <c r="J94" s="158">
        <f>BK94</f>
        <v>804707</v>
      </c>
      <c r="K94" s="12"/>
      <c r="L94" s="155"/>
      <c r="M94" s="159"/>
      <c r="N94" s="160"/>
      <c r="O94" s="160"/>
      <c r="P94" s="161">
        <f>P95</f>
        <v>0</v>
      </c>
      <c r="Q94" s="160"/>
      <c r="R94" s="161">
        <f>R95</f>
        <v>0</v>
      </c>
      <c r="S94" s="160"/>
      <c r="T94" s="162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56" t="s">
        <v>78</v>
      </c>
      <c r="AT94" s="163" t="s">
        <v>68</v>
      </c>
      <c r="AU94" s="163" t="s">
        <v>69</v>
      </c>
      <c r="AY94" s="156" t="s">
        <v>195</v>
      </c>
      <c r="BK94" s="164">
        <f>BK95</f>
        <v>804707</v>
      </c>
    </row>
    <row r="95" spans="1:63" s="12" customFormat="1" ht="22.8" customHeight="1">
      <c r="A95" s="12"/>
      <c r="B95" s="155"/>
      <c r="C95" s="12"/>
      <c r="D95" s="156" t="s">
        <v>68</v>
      </c>
      <c r="E95" s="165" t="s">
        <v>2178</v>
      </c>
      <c r="F95" s="165" t="s">
        <v>122</v>
      </c>
      <c r="G95" s="12"/>
      <c r="H95" s="12"/>
      <c r="I95" s="12"/>
      <c r="J95" s="166">
        <f>BK95</f>
        <v>804707</v>
      </c>
      <c r="K95" s="12"/>
      <c r="L95" s="155"/>
      <c r="M95" s="159"/>
      <c r="N95" s="160"/>
      <c r="O95" s="160"/>
      <c r="P95" s="161">
        <f>P96+P108+P122+P141+P155+P165</f>
        <v>0</v>
      </c>
      <c r="Q95" s="160"/>
      <c r="R95" s="161">
        <f>R96+R108+R122+R141+R155+R165</f>
        <v>0</v>
      </c>
      <c r="S95" s="160"/>
      <c r="T95" s="162">
        <f>T96+T108+T122+T141+T155+T165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56" t="s">
        <v>78</v>
      </c>
      <c r="AT95" s="163" t="s">
        <v>68</v>
      </c>
      <c r="AU95" s="163" t="s">
        <v>76</v>
      </c>
      <c r="AY95" s="156" t="s">
        <v>195</v>
      </c>
      <c r="BK95" s="164">
        <f>BK96+BK108+BK122+BK141+BK155+BK165</f>
        <v>804707</v>
      </c>
    </row>
    <row r="96" spans="1:63" s="12" customFormat="1" ht="20.85" customHeight="1">
      <c r="A96" s="12"/>
      <c r="B96" s="155"/>
      <c r="C96" s="12"/>
      <c r="D96" s="156" t="s">
        <v>68</v>
      </c>
      <c r="E96" s="165" t="s">
        <v>2179</v>
      </c>
      <c r="F96" s="165" t="s">
        <v>2180</v>
      </c>
      <c r="G96" s="12"/>
      <c r="H96" s="12"/>
      <c r="I96" s="12"/>
      <c r="J96" s="166">
        <f>BK96</f>
        <v>82486</v>
      </c>
      <c r="K96" s="12"/>
      <c r="L96" s="155"/>
      <c r="M96" s="159"/>
      <c r="N96" s="160"/>
      <c r="O96" s="160"/>
      <c r="P96" s="161">
        <f>SUM(P97:P107)</f>
        <v>0</v>
      </c>
      <c r="Q96" s="160"/>
      <c r="R96" s="161">
        <f>SUM(R97:R107)</f>
        <v>0</v>
      </c>
      <c r="S96" s="160"/>
      <c r="T96" s="162">
        <f>SUM(T97:T107)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56" t="s">
        <v>78</v>
      </c>
      <c r="AT96" s="163" t="s">
        <v>68</v>
      </c>
      <c r="AU96" s="163" t="s">
        <v>78</v>
      </c>
      <c r="AY96" s="156" t="s">
        <v>195</v>
      </c>
      <c r="BK96" s="164">
        <f>SUM(BK97:BK107)</f>
        <v>82486</v>
      </c>
    </row>
    <row r="97" spans="1:65" s="2" customFormat="1" ht="16.5" customHeight="1">
      <c r="A97" s="33"/>
      <c r="B97" s="167"/>
      <c r="C97" s="168" t="s">
        <v>76</v>
      </c>
      <c r="D97" s="168" t="s">
        <v>197</v>
      </c>
      <c r="E97" s="169" t="s">
        <v>2181</v>
      </c>
      <c r="F97" s="170" t="s">
        <v>2182</v>
      </c>
      <c r="G97" s="171" t="s">
        <v>1148</v>
      </c>
      <c r="H97" s="172">
        <v>5</v>
      </c>
      <c r="I97" s="173">
        <v>352</v>
      </c>
      <c r="J97" s="173">
        <f>ROUND(I97*H97,2)</f>
        <v>1760</v>
      </c>
      <c r="K97" s="170" t="s">
        <v>3</v>
      </c>
      <c r="L97" s="34"/>
      <c r="M97" s="174" t="s">
        <v>3</v>
      </c>
      <c r="N97" s="175" t="s">
        <v>40</v>
      </c>
      <c r="O97" s="176">
        <v>0</v>
      </c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78" t="s">
        <v>295</v>
      </c>
      <c r="AT97" s="178" t="s">
        <v>197</v>
      </c>
      <c r="AU97" s="178" t="s">
        <v>119</v>
      </c>
      <c r="AY97" s="20" t="s">
        <v>195</v>
      </c>
      <c r="BE97" s="179">
        <f>IF(N97="základní",J97,0)</f>
        <v>1760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76</v>
      </c>
      <c r="BK97" s="179">
        <f>ROUND(I97*H97,2)</f>
        <v>1760</v>
      </c>
      <c r="BL97" s="20" t="s">
        <v>295</v>
      </c>
      <c r="BM97" s="178" t="s">
        <v>2183</v>
      </c>
    </row>
    <row r="98" spans="1:65" s="2" customFormat="1" ht="16.5" customHeight="1">
      <c r="A98" s="33"/>
      <c r="B98" s="167"/>
      <c r="C98" s="168" t="s">
        <v>78</v>
      </c>
      <c r="D98" s="168" t="s">
        <v>197</v>
      </c>
      <c r="E98" s="169" t="s">
        <v>2184</v>
      </c>
      <c r="F98" s="170" t="s">
        <v>2185</v>
      </c>
      <c r="G98" s="171" t="s">
        <v>1148</v>
      </c>
      <c r="H98" s="172">
        <v>5</v>
      </c>
      <c r="I98" s="173">
        <v>242</v>
      </c>
      <c r="J98" s="173">
        <f>ROUND(I98*H98,2)</f>
        <v>1210</v>
      </c>
      <c r="K98" s="170" t="s">
        <v>3</v>
      </c>
      <c r="L98" s="34"/>
      <c r="M98" s="174" t="s">
        <v>3</v>
      </c>
      <c r="N98" s="175" t="s">
        <v>40</v>
      </c>
      <c r="O98" s="176">
        <v>0</v>
      </c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78" t="s">
        <v>295</v>
      </c>
      <c r="AT98" s="178" t="s">
        <v>197</v>
      </c>
      <c r="AU98" s="178" t="s">
        <v>119</v>
      </c>
      <c r="AY98" s="20" t="s">
        <v>195</v>
      </c>
      <c r="BE98" s="179">
        <f>IF(N98="základní",J98,0)</f>
        <v>1210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76</v>
      </c>
      <c r="BK98" s="179">
        <f>ROUND(I98*H98,2)</f>
        <v>1210</v>
      </c>
      <c r="BL98" s="20" t="s">
        <v>295</v>
      </c>
      <c r="BM98" s="178" t="s">
        <v>2186</v>
      </c>
    </row>
    <row r="99" spans="1:65" s="2" customFormat="1" ht="24" customHeight="1">
      <c r="A99" s="33"/>
      <c r="B99" s="167"/>
      <c r="C99" s="168" t="s">
        <v>119</v>
      </c>
      <c r="D99" s="168" t="s">
        <v>197</v>
      </c>
      <c r="E99" s="169" t="s">
        <v>2187</v>
      </c>
      <c r="F99" s="170" t="s">
        <v>2188</v>
      </c>
      <c r="G99" s="171" t="s">
        <v>1148</v>
      </c>
      <c r="H99" s="172">
        <v>19</v>
      </c>
      <c r="I99" s="173">
        <v>430</v>
      </c>
      <c r="J99" s="173">
        <f>ROUND(I99*H99,2)</f>
        <v>8170</v>
      </c>
      <c r="K99" s="170" t="s">
        <v>3</v>
      </c>
      <c r="L99" s="34"/>
      <c r="M99" s="174" t="s">
        <v>3</v>
      </c>
      <c r="N99" s="175" t="s">
        <v>40</v>
      </c>
      <c r="O99" s="176">
        <v>0</v>
      </c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8" t="s">
        <v>295</v>
      </c>
      <c r="AT99" s="178" t="s">
        <v>197</v>
      </c>
      <c r="AU99" s="178" t="s">
        <v>119</v>
      </c>
      <c r="AY99" s="20" t="s">
        <v>195</v>
      </c>
      <c r="BE99" s="179">
        <f>IF(N99="základní",J99,0)</f>
        <v>8170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76</v>
      </c>
      <c r="BK99" s="179">
        <f>ROUND(I99*H99,2)</f>
        <v>8170</v>
      </c>
      <c r="BL99" s="20" t="s">
        <v>295</v>
      </c>
      <c r="BM99" s="178" t="s">
        <v>2189</v>
      </c>
    </row>
    <row r="100" spans="1:65" s="2" customFormat="1" ht="16.5" customHeight="1">
      <c r="A100" s="33"/>
      <c r="B100" s="167"/>
      <c r="C100" s="168" t="s">
        <v>202</v>
      </c>
      <c r="D100" s="168" t="s">
        <v>197</v>
      </c>
      <c r="E100" s="169" t="s">
        <v>2190</v>
      </c>
      <c r="F100" s="170" t="s">
        <v>2191</v>
      </c>
      <c r="G100" s="171" t="s">
        <v>1148</v>
      </c>
      <c r="H100" s="172">
        <v>5</v>
      </c>
      <c r="I100" s="173">
        <v>920</v>
      </c>
      <c r="J100" s="173">
        <f>ROUND(I100*H100,2)</f>
        <v>4600</v>
      </c>
      <c r="K100" s="170" t="s">
        <v>3</v>
      </c>
      <c r="L100" s="34"/>
      <c r="M100" s="174" t="s">
        <v>3</v>
      </c>
      <c r="N100" s="175" t="s">
        <v>40</v>
      </c>
      <c r="O100" s="176">
        <v>0</v>
      </c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78" t="s">
        <v>295</v>
      </c>
      <c r="AT100" s="178" t="s">
        <v>197</v>
      </c>
      <c r="AU100" s="178" t="s">
        <v>119</v>
      </c>
      <c r="AY100" s="20" t="s">
        <v>195</v>
      </c>
      <c r="BE100" s="179">
        <f>IF(N100="základní",J100,0)</f>
        <v>4600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76</v>
      </c>
      <c r="BK100" s="179">
        <f>ROUND(I100*H100,2)</f>
        <v>4600</v>
      </c>
      <c r="BL100" s="20" t="s">
        <v>295</v>
      </c>
      <c r="BM100" s="178" t="s">
        <v>2192</v>
      </c>
    </row>
    <row r="101" spans="1:65" s="2" customFormat="1" ht="24" customHeight="1">
      <c r="A101" s="33"/>
      <c r="B101" s="167"/>
      <c r="C101" s="168" t="s">
        <v>225</v>
      </c>
      <c r="D101" s="168" t="s">
        <v>197</v>
      </c>
      <c r="E101" s="169" t="s">
        <v>2193</v>
      </c>
      <c r="F101" s="170" t="s">
        <v>2194</v>
      </c>
      <c r="G101" s="171" t="s">
        <v>1148</v>
      </c>
      <c r="H101" s="172">
        <v>10</v>
      </c>
      <c r="I101" s="173">
        <v>920</v>
      </c>
      <c r="J101" s="173">
        <f>ROUND(I101*H101,2)</f>
        <v>9200</v>
      </c>
      <c r="K101" s="170" t="s">
        <v>3</v>
      </c>
      <c r="L101" s="34"/>
      <c r="M101" s="174" t="s">
        <v>3</v>
      </c>
      <c r="N101" s="175" t="s">
        <v>40</v>
      </c>
      <c r="O101" s="176">
        <v>0</v>
      </c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78" t="s">
        <v>295</v>
      </c>
      <c r="AT101" s="178" t="s">
        <v>197</v>
      </c>
      <c r="AU101" s="178" t="s">
        <v>119</v>
      </c>
      <c r="AY101" s="20" t="s">
        <v>195</v>
      </c>
      <c r="BE101" s="179">
        <f>IF(N101="základní",J101,0)</f>
        <v>9200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0" t="s">
        <v>76</v>
      </c>
      <c r="BK101" s="179">
        <f>ROUND(I101*H101,2)</f>
        <v>9200</v>
      </c>
      <c r="BL101" s="20" t="s">
        <v>295</v>
      </c>
      <c r="BM101" s="178" t="s">
        <v>2195</v>
      </c>
    </row>
    <row r="102" spans="1:65" s="2" customFormat="1" ht="24" customHeight="1">
      <c r="A102" s="33"/>
      <c r="B102" s="167"/>
      <c r="C102" s="168" t="s">
        <v>235</v>
      </c>
      <c r="D102" s="168" t="s">
        <v>197</v>
      </c>
      <c r="E102" s="169" t="s">
        <v>2196</v>
      </c>
      <c r="F102" s="170" t="s">
        <v>2197</v>
      </c>
      <c r="G102" s="171" t="s">
        <v>1148</v>
      </c>
      <c r="H102" s="172">
        <v>9</v>
      </c>
      <c r="I102" s="173">
        <v>920</v>
      </c>
      <c r="J102" s="173">
        <f>ROUND(I102*H102,2)</f>
        <v>8280</v>
      </c>
      <c r="K102" s="170" t="s">
        <v>3</v>
      </c>
      <c r="L102" s="34"/>
      <c r="M102" s="174" t="s">
        <v>3</v>
      </c>
      <c r="N102" s="175" t="s">
        <v>40</v>
      </c>
      <c r="O102" s="176">
        <v>0</v>
      </c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8" t="s">
        <v>295</v>
      </c>
      <c r="AT102" s="178" t="s">
        <v>197</v>
      </c>
      <c r="AU102" s="178" t="s">
        <v>119</v>
      </c>
      <c r="AY102" s="20" t="s">
        <v>195</v>
      </c>
      <c r="BE102" s="179">
        <f>IF(N102="základní",J102,0)</f>
        <v>8280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76</v>
      </c>
      <c r="BK102" s="179">
        <f>ROUND(I102*H102,2)</f>
        <v>8280</v>
      </c>
      <c r="BL102" s="20" t="s">
        <v>295</v>
      </c>
      <c r="BM102" s="178" t="s">
        <v>2198</v>
      </c>
    </row>
    <row r="103" spans="1:65" s="2" customFormat="1" ht="16.5" customHeight="1">
      <c r="A103" s="33"/>
      <c r="B103" s="167"/>
      <c r="C103" s="168" t="s">
        <v>240</v>
      </c>
      <c r="D103" s="168" t="s">
        <v>197</v>
      </c>
      <c r="E103" s="169" t="s">
        <v>2199</v>
      </c>
      <c r="F103" s="170" t="s">
        <v>2200</v>
      </c>
      <c r="G103" s="171" t="s">
        <v>1148</v>
      </c>
      <c r="H103" s="172">
        <v>24</v>
      </c>
      <c r="I103" s="173">
        <v>88</v>
      </c>
      <c r="J103" s="173">
        <f>ROUND(I103*H103,2)</f>
        <v>2112</v>
      </c>
      <c r="K103" s="170" t="s">
        <v>3</v>
      </c>
      <c r="L103" s="34"/>
      <c r="M103" s="174" t="s">
        <v>3</v>
      </c>
      <c r="N103" s="175" t="s">
        <v>40</v>
      </c>
      <c r="O103" s="176">
        <v>0</v>
      </c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78" t="s">
        <v>295</v>
      </c>
      <c r="AT103" s="178" t="s">
        <v>197</v>
      </c>
      <c r="AU103" s="178" t="s">
        <v>119</v>
      </c>
      <c r="AY103" s="20" t="s">
        <v>195</v>
      </c>
      <c r="BE103" s="179">
        <f>IF(N103="základní",J103,0)</f>
        <v>2112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76</v>
      </c>
      <c r="BK103" s="179">
        <f>ROUND(I103*H103,2)</f>
        <v>2112</v>
      </c>
      <c r="BL103" s="20" t="s">
        <v>295</v>
      </c>
      <c r="BM103" s="178" t="s">
        <v>2201</v>
      </c>
    </row>
    <row r="104" spans="1:65" s="2" customFormat="1" ht="24" customHeight="1">
      <c r="A104" s="33"/>
      <c r="B104" s="167"/>
      <c r="C104" s="168" t="s">
        <v>246</v>
      </c>
      <c r="D104" s="168" t="s">
        <v>197</v>
      </c>
      <c r="E104" s="169" t="s">
        <v>2202</v>
      </c>
      <c r="F104" s="170" t="s">
        <v>2203</v>
      </c>
      <c r="G104" s="171" t="s">
        <v>1148</v>
      </c>
      <c r="H104" s="172">
        <v>8</v>
      </c>
      <c r="I104" s="173">
        <v>3575</v>
      </c>
      <c r="J104" s="173">
        <f>ROUND(I104*H104,2)</f>
        <v>28600</v>
      </c>
      <c r="K104" s="170" t="s">
        <v>3</v>
      </c>
      <c r="L104" s="34"/>
      <c r="M104" s="174" t="s">
        <v>3</v>
      </c>
      <c r="N104" s="175" t="s">
        <v>40</v>
      </c>
      <c r="O104" s="176">
        <v>0</v>
      </c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78" t="s">
        <v>295</v>
      </c>
      <c r="AT104" s="178" t="s">
        <v>197</v>
      </c>
      <c r="AU104" s="178" t="s">
        <v>119</v>
      </c>
      <c r="AY104" s="20" t="s">
        <v>195</v>
      </c>
      <c r="BE104" s="179">
        <f>IF(N104="základní",J104,0)</f>
        <v>28600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76</v>
      </c>
      <c r="BK104" s="179">
        <f>ROUND(I104*H104,2)</f>
        <v>28600</v>
      </c>
      <c r="BL104" s="20" t="s">
        <v>295</v>
      </c>
      <c r="BM104" s="178" t="s">
        <v>2204</v>
      </c>
    </row>
    <row r="105" spans="1:65" s="2" customFormat="1" ht="16.5" customHeight="1">
      <c r="A105" s="33"/>
      <c r="B105" s="167"/>
      <c r="C105" s="168" t="s">
        <v>252</v>
      </c>
      <c r="D105" s="168" t="s">
        <v>197</v>
      </c>
      <c r="E105" s="169" t="s">
        <v>2205</v>
      </c>
      <c r="F105" s="170" t="s">
        <v>2206</v>
      </c>
      <c r="G105" s="171" t="s">
        <v>1148</v>
      </c>
      <c r="H105" s="172">
        <v>8</v>
      </c>
      <c r="I105" s="173">
        <v>2080</v>
      </c>
      <c r="J105" s="173">
        <f>ROUND(I105*H105,2)</f>
        <v>16640</v>
      </c>
      <c r="K105" s="170" t="s">
        <v>3</v>
      </c>
      <c r="L105" s="34"/>
      <c r="M105" s="174" t="s">
        <v>3</v>
      </c>
      <c r="N105" s="175" t="s">
        <v>40</v>
      </c>
      <c r="O105" s="176">
        <v>0</v>
      </c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78" t="s">
        <v>295</v>
      </c>
      <c r="AT105" s="178" t="s">
        <v>197</v>
      </c>
      <c r="AU105" s="178" t="s">
        <v>119</v>
      </c>
      <c r="AY105" s="20" t="s">
        <v>195</v>
      </c>
      <c r="BE105" s="179">
        <f>IF(N105="základní",J105,0)</f>
        <v>16640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76</v>
      </c>
      <c r="BK105" s="179">
        <f>ROUND(I105*H105,2)</f>
        <v>16640</v>
      </c>
      <c r="BL105" s="20" t="s">
        <v>295</v>
      </c>
      <c r="BM105" s="178" t="s">
        <v>2207</v>
      </c>
    </row>
    <row r="106" spans="1:65" s="2" customFormat="1" ht="16.5" customHeight="1">
      <c r="A106" s="33"/>
      <c r="B106" s="167"/>
      <c r="C106" s="168" t="s">
        <v>258</v>
      </c>
      <c r="D106" s="168" t="s">
        <v>197</v>
      </c>
      <c r="E106" s="169" t="s">
        <v>2208</v>
      </c>
      <c r="F106" s="170" t="s">
        <v>2209</v>
      </c>
      <c r="G106" s="171" t="s">
        <v>1148</v>
      </c>
      <c r="H106" s="172">
        <v>6</v>
      </c>
      <c r="I106" s="173">
        <v>165</v>
      </c>
      <c r="J106" s="173">
        <f>ROUND(I106*H106,2)</f>
        <v>990</v>
      </c>
      <c r="K106" s="170" t="s">
        <v>3</v>
      </c>
      <c r="L106" s="34"/>
      <c r="M106" s="174" t="s">
        <v>3</v>
      </c>
      <c r="N106" s="175" t="s">
        <v>40</v>
      </c>
      <c r="O106" s="176">
        <v>0</v>
      </c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8" t="s">
        <v>295</v>
      </c>
      <c r="AT106" s="178" t="s">
        <v>197</v>
      </c>
      <c r="AU106" s="178" t="s">
        <v>119</v>
      </c>
      <c r="AY106" s="20" t="s">
        <v>195</v>
      </c>
      <c r="BE106" s="179">
        <f>IF(N106="základní",J106,0)</f>
        <v>990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76</v>
      </c>
      <c r="BK106" s="179">
        <f>ROUND(I106*H106,2)</f>
        <v>990</v>
      </c>
      <c r="BL106" s="20" t="s">
        <v>295</v>
      </c>
      <c r="BM106" s="178" t="s">
        <v>2210</v>
      </c>
    </row>
    <row r="107" spans="1:65" s="2" customFormat="1" ht="16.5" customHeight="1">
      <c r="A107" s="33"/>
      <c r="B107" s="167"/>
      <c r="C107" s="168" t="s">
        <v>262</v>
      </c>
      <c r="D107" s="168" t="s">
        <v>197</v>
      </c>
      <c r="E107" s="169" t="s">
        <v>2211</v>
      </c>
      <c r="F107" s="170" t="s">
        <v>2212</v>
      </c>
      <c r="G107" s="171" t="s">
        <v>1148</v>
      </c>
      <c r="H107" s="172">
        <v>4</v>
      </c>
      <c r="I107" s="173">
        <v>231</v>
      </c>
      <c r="J107" s="173">
        <f>ROUND(I107*H107,2)</f>
        <v>924</v>
      </c>
      <c r="K107" s="170" t="s">
        <v>3</v>
      </c>
      <c r="L107" s="34"/>
      <c r="M107" s="174" t="s">
        <v>3</v>
      </c>
      <c r="N107" s="175" t="s">
        <v>40</v>
      </c>
      <c r="O107" s="176">
        <v>0</v>
      </c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8" t="s">
        <v>295</v>
      </c>
      <c r="AT107" s="178" t="s">
        <v>197</v>
      </c>
      <c r="AU107" s="178" t="s">
        <v>119</v>
      </c>
      <c r="AY107" s="20" t="s">
        <v>195</v>
      </c>
      <c r="BE107" s="179">
        <f>IF(N107="základní",J107,0)</f>
        <v>924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76</v>
      </c>
      <c r="BK107" s="179">
        <f>ROUND(I107*H107,2)</f>
        <v>924</v>
      </c>
      <c r="BL107" s="20" t="s">
        <v>295</v>
      </c>
      <c r="BM107" s="178" t="s">
        <v>2213</v>
      </c>
    </row>
    <row r="108" spans="1:63" s="12" customFormat="1" ht="20.85" customHeight="1">
      <c r="A108" s="12"/>
      <c r="B108" s="155"/>
      <c r="C108" s="12"/>
      <c r="D108" s="156" t="s">
        <v>68</v>
      </c>
      <c r="E108" s="165" t="s">
        <v>2214</v>
      </c>
      <c r="F108" s="165" t="s">
        <v>2215</v>
      </c>
      <c r="G108" s="12"/>
      <c r="H108" s="12"/>
      <c r="I108" s="12"/>
      <c r="J108" s="166">
        <f>BK108</f>
        <v>200110</v>
      </c>
      <c r="K108" s="12"/>
      <c r="L108" s="155"/>
      <c r="M108" s="159"/>
      <c r="N108" s="160"/>
      <c r="O108" s="160"/>
      <c r="P108" s="161">
        <f>SUM(P109:P121)</f>
        <v>0</v>
      </c>
      <c r="Q108" s="160"/>
      <c r="R108" s="161">
        <f>SUM(R109:R121)</f>
        <v>0</v>
      </c>
      <c r="S108" s="160"/>
      <c r="T108" s="162">
        <f>SUM(T109:T121)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56" t="s">
        <v>78</v>
      </c>
      <c r="AT108" s="163" t="s">
        <v>68</v>
      </c>
      <c r="AU108" s="163" t="s">
        <v>78</v>
      </c>
      <c r="AY108" s="156" t="s">
        <v>195</v>
      </c>
      <c r="BK108" s="164">
        <f>SUM(BK109:BK121)</f>
        <v>200110</v>
      </c>
    </row>
    <row r="109" spans="1:65" s="2" customFormat="1" ht="24" customHeight="1">
      <c r="A109" s="33"/>
      <c r="B109" s="167"/>
      <c r="C109" s="168" t="s">
        <v>269</v>
      </c>
      <c r="D109" s="168" t="s">
        <v>197</v>
      </c>
      <c r="E109" s="169" t="s">
        <v>2216</v>
      </c>
      <c r="F109" s="170" t="s">
        <v>2217</v>
      </c>
      <c r="G109" s="171" t="s">
        <v>1148</v>
      </c>
      <c r="H109" s="172">
        <v>4</v>
      </c>
      <c r="I109" s="173">
        <v>15320</v>
      </c>
      <c r="J109" s="173">
        <f>ROUND(I109*H109,2)</f>
        <v>61280</v>
      </c>
      <c r="K109" s="170" t="s">
        <v>3</v>
      </c>
      <c r="L109" s="34"/>
      <c r="M109" s="174" t="s">
        <v>3</v>
      </c>
      <c r="N109" s="175" t="s">
        <v>40</v>
      </c>
      <c r="O109" s="176">
        <v>0</v>
      </c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78" t="s">
        <v>295</v>
      </c>
      <c r="AT109" s="178" t="s">
        <v>197</v>
      </c>
      <c r="AU109" s="178" t="s">
        <v>119</v>
      </c>
      <c r="AY109" s="20" t="s">
        <v>195</v>
      </c>
      <c r="BE109" s="179">
        <f>IF(N109="základní",J109,0)</f>
        <v>61280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76</v>
      </c>
      <c r="BK109" s="179">
        <f>ROUND(I109*H109,2)</f>
        <v>61280</v>
      </c>
      <c r="BL109" s="20" t="s">
        <v>295</v>
      </c>
      <c r="BM109" s="178" t="s">
        <v>2218</v>
      </c>
    </row>
    <row r="110" spans="1:65" s="2" customFormat="1" ht="24" customHeight="1">
      <c r="A110" s="33"/>
      <c r="B110" s="167"/>
      <c r="C110" s="168" t="s">
        <v>273</v>
      </c>
      <c r="D110" s="168" t="s">
        <v>197</v>
      </c>
      <c r="E110" s="169" t="s">
        <v>2219</v>
      </c>
      <c r="F110" s="170" t="s">
        <v>2220</v>
      </c>
      <c r="G110" s="171" t="s">
        <v>1148</v>
      </c>
      <c r="H110" s="172">
        <v>5</v>
      </c>
      <c r="I110" s="173">
        <v>11000</v>
      </c>
      <c r="J110" s="173">
        <f>ROUND(I110*H110,2)</f>
        <v>55000</v>
      </c>
      <c r="K110" s="170" t="s">
        <v>3</v>
      </c>
      <c r="L110" s="34"/>
      <c r="M110" s="174" t="s">
        <v>3</v>
      </c>
      <c r="N110" s="175" t="s">
        <v>40</v>
      </c>
      <c r="O110" s="176">
        <v>0</v>
      </c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78" t="s">
        <v>295</v>
      </c>
      <c r="AT110" s="178" t="s">
        <v>197</v>
      </c>
      <c r="AU110" s="178" t="s">
        <v>119</v>
      </c>
      <c r="AY110" s="20" t="s">
        <v>195</v>
      </c>
      <c r="BE110" s="179">
        <f>IF(N110="základní",J110,0)</f>
        <v>55000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76</v>
      </c>
      <c r="BK110" s="179">
        <f>ROUND(I110*H110,2)</f>
        <v>55000</v>
      </c>
      <c r="BL110" s="20" t="s">
        <v>295</v>
      </c>
      <c r="BM110" s="178" t="s">
        <v>2221</v>
      </c>
    </row>
    <row r="111" spans="1:65" s="2" customFormat="1" ht="16.5" customHeight="1">
      <c r="A111" s="33"/>
      <c r="B111" s="167"/>
      <c r="C111" s="168" t="s">
        <v>279</v>
      </c>
      <c r="D111" s="168" t="s">
        <v>197</v>
      </c>
      <c r="E111" s="169" t="s">
        <v>2222</v>
      </c>
      <c r="F111" s="170" t="s">
        <v>2223</v>
      </c>
      <c r="G111" s="171" t="s">
        <v>1148</v>
      </c>
      <c r="H111" s="172">
        <v>1</v>
      </c>
      <c r="I111" s="173">
        <v>9500</v>
      </c>
      <c r="J111" s="173">
        <f>ROUND(I111*H111,2)</f>
        <v>9500</v>
      </c>
      <c r="K111" s="170" t="s">
        <v>3</v>
      </c>
      <c r="L111" s="34"/>
      <c r="M111" s="174" t="s">
        <v>3</v>
      </c>
      <c r="N111" s="175" t="s">
        <v>40</v>
      </c>
      <c r="O111" s="176">
        <v>0</v>
      </c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78" t="s">
        <v>295</v>
      </c>
      <c r="AT111" s="178" t="s">
        <v>197</v>
      </c>
      <c r="AU111" s="178" t="s">
        <v>119</v>
      </c>
      <c r="AY111" s="20" t="s">
        <v>195</v>
      </c>
      <c r="BE111" s="179">
        <f>IF(N111="základní",J111,0)</f>
        <v>9500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76</v>
      </c>
      <c r="BK111" s="179">
        <f>ROUND(I111*H111,2)</f>
        <v>9500</v>
      </c>
      <c r="BL111" s="20" t="s">
        <v>295</v>
      </c>
      <c r="BM111" s="178" t="s">
        <v>2224</v>
      </c>
    </row>
    <row r="112" spans="1:65" s="2" customFormat="1" ht="16.5" customHeight="1">
      <c r="A112" s="33"/>
      <c r="B112" s="167"/>
      <c r="C112" s="168" t="s">
        <v>9</v>
      </c>
      <c r="D112" s="168" t="s">
        <v>197</v>
      </c>
      <c r="E112" s="169" t="s">
        <v>2225</v>
      </c>
      <c r="F112" s="170" t="s">
        <v>2226</v>
      </c>
      <c r="G112" s="171" t="s">
        <v>1148</v>
      </c>
      <c r="H112" s="172">
        <v>2</v>
      </c>
      <c r="I112" s="173">
        <v>6600</v>
      </c>
      <c r="J112" s="173">
        <f>ROUND(I112*H112,2)</f>
        <v>13200</v>
      </c>
      <c r="K112" s="170" t="s">
        <v>3</v>
      </c>
      <c r="L112" s="34"/>
      <c r="M112" s="174" t="s">
        <v>3</v>
      </c>
      <c r="N112" s="175" t="s">
        <v>40</v>
      </c>
      <c r="O112" s="176">
        <v>0</v>
      </c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8" t="s">
        <v>295</v>
      </c>
      <c r="AT112" s="178" t="s">
        <v>197</v>
      </c>
      <c r="AU112" s="178" t="s">
        <v>119</v>
      </c>
      <c r="AY112" s="20" t="s">
        <v>195</v>
      </c>
      <c r="BE112" s="179">
        <f>IF(N112="základní",J112,0)</f>
        <v>13200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76</v>
      </c>
      <c r="BK112" s="179">
        <f>ROUND(I112*H112,2)</f>
        <v>13200</v>
      </c>
      <c r="BL112" s="20" t="s">
        <v>295</v>
      </c>
      <c r="BM112" s="178" t="s">
        <v>2227</v>
      </c>
    </row>
    <row r="113" spans="1:65" s="2" customFormat="1" ht="16.5" customHeight="1">
      <c r="A113" s="33"/>
      <c r="B113" s="167"/>
      <c r="C113" s="168" t="s">
        <v>295</v>
      </c>
      <c r="D113" s="168" t="s">
        <v>197</v>
      </c>
      <c r="E113" s="169" t="s">
        <v>2228</v>
      </c>
      <c r="F113" s="170" t="s">
        <v>2229</v>
      </c>
      <c r="G113" s="171" t="s">
        <v>1148</v>
      </c>
      <c r="H113" s="172">
        <v>1</v>
      </c>
      <c r="I113" s="173">
        <v>5400</v>
      </c>
      <c r="J113" s="173">
        <f>ROUND(I113*H113,2)</f>
        <v>5400</v>
      </c>
      <c r="K113" s="170" t="s">
        <v>3</v>
      </c>
      <c r="L113" s="34"/>
      <c r="M113" s="174" t="s">
        <v>3</v>
      </c>
      <c r="N113" s="175" t="s">
        <v>40</v>
      </c>
      <c r="O113" s="176">
        <v>0</v>
      </c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8" t="s">
        <v>295</v>
      </c>
      <c r="AT113" s="178" t="s">
        <v>197</v>
      </c>
      <c r="AU113" s="178" t="s">
        <v>119</v>
      </c>
      <c r="AY113" s="20" t="s">
        <v>195</v>
      </c>
      <c r="BE113" s="179">
        <f>IF(N113="základní",J113,0)</f>
        <v>5400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76</v>
      </c>
      <c r="BK113" s="179">
        <f>ROUND(I113*H113,2)</f>
        <v>5400</v>
      </c>
      <c r="BL113" s="20" t="s">
        <v>295</v>
      </c>
      <c r="BM113" s="178" t="s">
        <v>2230</v>
      </c>
    </row>
    <row r="114" spans="1:65" s="2" customFormat="1" ht="16.5" customHeight="1">
      <c r="A114" s="33"/>
      <c r="B114" s="167"/>
      <c r="C114" s="168" t="s">
        <v>301</v>
      </c>
      <c r="D114" s="168" t="s">
        <v>197</v>
      </c>
      <c r="E114" s="169" t="s">
        <v>2231</v>
      </c>
      <c r="F114" s="170" t="s">
        <v>2232</v>
      </c>
      <c r="G114" s="171" t="s">
        <v>1148</v>
      </c>
      <c r="H114" s="172">
        <v>2</v>
      </c>
      <c r="I114" s="173">
        <v>5720</v>
      </c>
      <c r="J114" s="173">
        <f>ROUND(I114*H114,2)</f>
        <v>11440</v>
      </c>
      <c r="K114" s="170" t="s">
        <v>3</v>
      </c>
      <c r="L114" s="34"/>
      <c r="M114" s="174" t="s">
        <v>3</v>
      </c>
      <c r="N114" s="175" t="s">
        <v>40</v>
      </c>
      <c r="O114" s="176">
        <v>0</v>
      </c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78" t="s">
        <v>295</v>
      </c>
      <c r="AT114" s="178" t="s">
        <v>197</v>
      </c>
      <c r="AU114" s="178" t="s">
        <v>119</v>
      </c>
      <c r="AY114" s="20" t="s">
        <v>195</v>
      </c>
      <c r="BE114" s="179">
        <f>IF(N114="základní",J114,0)</f>
        <v>11440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76</v>
      </c>
      <c r="BK114" s="179">
        <f>ROUND(I114*H114,2)</f>
        <v>11440</v>
      </c>
      <c r="BL114" s="20" t="s">
        <v>295</v>
      </c>
      <c r="BM114" s="178" t="s">
        <v>2233</v>
      </c>
    </row>
    <row r="115" spans="1:65" s="2" customFormat="1" ht="16.5" customHeight="1">
      <c r="A115" s="33"/>
      <c r="B115" s="167"/>
      <c r="C115" s="168" t="s">
        <v>305</v>
      </c>
      <c r="D115" s="168" t="s">
        <v>197</v>
      </c>
      <c r="E115" s="169" t="s">
        <v>2234</v>
      </c>
      <c r="F115" s="170" t="s">
        <v>2235</v>
      </c>
      <c r="G115" s="171" t="s">
        <v>1148</v>
      </c>
      <c r="H115" s="172">
        <v>3</v>
      </c>
      <c r="I115" s="173">
        <v>6050</v>
      </c>
      <c r="J115" s="173">
        <f>ROUND(I115*H115,2)</f>
        <v>18150</v>
      </c>
      <c r="K115" s="170" t="s">
        <v>3</v>
      </c>
      <c r="L115" s="34"/>
      <c r="M115" s="174" t="s">
        <v>3</v>
      </c>
      <c r="N115" s="175" t="s">
        <v>40</v>
      </c>
      <c r="O115" s="176">
        <v>0</v>
      </c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78" t="s">
        <v>295</v>
      </c>
      <c r="AT115" s="178" t="s">
        <v>197</v>
      </c>
      <c r="AU115" s="178" t="s">
        <v>119</v>
      </c>
      <c r="AY115" s="20" t="s">
        <v>195</v>
      </c>
      <c r="BE115" s="179">
        <f>IF(N115="základní",J115,0)</f>
        <v>18150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76</v>
      </c>
      <c r="BK115" s="179">
        <f>ROUND(I115*H115,2)</f>
        <v>18150</v>
      </c>
      <c r="BL115" s="20" t="s">
        <v>295</v>
      </c>
      <c r="BM115" s="178" t="s">
        <v>2236</v>
      </c>
    </row>
    <row r="116" spans="1:65" s="2" customFormat="1" ht="16.5" customHeight="1">
      <c r="A116" s="33"/>
      <c r="B116" s="167"/>
      <c r="C116" s="168" t="s">
        <v>311</v>
      </c>
      <c r="D116" s="168" t="s">
        <v>197</v>
      </c>
      <c r="E116" s="169" t="s">
        <v>2237</v>
      </c>
      <c r="F116" s="170" t="s">
        <v>2238</v>
      </c>
      <c r="G116" s="171" t="s">
        <v>1148</v>
      </c>
      <c r="H116" s="172">
        <v>1</v>
      </c>
      <c r="I116" s="173">
        <v>3400</v>
      </c>
      <c r="J116" s="173">
        <f>ROUND(I116*H116,2)</f>
        <v>3400</v>
      </c>
      <c r="K116" s="170" t="s">
        <v>3</v>
      </c>
      <c r="L116" s="34"/>
      <c r="M116" s="174" t="s">
        <v>3</v>
      </c>
      <c r="N116" s="175" t="s">
        <v>40</v>
      </c>
      <c r="O116" s="176">
        <v>0</v>
      </c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78" t="s">
        <v>295</v>
      </c>
      <c r="AT116" s="178" t="s">
        <v>197</v>
      </c>
      <c r="AU116" s="178" t="s">
        <v>119</v>
      </c>
      <c r="AY116" s="20" t="s">
        <v>195</v>
      </c>
      <c r="BE116" s="179">
        <f>IF(N116="základní",J116,0)</f>
        <v>3400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76</v>
      </c>
      <c r="BK116" s="179">
        <f>ROUND(I116*H116,2)</f>
        <v>3400</v>
      </c>
      <c r="BL116" s="20" t="s">
        <v>295</v>
      </c>
      <c r="BM116" s="178" t="s">
        <v>2239</v>
      </c>
    </row>
    <row r="117" spans="1:65" s="2" customFormat="1" ht="16.5" customHeight="1">
      <c r="A117" s="33"/>
      <c r="B117" s="167"/>
      <c r="C117" s="168" t="s">
        <v>317</v>
      </c>
      <c r="D117" s="168" t="s">
        <v>197</v>
      </c>
      <c r="E117" s="169" t="s">
        <v>2240</v>
      </c>
      <c r="F117" s="170" t="s">
        <v>2241</v>
      </c>
      <c r="G117" s="171" t="s">
        <v>1148</v>
      </c>
      <c r="H117" s="172">
        <v>2</v>
      </c>
      <c r="I117" s="173">
        <v>4200</v>
      </c>
      <c r="J117" s="173">
        <f>ROUND(I117*H117,2)</f>
        <v>8400</v>
      </c>
      <c r="K117" s="170" t="s">
        <v>3</v>
      </c>
      <c r="L117" s="34"/>
      <c r="M117" s="174" t="s">
        <v>3</v>
      </c>
      <c r="N117" s="175" t="s">
        <v>40</v>
      </c>
      <c r="O117" s="176">
        <v>0</v>
      </c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78" t="s">
        <v>295</v>
      </c>
      <c r="AT117" s="178" t="s">
        <v>197</v>
      </c>
      <c r="AU117" s="178" t="s">
        <v>119</v>
      </c>
      <c r="AY117" s="20" t="s">
        <v>195</v>
      </c>
      <c r="BE117" s="179">
        <f>IF(N117="základní",J117,0)</f>
        <v>8400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76</v>
      </c>
      <c r="BK117" s="179">
        <f>ROUND(I117*H117,2)</f>
        <v>8400</v>
      </c>
      <c r="BL117" s="20" t="s">
        <v>295</v>
      </c>
      <c r="BM117" s="178" t="s">
        <v>2242</v>
      </c>
    </row>
    <row r="118" spans="1:65" s="2" customFormat="1" ht="16.5" customHeight="1">
      <c r="A118" s="33"/>
      <c r="B118" s="167"/>
      <c r="C118" s="168" t="s">
        <v>8</v>
      </c>
      <c r="D118" s="168" t="s">
        <v>197</v>
      </c>
      <c r="E118" s="169" t="s">
        <v>2243</v>
      </c>
      <c r="F118" s="170" t="s">
        <v>2244</v>
      </c>
      <c r="G118" s="171" t="s">
        <v>1148</v>
      </c>
      <c r="H118" s="172">
        <v>2</v>
      </c>
      <c r="I118" s="173">
        <v>4000</v>
      </c>
      <c r="J118" s="173">
        <f>ROUND(I118*H118,2)</f>
        <v>8000</v>
      </c>
      <c r="K118" s="170" t="s">
        <v>3</v>
      </c>
      <c r="L118" s="34"/>
      <c r="M118" s="174" t="s">
        <v>3</v>
      </c>
      <c r="N118" s="175" t="s">
        <v>40</v>
      </c>
      <c r="O118" s="176">
        <v>0</v>
      </c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78" t="s">
        <v>295</v>
      </c>
      <c r="AT118" s="178" t="s">
        <v>197</v>
      </c>
      <c r="AU118" s="178" t="s">
        <v>119</v>
      </c>
      <c r="AY118" s="20" t="s">
        <v>195</v>
      </c>
      <c r="BE118" s="179">
        <f>IF(N118="základní",J118,0)</f>
        <v>8000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0" t="s">
        <v>76</v>
      </c>
      <c r="BK118" s="179">
        <f>ROUND(I118*H118,2)</f>
        <v>8000</v>
      </c>
      <c r="BL118" s="20" t="s">
        <v>295</v>
      </c>
      <c r="BM118" s="178" t="s">
        <v>2245</v>
      </c>
    </row>
    <row r="119" spans="1:65" s="2" customFormat="1" ht="16.5" customHeight="1">
      <c r="A119" s="33"/>
      <c r="B119" s="167"/>
      <c r="C119" s="168" t="s">
        <v>326</v>
      </c>
      <c r="D119" s="168" t="s">
        <v>197</v>
      </c>
      <c r="E119" s="169" t="s">
        <v>2246</v>
      </c>
      <c r="F119" s="170" t="s">
        <v>2247</v>
      </c>
      <c r="G119" s="171" t="s">
        <v>1148</v>
      </c>
      <c r="H119" s="172">
        <v>1</v>
      </c>
      <c r="I119" s="173">
        <v>2600</v>
      </c>
      <c r="J119" s="173">
        <f>ROUND(I119*H119,2)</f>
        <v>2600</v>
      </c>
      <c r="K119" s="170" t="s">
        <v>3</v>
      </c>
      <c r="L119" s="34"/>
      <c r="M119" s="174" t="s">
        <v>3</v>
      </c>
      <c r="N119" s="175" t="s">
        <v>40</v>
      </c>
      <c r="O119" s="176">
        <v>0</v>
      </c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78" t="s">
        <v>295</v>
      </c>
      <c r="AT119" s="178" t="s">
        <v>197</v>
      </c>
      <c r="AU119" s="178" t="s">
        <v>119</v>
      </c>
      <c r="AY119" s="20" t="s">
        <v>195</v>
      </c>
      <c r="BE119" s="179">
        <f>IF(N119="základní",J119,0)</f>
        <v>2600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76</v>
      </c>
      <c r="BK119" s="179">
        <f>ROUND(I119*H119,2)</f>
        <v>2600</v>
      </c>
      <c r="BL119" s="20" t="s">
        <v>295</v>
      </c>
      <c r="BM119" s="178" t="s">
        <v>2248</v>
      </c>
    </row>
    <row r="120" spans="1:65" s="2" customFormat="1" ht="24" customHeight="1">
      <c r="A120" s="33"/>
      <c r="B120" s="167"/>
      <c r="C120" s="168" t="s">
        <v>331</v>
      </c>
      <c r="D120" s="168" t="s">
        <v>197</v>
      </c>
      <c r="E120" s="169" t="s">
        <v>2249</v>
      </c>
      <c r="F120" s="170" t="s">
        <v>2250</v>
      </c>
      <c r="G120" s="171" t="s">
        <v>1148</v>
      </c>
      <c r="H120" s="172">
        <v>2</v>
      </c>
      <c r="I120" s="173">
        <v>495</v>
      </c>
      <c r="J120" s="173">
        <f>ROUND(I120*H120,2)</f>
        <v>990</v>
      </c>
      <c r="K120" s="170" t="s">
        <v>3</v>
      </c>
      <c r="L120" s="34"/>
      <c r="M120" s="174" t="s">
        <v>3</v>
      </c>
      <c r="N120" s="175" t="s">
        <v>40</v>
      </c>
      <c r="O120" s="176">
        <v>0</v>
      </c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8" t="s">
        <v>295</v>
      </c>
      <c r="AT120" s="178" t="s">
        <v>197</v>
      </c>
      <c r="AU120" s="178" t="s">
        <v>119</v>
      </c>
      <c r="AY120" s="20" t="s">
        <v>195</v>
      </c>
      <c r="BE120" s="179">
        <f>IF(N120="základní",J120,0)</f>
        <v>990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76</v>
      </c>
      <c r="BK120" s="179">
        <f>ROUND(I120*H120,2)</f>
        <v>990</v>
      </c>
      <c r="BL120" s="20" t="s">
        <v>295</v>
      </c>
      <c r="BM120" s="178" t="s">
        <v>2251</v>
      </c>
    </row>
    <row r="121" spans="1:65" s="2" customFormat="1" ht="16.5" customHeight="1">
      <c r="A121" s="33"/>
      <c r="B121" s="167"/>
      <c r="C121" s="168" t="s">
        <v>338</v>
      </c>
      <c r="D121" s="168" t="s">
        <v>197</v>
      </c>
      <c r="E121" s="169" t="s">
        <v>2252</v>
      </c>
      <c r="F121" s="170" t="s">
        <v>2253</v>
      </c>
      <c r="G121" s="171" t="s">
        <v>1148</v>
      </c>
      <c r="H121" s="172">
        <v>10</v>
      </c>
      <c r="I121" s="173">
        <v>275</v>
      </c>
      <c r="J121" s="173">
        <f>ROUND(I121*H121,2)</f>
        <v>2750</v>
      </c>
      <c r="K121" s="170" t="s">
        <v>3</v>
      </c>
      <c r="L121" s="34"/>
      <c r="M121" s="174" t="s">
        <v>3</v>
      </c>
      <c r="N121" s="175" t="s">
        <v>40</v>
      </c>
      <c r="O121" s="176">
        <v>0</v>
      </c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8" t="s">
        <v>295</v>
      </c>
      <c r="AT121" s="178" t="s">
        <v>197</v>
      </c>
      <c r="AU121" s="178" t="s">
        <v>119</v>
      </c>
      <c r="AY121" s="20" t="s">
        <v>195</v>
      </c>
      <c r="BE121" s="179">
        <f>IF(N121="základní",J121,0)</f>
        <v>2750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76</v>
      </c>
      <c r="BK121" s="179">
        <f>ROUND(I121*H121,2)</f>
        <v>2750</v>
      </c>
      <c r="BL121" s="20" t="s">
        <v>295</v>
      </c>
      <c r="BM121" s="178" t="s">
        <v>2254</v>
      </c>
    </row>
    <row r="122" spans="1:63" s="12" customFormat="1" ht="20.85" customHeight="1">
      <c r="A122" s="12"/>
      <c r="B122" s="155"/>
      <c r="C122" s="12"/>
      <c r="D122" s="156" t="s">
        <v>68</v>
      </c>
      <c r="E122" s="165" t="s">
        <v>2255</v>
      </c>
      <c r="F122" s="165" t="s">
        <v>2256</v>
      </c>
      <c r="G122" s="12"/>
      <c r="H122" s="12"/>
      <c r="I122" s="12"/>
      <c r="J122" s="166">
        <f>BK122</f>
        <v>276272</v>
      </c>
      <c r="K122" s="12"/>
      <c r="L122" s="155"/>
      <c r="M122" s="159"/>
      <c r="N122" s="160"/>
      <c r="O122" s="160"/>
      <c r="P122" s="161">
        <f>SUM(P123:P140)</f>
        <v>0</v>
      </c>
      <c r="Q122" s="160"/>
      <c r="R122" s="161">
        <f>SUM(R123:R140)</f>
        <v>0</v>
      </c>
      <c r="S122" s="160"/>
      <c r="T122" s="162">
        <f>SUM(T123:T140)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6" t="s">
        <v>78</v>
      </c>
      <c r="AT122" s="163" t="s">
        <v>68</v>
      </c>
      <c r="AU122" s="163" t="s">
        <v>78</v>
      </c>
      <c r="AY122" s="156" t="s">
        <v>195</v>
      </c>
      <c r="BK122" s="164">
        <f>SUM(BK123:BK140)</f>
        <v>276272</v>
      </c>
    </row>
    <row r="123" spans="1:65" s="2" customFormat="1" ht="24" customHeight="1">
      <c r="A123" s="33"/>
      <c r="B123" s="167"/>
      <c r="C123" s="168" t="s">
        <v>344</v>
      </c>
      <c r="D123" s="168" t="s">
        <v>197</v>
      </c>
      <c r="E123" s="169" t="s">
        <v>2257</v>
      </c>
      <c r="F123" s="170" t="s">
        <v>2258</v>
      </c>
      <c r="G123" s="171" t="s">
        <v>212</v>
      </c>
      <c r="H123" s="172">
        <v>48</v>
      </c>
      <c r="I123" s="173">
        <v>845</v>
      </c>
      <c r="J123" s="173">
        <f>ROUND(I123*H123,2)</f>
        <v>40560</v>
      </c>
      <c r="K123" s="170" t="s">
        <v>3</v>
      </c>
      <c r="L123" s="34"/>
      <c r="M123" s="174" t="s">
        <v>3</v>
      </c>
      <c r="N123" s="175" t="s">
        <v>40</v>
      </c>
      <c r="O123" s="176">
        <v>0</v>
      </c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8" t="s">
        <v>295</v>
      </c>
      <c r="AT123" s="178" t="s">
        <v>197</v>
      </c>
      <c r="AU123" s="178" t="s">
        <v>119</v>
      </c>
      <c r="AY123" s="20" t="s">
        <v>195</v>
      </c>
      <c r="BE123" s="179">
        <f>IF(N123="základní",J123,0)</f>
        <v>40560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76</v>
      </c>
      <c r="BK123" s="179">
        <f>ROUND(I123*H123,2)</f>
        <v>40560</v>
      </c>
      <c r="BL123" s="20" t="s">
        <v>295</v>
      </c>
      <c r="BM123" s="178" t="s">
        <v>2259</v>
      </c>
    </row>
    <row r="124" spans="1:65" s="2" customFormat="1" ht="16.5" customHeight="1">
      <c r="A124" s="33"/>
      <c r="B124" s="167"/>
      <c r="C124" s="168" t="s">
        <v>362</v>
      </c>
      <c r="D124" s="168" t="s">
        <v>197</v>
      </c>
      <c r="E124" s="169" t="s">
        <v>2260</v>
      </c>
      <c r="F124" s="170" t="s">
        <v>2261</v>
      </c>
      <c r="G124" s="171" t="s">
        <v>212</v>
      </c>
      <c r="H124" s="172">
        <v>92</v>
      </c>
      <c r="I124" s="173">
        <v>570</v>
      </c>
      <c r="J124" s="173">
        <f>ROUND(I124*H124,2)</f>
        <v>52440</v>
      </c>
      <c r="K124" s="170" t="s">
        <v>3</v>
      </c>
      <c r="L124" s="34"/>
      <c r="M124" s="174" t="s">
        <v>3</v>
      </c>
      <c r="N124" s="175" t="s">
        <v>40</v>
      </c>
      <c r="O124" s="176">
        <v>0</v>
      </c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8" t="s">
        <v>295</v>
      </c>
      <c r="AT124" s="178" t="s">
        <v>197</v>
      </c>
      <c r="AU124" s="178" t="s">
        <v>119</v>
      </c>
      <c r="AY124" s="20" t="s">
        <v>195</v>
      </c>
      <c r="BE124" s="179">
        <f>IF(N124="základní",J124,0)</f>
        <v>52440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76</v>
      </c>
      <c r="BK124" s="179">
        <f>ROUND(I124*H124,2)</f>
        <v>52440</v>
      </c>
      <c r="BL124" s="20" t="s">
        <v>295</v>
      </c>
      <c r="BM124" s="178" t="s">
        <v>2262</v>
      </c>
    </row>
    <row r="125" spans="1:65" s="2" customFormat="1" ht="16.5" customHeight="1">
      <c r="A125" s="33"/>
      <c r="B125" s="167"/>
      <c r="C125" s="168" t="s">
        <v>369</v>
      </c>
      <c r="D125" s="168" t="s">
        <v>197</v>
      </c>
      <c r="E125" s="169" t="s">
        <v>2263</v>
      </c>
      <c r="F125" s="170" t="s">
        <v>2264</v>
      </c>
      <c r="G125" s="171" t="s">
        <v>212</v>
      </c>
      <c r="H125" s="172">
        <v>120</v>
      </c>
      <c r="I125" s="173">
        <v>363</v>
      </c>
      <c r="J125" s="173">
        <f>ROUND(I125*H125,2)</f>
        <v>43560</v>
      </c>
      <c r="K125" s="170" t="s">
        <v>3</v>
      </c>
      <c r="L125" s="34"/>
      <c r="M125" s="174" t="s">
        <v>3</v>
      </c>
      <c r="N125" s="175" t="s">
        <v>40</v>
      </c>
      <c r="O125" s="176">
        <v>0</v>
      </c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295</v>
      </c>
      <c r="AT125" s="178" t="s">
        <v>197</v>
      </c>
      <c r="AU125" s="178" t="s">
        <v>119</v>
      </c>
      <c r="AY125" s="20" t="s">
        <v>195</v>
      </c>
      <c r="BE125" s="179">
        <f>IF(N125="základní",J125,0)</f>
        <v>43560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76</v>
      </c>
      <c r="BK125" s="179">
        <f>ROUND(I125*H125,2)</f>
        <v>43560</v>
      </c>
      <c r="BL125" s="20" t="s">
        <v>295</v>
      </c>
      <c r="BM125" s="178" t="s">
        <v>2265</v>
      </c>
    </row>
    <row r="126" spans="1:65" s="2" customFormat="1" ht="16.5" customHeight="1">
      <c r="A126" s="33"/>
      <c r="B126" s="167"/>
      <c r="C126" s="168" t="s">
        <v>376</v>
      </c>
      <c r="D126" s="168" t="s">
        <v>197</v>
      </c>
      <c r="E126" s="169" t="s">
        <v>2266</v>
      </c>
      <c r="F126" s="170" t="s">
        <v>2267</v>
      </c>
      <c r="G126" s="171" t="s">
        <v>212</v>
      </c>
      <c r="H126" s="172">
        <v>148</v>
      </c>
      <c r="I126" s="173">
        <v>192</v>
      </c>
      <c r="J126" s="173">
        <f>ROUND(I126*H126,2)</f>
        <v>28416</v>
      </c>
      <c r="K126" s="170" t="s">
        <v>3</v>
      </c>
      <c r="L126" s="34"/>
      <c r="M126" s="174" t="s">
        <v>3</v>
      </c>
      <c r="N126" s="175" t="s">
        <v>40</v>
      </c>
      <c r="O126" s="176">
        <v>0</v>
      </c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8" t="s">
        <v>295</v>
      </c>
      <c r="AT126" s="178" t="s">
        <v>197</v>
      </c>
      <c r="AU126" s="178" t="s">
        <v>119</v>
      </c>
      <c r="AY126" s="20" t="s">
        <v>195</v>
      </c>
      <c r="BE126" s="179">
        <f>IF(N126="základní",J126,0)</f>
        <v>28416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76</v>
      </c>
      <c r="BK126" s="179">
        <f>ROUND(I126*H126,2)</f>
        <v>28416</v>
      </c>
      <c r="BL126" s="20" t="s">
        <v>295</v>
      </c>
      <c r="BM126" s="178" t="s">
        <v>2268</v>
      </c>
    </row>
    <row r="127" spans="1:65" s="2" customFormat="1" ht="16.5" customHeight="1">
      <c r="A127" s="33"/>
      <c r="B127" s="167"/>
      <c r="C127" s="168" t="s">
        <v>383</v>
      </c>
      <c r="D127" s="168" t="s">
        <v>197</v>
      </c>
      <c r="E127" s="169" t="s">
        <v>2269</v>
      </c>
      <c r="F127" s="170" t="s">
        <v>2270</v>
      </c>
      <c r="G127" s="171" t="s">
        <v>212</v>
      </c>
      <c r="H127" s="172">
        <v>8</v>
      </c>
      <c r="I127" s="173">
        <v>93</v>
      </c>
      <c r="J127" s="173">
        <f>ROUND(I127*H127,2)</f>
        <v>744</v>
      </c>
      <c r="K127" s="170" t="s">
        <v>3</v>
      </c>
      <c r="L127" s="34"/>
      <c r="M127" s="174" t="s">
        <v>3</v>
      </c>
      <c r="N127" s="175" t="s">
        <v>40</v>
      </c>
      <c r="O127" s="176">
        <v>0</v>
      </c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295</v>
      </c>
      <c r="AT127" s="178" t="s">
        <v>197</v>
      </c>
      <c r="AU127" s="178" t="s">
        <v>119</v>
      </c>
      <c r="AY127" s="20" t="s">
        <v>195</v>
      </c>
      <c r="BE127" s="179">
        <f>IF(N127="základní",J127,0)</f>
        <v>744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76</v>
      </c>
      <c r="BK127" s="179">
        <f>ROUND(I127*H127,2)</f>
        <v>744</v>
      </c>
      <c r="BL127" s="20" t="s">
        <v>295</v>
      </c>
      <c r="BM127" s="178" t="s">
        <v>2271</v>
      </c>
    </row>
    <row r="128" spans="1:65" s="2" customFormat="1" ht="16.5" customHeight="1">
      <c r="A128" s="33"/>
      <c r="B128" s="167"/>
      <c r="C128" s="168" t="s">
        <v>400</v>
      </c>
      <c r="D128" s="168" t="s">
        <v>197</v>
      </c>
      <c r="E128" s="169" t="s">
        <v>2272</v>
      </c>
      <c r="F128" s="170" t="s">
        <v>2273</v>
      </c>
      <c r="G128" s="171" t="s">
        <v>212</v>
      </c>
      <c r="H128" s="172">
        <v>26</v>
      </c>
      <c r="I128" s="173">
        <v>61</v>
      </c>
      <c r="J128" s="173">
        <f>ROUND(I128*H128,2)</f>
        <v>1586</v>
      </c>
      <c r="K128" s="170" t="s">
        <v>3</v>
      </c>
      <c r="L128" s="34"/>
      <c r="M128" s="174" t="s">
        <v>3</v>
      </c>
      <c r="N128" s="175" t="s">
        <v>40</v>
      </c>
      <c r="O128" s="176">
        <v>0</v>
      </c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8" t="s">
        <v>295</v>
      </c>
      <c r="AT128" s="178" t="s">
        <v>197</v>
      </c>
      <c r="AU128" s="178" t="s">
        <v>119</v>
      </c>
      <c r="AY128" s="20" t="s">
        <v>195</v>
      </c>
      <c r="BE128" s="179">
        <f>IF(N128="základní",J128,0)</f>
        <v>1586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76</v>
      </c>
      <c r="BK128" s="179">
        <f>ROUND(I128*H128,2)</f>
        <v>1586</v>
      </c>
      <c r="BL128" s="20" t="s">
        <v>295</v>
      </c>
      <c r="BM128" s="178" t="s">
        <v>2274</v>
      </c>
    </row>
    <row r="129" spans="1:65" s="2" customFormat="1" ht="24" customHeight="1">
      <c r="A129" s="33"/>
      <c r="B129" s="167"/>
      <c r="C129" s="168" t="s">
        <v>405</v>
      </c>
      <c r="D129" s="168" t="s">
        <v>197</v>
      </c>
      <c r="E129" s="169" t="s">
        <v>2275</v>
      </c>
      <c r="F129" s="170" t="s">
        <v>2276</v>
      </c>
      <c r="G129" s="171" t="s">
        <v>212</v>
      </c>
      <c r="H129" s="172">
        <v>2</v>
      </c>
      <c r="I129" s="173">
        <v>462</v>
      </c>
      <c r="J129" s="173">
        <f>ROUND(I129*H129,2)</f>
        <v>924</v>
      </c>
      <c r="K129" s="170" t="s">
        <v>3</v>
      </c>
      <c r="L129" s="34"/>
      <c r="M129" s="174" t="s">
        <v>3</v>
      </c>
      <c r="N129" s="175" t="s">
        <v>40</v>
      </c>
      <c r="O129" s="176">
        <v>0</v>
      </c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295</v>
      </c>
      <c r="AT129" s="178" t="s">
        <v>197</v>
      </c>
      <c r="AU129" s="178" t="s">
        <v>119</v>
      </c>
      <c r="AY129" s="20" t="s">
        <v>195</v>
      </c>
      <c r="BE129" s="179">
        <f>IF(N129="základní",J129,0)</f>
        <v>924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0" t="s">
        <v>76</v>
      </c>
      <c r="BK129" s="179">
        <f>ROUND(I129*H129,2)</f>
        <v>924</v>
      </c>
      <c r="BL129" s="20" t="s">
        <v>295</v>
      </c>
      <c r="BM129" s="178" t="s">
        <v>2277</v>
      </c>
    </row>
    <row r="130" spans="1:65" s="2" customFormat="1" ht="16.5" customHeight="1">
      <c r="A130" s="33"/>
      <c r="B130" s="167"/>
      <c r="C130" s="168" t="s">
        <v>417</v>
      </c>
      <c r="D130" s="168" t="s">
        <v>197</v>
      </c>
      <c r="E130" s="169" t="s">
        <v>2278</v>
      </c>
      <c r="F130" s="170" t="s">
        <v>2279</v>
      </c>
      <c r="G130" s="171" t="s">
        <v>212</v>
      </c>
      <c r="H130" s="172">
        <v>52</v>
      </c>
      <c r="I130" s="173">
        <v>308</v>
      </c>
      <c r="J130" s="173">
        <f>ROUND(I130*H130,2)</f>
        <v>16016</v>
      </c>
      <c r="K130" s="170" t="s">
        <v>3</v>
      </c>
      <c r="L130" s="34"/>
      <c r="M130" s="174" t="s">
        <v>3</v>
      </c>
      <c r="N130" s="175" t="s">
        <v>40</v>
      </c>
      <c r="O130" s="176">
        <v>0</v>
      </c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8" t="s">
        <v>295</v>
      </c>
      <c r="AT130" s="178" t="s">
        <v>197</v>
      </c>
      <c r="AU130" s="178" t="s">
        <v>119</v>
      </c>
      <c r="AY130" s="20" t="s">
        <v>195</v>
      </c>
      <c r="BE130" s="179">
        <f>IF(N130="základní",J130,0)</f>
        <v>16016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76</v>
      </c>
      <c r="BK130" s="179">
        <f>ROUND(I130*H130,2)</f>
        <v>16016</v>
      </c>
      <c r="BL130" s="20" t="s">
        <v>295</v>
      </c>
      <c r="BM130" s="178" t="s">
        <v>2280</v>
      </c>
    </row>
    <row r="131" spans="1:65" s="2" customFormat="1" ht="16.5" customHeight="1">
      <c r="A131" s="33"/>
      <c r="B131" s="167"/>
      <c r="C131" s="168" t="s">
        <v>422</v>
      </c>
      <c r="D131" s="168" t="s">
        <v>197</v>
      </c>
      <c r="E131" s="169" t="s">
        <v>2281</v>
      </c>
      <c r="F131" s="170" t="s">
        <v>2282</v>
      </c>
      <c r="G131" s="171" t="s">
        <v>212</v>
      </c>
      <c r="H131" s="172">
        <v>128</v>
      </c>
      <c r="I131" s="173">
        <v>275</v>
      </c>
      <c r="J131" s="173">
        <f>ROUND(I131*H131,2)</f>
        <v>35200</v>
      </c>
      <c r="K131" s="170" t="s">
        <v>3</v>
      </c>
      <c r="L131" s="34"/>
      <c r="M131" s="174" t="s">
        <v>3</v>
      </c>
      <c r="N131" s="175" t="s">
        <v>40</v>
      </c>
      <c r="O131" s="176">
        <v>0</v>
      </c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295</v>
      </c>
      <c r="AT131" s="178" t="s">
        <v>197</v>
      </c>
      <c r="AU131" s="178" t="s">
        <v>119</v>
      </c>
      <c r="AY131" s="20" t="s">
        <v>195</v>
      </c>
      <c r="BE131" s="179">
        <f>IF(N131="základní",J131,0)</f>
        <v>35200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0" t="s">
        <v>76</v>
      </c>
      <c r="BK131" s="179">
        <f>ROUND(I131*H131,2)</f>
        <v>35200</v>
      </c>
      <c r="BL131" s="20" t="s">
        <v>295</v>
      </c>
      <c r="BM131" s="178" t="s">
        <v>2283</v>
      </c>
    </row>
    <row r="132" spans="1:65" s="2" customFormat="1" ht="16.5" customHeight="1">
      <c r="A132" s="33"/>
      <c r="B132" s="167"/>
      <c r="C132" s="168" t="s">
        <v>427</v>
      </c>
      <c r="D132" s="168" t="s">
        <v>197</v>
      </c>
      <c r="E132" s="169" t="s">
        <v>2284</v>
      </c>
      <c r="F132" s="170" t="s">
        <v>2285</v>
      </c>
      <c r="G132" s="171" t="s">
        <v>212</v>
      </c>
      <c r="H132" s="172">
        <v>78</v>
      </c>
      <c r="I132" s="173">
        <v>231</v>
      </c>
      <c r="J132" s="173">
        <f>ROUND(I132*H132,2)</f>
        <v>18018</v>
      </c>
      <c r="K132" s="170" t="s">
        <v>3</v>
      </c>
      <c r="L132" s="34"/>
      <c r="M132" s="174" t="s">
        <v>3</v>
      </c>
      <c r="N132" s="175" t="s">
        <v>40</v>
      </c>
      <c r="O132" s="176">
        <v>0</v>
      </c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295</v>
      </c>
      <c r="AT132" s="178" t="s">
        <v>197</v>
      </c>
      <c r="AU132" s="178" t="s">
        <v>119</v>
      </c>
      <c r="AY132" s="20" t="s">
        <v>195</v>
      </c>
      <c r="BE132" s="179">
        <f>IF(N132="základní",J132,0)</f>
        <v>18018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76</v>
      </c>
      <c r="BK132" s="179">
        <f>ROUND(I132*H132,2)</f>
        <v>18018</v>
      </c>
      <c r="BL132" s="20" t="s">
        <v>295</v>
      </c>
      <c r="BM132" s="178" t="s">
        <v>2286</v>
      </c>
    </row>
    <row r="133" spans="1:65" s="2" customFormat="1" ht="16.5" customHeight="1">
      <c r="A133" s="33"/>
      <c r="B133" s="167"/>
      <c r="C133" s="168" t="s">
        <v>431</v>
      </c>
      <c r="D133" s="168" t="s">
        <v>197</v>
      </c>
      <c r="E133" s="169" t="s">
        <v>2287</v>
      </c>
      <c r="F133" s="170" t="s">
        <v>2288</v>
      </c>
      <c r="G133" s="171" t="s">
        <v>212</v>
      </c>
      <c r="H133" s="172">
        <v>10</v>
      </c>
      <c r="I133" s="173">
        <v>209</v>
      </c>
      <c r="J133" s="173">
        <f>ROUND(I133*H133,2)</f>
        <v>2090</v>
      </c>
      <c r="K133" s="170" t="s">
        <v>3</v>
      </c>
      <c r="L133" s="34"/>
      <c r="M133" s="174" t="s">
        <v>3</v>
      </c>
      <c r="N133" s="175" t="s">
        <v>40</v>
      </c>
      <c r="O133" s="176">
        <v>0</v>
      </c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295</v>
      </c>
      <c r="AT133" s="178" t="s">
        <v>197</v>
      </c>
      <c r="AU133" s="178" t="s">
        <v>119</v>
      </c>
      <c r="AY133" s="20" t="s">
        <v>195</v>
      </c>
      <c r="BE133" s="179">
        <f>IF(N133="základní",J133,0)</f>
        <v>2090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76</v>
      </c>
      <c r="BK133" s="179">
        <f>ROUND(I133*H133,2)</f>
        <v>2090</v>
      </c>
      <c r="BL133" s="20" t="s">
        <v>295</v>
      </c>
      <c r="BM133" s="178" t="s">
        <v>2289</v>
      </c>
    </row>
    <row r="134" spans="1:65" s="2" customFormat="1" ht="16.5" customHeight="1">
      <c r="A134" s="33"/>
      <c r="B134" s="167"/>
      <c r="C134" s="168" t="s">
        <v>435</v>
      </c>
      <c r="D134" s="168" t="s">
        <v>197</v>
      </c>
      <c r="E134" s="169" t="s">
        <v>2290</v>
      </c>
      <c r="F134" s="170" t="s">
        <v>2291</v>
      </c>
      <c r="G134" s="171" t="s">
        <v>212</v>
      </c>
      <c r="H134" s="172">
        <v>104</v>
      </c>
      <c r="I134" s="173">
        <v>193</v>
      </c>
      <c r="J134" s="173">
        <f>ROUND(I134*H134,2)</f>
        <v>20072</v>
      </c>
      <c r="K134" s="170" t="s">
        <v>3</v>
      </c>
      <c r="L134" s="34"/>
      <c r="M134" s="174" t="s">
        <v>3</v>
      </c>
      <c r="N134" s="175" t="s">
        <v>40</v>
      </c>
      <c r="O134" s="176">
        <v>0</v>
      </c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295</v>
      </c>
      <c r="AT134" s="178" t="s">
        <v>197</v>
      </c>
      <c r="AU134" s="178" t="s">
        <v>119</v>
      </c>
      <c r="AY134" s="20" t="s">
        <v>195</v>
      </c>
      <c r="BE134" s="179">
        <f>IF(N134="základní",J134,0)</f>
        <v>20072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76</v>
      </c>
      <c r="BK134" s="179">
        <f>ROUND(I134*H134,2)</f>
        <v>20072</v>
      </c>
      <c r="BL134" s="20" t="s">
        <v>295</v>
      </c>
      <c r="BM134" s="178" t="s">
        <v>2292</v>
      </c>
    </row>
    <row r="135" spans="1:65" s="2" customFormat="1" ht="16.5" customHeight="1">
      <c r="A135" s="33"/>
      <c r="B135" s="167"/>
      <c r="C135" s="168" t="s">
        <v>440</v>
      </c>
      <c r="D135" s="168" t="s">
        <v>197</v>
      </c>
      <c r="E135" s="169" t="s">
        <v>2293</v>
      </c>
      <c r="F135" s="170" t="s">
        <v>2294</v>
      </c>
      <c r="G135" s="171" t="s">
        <v>1148</v>
      </c>
      <c r="H135" s="172">
        <v>20</v>
      </c>
      <c r="I135" s="173">
        <v>94</v>
      </c>
      <c r="J135" s="173">
        <f>ROUND(I135*H135,2)</f>
        <v>1880</v>
      </c>
      <c r="K135" s="170" t="s">
        <v>3</v>
      </c>
      <c r="L135" s="34"/>
      <c r="M135" s="174" t="s">
        <v>3</v>
      </c>
      <c r="N135" s="175" t="s">
        <v>40</v>
      </c>
      <c r="O135" s="176">
        <v>0</v>
      </c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295</v>
      </c>
      <c r="AT135" s="178" t="s">
        <v>197</v>
      </c>
      <c r="AU135" s="178" t="s">
        <v>119</v>
      </c>
      <c r="AY135" s="20" t="s">
        <v>195</v>
      </c>
      <c r="BE135" s="179">
        <f>IF(N135="základní",J135,0)</f>
        <v>1880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76</v>
      </c>
      <c r="BK135" s="179">
        <f>ROUND(I135*H135,2)</f>
        <v>1880</v>
      </c>
      <c r="BL135" s="20" t="s">
        <v>295</v>
      </c>
      <c r="BM135" s="178" t="s">
        <v>2295</v>
      </c>
    </row>
    <row r="136" spans="1:65" s="2" customFormat="1" ht="16.5" customHeight="1">
      <c r="A136" s="33"/>
      <c r="B136" s="167"/>
      <c r="C136" s="168" t="s">
        <v>451</v>
      </c>
      <c r="D136" s="168" t="s">
        <v>197</v>
      </c>
      <c r="E136" s="169" t="s">
        <v>2296</v>
      </c>
      <c r="F136" s="170" t="s">
        <v>2297</v>
      </c>
      <c r="G136" s="171" t="s">
        <v>1148</v>
      </c>
      <c r="H136" s="172">
        <v>2</v>
      </c>
      <c r="I136" s="173">
        <v>116</v>
      </c>
      <c r="J136" s="173">
        <f>ROUND(I136*H136,2)</f>
        <v>232</v>
      </c>
      <c r="K136" s="170" t="s">
        <v>3</v>
      </c>
      <c r="L136" s="34"/>
      <c r="M136" s="174" t="s">
        <v>3</v>
      </c>
      <c r="N136" s="175" t="s">
        <v>40</v>
      </c>
      <c r="O136" s="176">
        <v>0</v>
      </c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295</v>
      </c>
      <c r="AT136" s="178" t="s">
        <v>197</v>
      </c>
      <c r="AU136" s="178" t="s">
        <v>119</v>
      </c>
      <c r="AY136" s="20" t="s">
        <v>195</v>
      </c>
      <c r="BE136" s="179">
        <f>IF(N136="základní",J136,0)</f>
        <v>232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76</v>
      </c>
      <c r="BK136" s="179">
        <f>ROUND(I136*H136,2)</f>
        <v>232</v>
      </c>
      <c r="BL136" s="20" t="s">
        <v>295</v>
      </c>
      <c r="BM136" s="178" t="s">
        <v>2298</v>
      </c>
    </row>
    <row r="137" spans="1:65" s="2" customFormat="1" ht="16.5" customHeight="1">
      <c r="A137" s="33"/>
      <c r="B137" s="167"/>
      <c r="C137" s="168" t="s">
        <v>456</v>
      </c>
      <c r="D137" s="168" t="s">
        <v>197</v>
      </c>
      <c r="E137" s="169" t="s">
        <v>2299</v>
      </c>
      <c r="F137" s="170" t="s">
        <v>2300</v>
      </c>
      <c r="G137" s="171" t="s">
        <v>1148</v>
      </c>
      <c r="H137" s="172">
        <v>38</v>
      </c>
      <c r="I137" s="173">
        <v>61</v>
      </c>
      <c r="J137" s="173">
        <f>ROUND(I137*H137,2)</f>
        <v>2318</v>
      </c>
      <c r="K137" s="170" t="s">
        <v>3</v>
      </c>
      <c r="L137" s="34"/>
      <c r="M137" s="174" t="s">
        <v>3</v>
      </c>
      <c r="N137" s="175" t="s">
        <v>40</v>
      </c>
      <c r="O137" s="176">
        <v>0</v>
      </c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295</v>
      </c>
      <c r="AT137" s="178" t="s">
        <v>197</v>
      </c>
      <c r="AU137" s="178" t="s">
        <v>119</v>
      </c>
      <c r="AY137" s="20" t="s">
        <v>195</v>
      </c>
      <c r="BE137" s="179">
        <f>IF(N137="základní",J137,0)</f>
        <v>2318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76</v>
      </c>
      <c r="BK137" s="179">
        <f>ROUND(I137*H137,2)</f>
        <v>2318</v>
      </c>
      <c r="BL137" s="20" t="s">
        <v>295</v>
      </c>
      <c r="BM137" s="178" t="s">
        <v>2301</v>
      </c>
    </row>
    <row r="138" spans="1:65" s="2" customFormat="1" ht="16.5" customHeight="1">
      <c r="A138" s="33"/>
      <c r="B138" s="167"/>
      <c r="C138" s="168" t="s">
        <v>461</v>
      </c>
      <c r="D138" s="168" t="s">
        <v>197</v>
      </c>
      <c r="E138" s="169" t="s">
        <v>2302</v>
      </c>
      <c r="F138" s="170" t="s">
        <v>2303</v>
      </c>
      <c r="G138" s="171" t="s">
        <v>212</v>
      </c>
      <c r="H138" s="172">
        <v>148</v>
      </c>
      <c r="I138" s="173">
        <v>50</v>
      </c>
      <c r="J138" s="173">
        <f>ROUND(I138*H138,2)</f>
        <v>7400</v>
      </c>
      <c r="K138" s="170" t="s">
        <v>3</v>
      </c>
      <c r="L138" s="34"/>
      <c r="M138" s="174" t="s">
        <v>3</v>
      </c>
      <c r="N138" s="175" t="s">
        <v>40</v>
      </c>
      <c r="O138" s="176">
        <v>0</v>
      </c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295</v>
      </c>
      <c r="AT138" s="178" t="s">
        <v>197</v>
      </c>
      <c r="AU138" s="178" t="s">
        <v>119</v>
      </c>
      <c r="AY138" s="20" t="s">
        <v>195</v>
      </c>
      <c r="BE138" s="179">
        <f>IF(N138="základní",J138,0)</f>
        <v>7400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76</v>
      </c>
      <c r="BK138" s="179">
        <f>ROUND(I138*H138,2)</f>
        <v>7400</v>
      </c>
      <c r="BL138" s="20" t="s">
        <v>295</v>
      </c>
      <c r="BM138" s="178" t="s">
        <v>2304</v>
      </c>
    </row>
    <row r="139" spans="1:65" s="2" customFormat="1" ht="16.5" customHeight="1">
      <c r="A139" s="33"/>
      <c r="B139" s="167"/>
      <c r="C139" s="168" t="s">
        <v>466</v>
      </c>
      <c r="D139" s="168" t="s">
        <v>197</v>
      </c>
      <c r="E139" s="169" t="s">
        <v>2305</v>
      </c>
      <c r="F139" s="170" t="s">
        <v>2306</v>
      </c>
      <c r="G139" s="171" t="s">
        <v>212</v>
      </c>
      <c r="H139" s="172">
        <v>56</v>
      </c>
      <c r="I139" s="173">
        <v>50</v>
      </c>
      <c r="J139" s="173">
        <f>ROUND(I139*H139,2)</f>
        <v>2800</v>
      </c>
      <c r="K139" s="170" t="s">
        <v>3</v>
      </c>
      <c r="L139" s="34"/>
      <c r="M139" s="174" t="s">
        <v>3</v>
      </c>
      <c r="N139" s="175" t="s">
        <v>40</v>
      </c>
      <c r="O139" s="176">
        <v>0</v>
      </c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8" t="s">
        <v>295</v>
      </c>
      <c r="AT139" s="178" t="s">
        <v>197</v>
      </c>
      <c r="AU139" s="178" t="s">
        <v>119</v>
      </c>
      <c r="AY139" s="20" t="s">
        <v>195</v>
      </c>
      <c r="BE139" s="179">
        <f>IF(N139="základní",J139,0)</f>
        <v>2800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0" t="s">
        <v>76</v>
      </c>
      <c r="BK139" s="179">
        <f>ROUND(I139*H139,2)</f>
        <v>2800</v>
      </c>
      <c r="BL139" s="20" t="s">
        <v>295</v>
      </c>
      <c r="BM139" s="178" t="s">
        <v>2307</v>
      </c>
    </row>
    <row r="140" spans="1:65" s="2" customFormat="1" ht="16.5" customHeight="1">
      <c r="A140" s="33"/>
      <c r="B140" s="167"/>
      <c r="C140" s="168" t="s">
        <v>470</v>
      </c>
      <c r="D140" s="168" t="s">
        <v>197</v>
      </c>
      <c r="E140" s="169" t="s">
        <v>2308</v>
      </c>
      <c r="F140" s="170" t="s">
        <v>2309</v>
      </c>
      <c r="G140" s="171" t="s">
        <v>212</v>
      </c>
      <c r="H140" s="172">
        <v>56</v>
      </c>
      <c r="I140" s="173">
        <v>36</v>
      </c>
      <c r="J140" s="173">
        <f>ROUND(I140*H140,2)</f>
        <v>2016</v>
      </c>
      <c r="K140" s="170" t="s">
        <v>3</v>
      </c>
      <c r="L140" s="34"/>
      <c r="M140" s="174" t="s">
        <v>3</v>
      </c>
      <c r="N140" s="175" t="s">
        <v>40</v>
      </c>
      <c r="O140" s="176">
        <v>0</v>
      </c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295</v>
      </c>
      <c r="AT140" s="178" t="s">
        <v>197</v>
      </c>
      <c r="AU140" s="178" t="s">
        <v>119</v>
      </c>
      <c r="AY140" s="20" t="s">
        <v>195</v>
      </c>
      <c r="BE140" s="179">
        <f>IF(N140="základní",J140,0)</f>
        <v>2016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76</v>
      </c>
      <c r="BK140" s="179">
        <f>ROUND(I140*H140,2)</f>
        <v>2016</v>
      </c>
      <c r="BL140" s="20" t="s">
        <v>295</v>
      </c>
      <c r="BM140" s="178" t="s">
        <v>2310</v>
      </c>
    </row>
    <row r="141" spans="1:63" s="12" customFormat="1" ht="20.85" customHeight="1">
      <c r="A141" s="12"/>
      <c r="B141" s="155"/>
      <c r="C141" s="12"/>
      <c r="D141" s="156" t="s">
        <v>68</v>
      </c>
      <c r="E141" s="165" t="s">
        <v>2311</v>
      </c>
      <c r="F141" s="165" t="s">
        <v>2312</v>
      </c>
      <c r="G141" s="12"/>
      <c r="H141" s="12"/>
      <c r="I141" s="12"/>
      <c r="J141" s="166">
        <f>BK141</f>
        <v>79508</v>
      </c>
      <c r="K141" s="12"/>
      <c r="L141" s="155"/>
      <c r="M141" s="159"/>
      <c r="N141" s="160"/>
      <c r="O141" s="160"/>
      <c r="P141" s="161">
        <f>SUM(P142:P154)</f>
        <v>0</v>
      </c>
      <c r="Q141" s="160"/>
      <c r="R141" s="161">
        <f>SUM(R142:R154)</f>
        <v>0</v>
      </c>
      <c r="S141" s="160"/>
      <c r="T141" s="162">
        <f>SUM(T142:T154)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56" t="s">
        <v>78</v>
      </c>
      <c r="AT141" s="163" t="s">
        <v>68</v>
      </c>
      <c r="AU141" s="163" t="s">
        <v>78</v>
      </c>
      <c r="AY141" s="156" t="s">
        <v>195</v>
      </c>
      <c r="BK141" s="164">
        <f>SUM(BK142:BK154)</f>
        <v>79508</v>
      </c>
    </row>
    <row r="142" spans="1:65" s="2" customFormat="1" ht="36" customHeight="1">
      <c r="A142" s="33"/>
      <c r="B142" s="167"/>
      <c r="C142" s="168" t="s">
        <v>475</v>
      </c>
      <c r="D142" s="168" t="s">
        <v>197</v>
      </c>
      <c r="E142" s="169" t="s">
        <v>2313</v>
      </c>
      <c r="F142" s="170" t="s">
        <v>2314</v>
      </c>
      <c r="G142" s="171" t="s">
        <v>212</v>
      </c>
      <c r="H142" s="172">
        <v>2</v>
      </c>
      <c r="I142" s="173">
        <v>305</v>
      </c>
      <c r="J142" s="173">
        <f>ROUND(I142*H142,2)</f>
        <v>610</v>
      </c>
      <c r="K142" s="170" t="s">
        <v>3</v>
      </c>
      <c r="L142" s="34"/>
      <c r="M142" s="174" t="s">
        <v>3</v>
      </c>
      <c r="N142" s="175" t="s">
        <v>40</v>
      </c>
      <c r="O142" s="176">
        <v>0</v>
      </c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295</v>
      </c>
      <c r="AT142" s="178" t="s">
        <v>197</v>
      </c>
      <c r="AU142" s="178" t="s">
        <v>119</v>
      </c>
      <c r="AY142" s="20" t="s">
        <v>195</v>
      </c>
      <c r="BE142" s="179">
        <f>IF(N142="základní",J142,0)</f>
        <v>610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0" t="s">
        <v>76</v>
      </c>
      <c r="BK142" s="179">
        <f>ROUND(I142*H142,2)</f>
        <v>610</v>
      </c>
      <c r="BL142" s="20" t="s">
        <v>295</v>
      </c>
      <c r="BM142" s="178" t="s">
        <v>2315</v>
      </c>
    </row>
    <row r="143" spans="1:65" s="2" customFormat="1" ht="16.5" customHeight="1">
      <c r="A143" s="33"/>
      <c r="B143" s="167"/>
      <c r="C143" s="168" t="s">
        <v>480</v>
      </c>
      <c r="D143" s="168" t="s">
        <v>197</v>
      </c>
      <c r="E143" s="169" t="s">
        <v>2316</v>
      </c>
      <c r="F143" s="170" t="s">
        <v>2317</v>
      </c>
      <c r="G143" s="171" t="s">
        <v>212</v>
      </c>
      <c r="H143" s="172">
        <v>40</v>
      </c>
      <c r="I143" s="173">
        <v>215</v>
      </c>
      <c r="J143" s="173">
        <f>ROUND(I143*H143,2)</f>
        <v>8600</v>
      </c>
      <c r="K143" s="170" t="s">
        <v>3</v>
      </c>
      <c r="L143" s="34"/>
      <c r="M143" s="174" t="s">
        <v>3</v>
      </c>
      <c r="N143" s="175" t="s">
        <v>40</v>
      </c>
      <c r="O143" s="176">
        <v>0</v>
      </c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295</v>
      </c>
      <c r="AT143" s="178" t="s">
        <v>197</v>
      </c>
      <c r="AU143" s="178" t="s">
        <v>119</v>
      </c>
      <c r="AY143" s="20" t="s">
        <v>195</v>
      </c>
      <c r="BE143" s="179">
        <f>IF(N143="základní",J143,0)</f>
        <v>8600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0" t="s">
        <v>76</v>
      </c>
      <c r="BK143" s="179">
        <f>ROUND(I143*H143,2)</f>
        <v>8600</v>
      </c>
      <c r="BL143" s="20" t="s">
        <v>295</v>
      </c>
      <c r="BM143" s="178" t="s">
        <v>2318</v>
      </c>
    </row>
    <row r="144" spans="1:65" s="2" customFormat="1" ht="16.5" customHeight="1">
      <c r="A144" s="33"/>
      <c r="B144" s="167"/>
      <c r="C144" s="168" t="s">
        <v>488</v>
      </c>
      <c r="D144" s="168" t="s">
        <v>197</v>
      </c>
      <c r="E144" s="169" t="s">
        <v>2319</v>
      </c>
      <c r="F144" s="170" t="s">
        <v>2320</v>
      </c>
      <c r="G144" s="171" t="s">
        <v>212</v>
      </c>
      <c r="H144" s="172">
        <v>10</v>
      </c>
      <c r="I144" s="173">
        <v>152</v>
      </c>
      <c r="J144" s="173">
        <f>ROUND(I144*H144,2)</f>
        <v>1520</v>
      </c>
      <c r="K144" s="170" t="s">
        <v>3</v>
      </c>
      <c r="L144" s="34"/>
      <c r="M144" s="174" t="s">
        <v>3</v>
      </c>
      <c r="N144" s="175" t="s">
        <v>40</v>
      </c>
      <c r="O144" s="176">
        <v>0</v>
      </c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295</v>
      </c>
      <c r="AT144" s="178" t="s">
        <v>197</v>
      </c>
      <c r="AU144" s="178" t="s">
        <v>119</v>
      </c>
      <c r="AY144" s="20" t="s">
        <v>195</v>
      </c>
      <c r="BE144" s="179">
        <f>IF(N144="základní",J144,0)</f>
        <v>1520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76</v>
      </c>
      <c r="BK144" s="179">
        <f>ROUND(I144*H144,2)</f>
        <v>1520</v>
      </c>
      <c r="BL144" s="20" t="s">
        <v>295</v>
      </c>
      <c r="BM144" s="178" t="s">
        <v>2321</v>
      </c>
    </row>
    <row r="145" spans="1:65" s="2" customFormat="1" ht="16.5" customHeight="1">
      <c r="A145" s="33"/>
      <c r="B145" s="167"/>
      <c r="C145" s="168" t="s">
        <v>498</v>
      </c>
      <c r="D145" s="168" t="s">
        <v>197</v>
      </c>
      <c r="E145" s="169" t="s">
        <v>2322</v>
      </c>
      <c r="F145" s="170" t="s">
        <v>2323</v>
      </c>
      <c r="G145" s="171" t="s">
        <v>212</v>
      </c>
      <c r="H145" s="172">
        <v>152</v>
      </c>
      <c r="I145" s="173">
        <v>120</v>
      </c>
      <c r="J145" s="173">
        <f>ROUND(I145*H145,2)</f>
        <v>18240</v>
      </c>
      <c r="K145" s="170" t="s">
        <v>3</v>
      </c>
      <c r="L145" s="34"/>
      <c r="M145" s="174" t="s">
        <v>3</v>
      </c>
      <c r="N145" s="175" t="s">
        <v>40</v>
      </c>
      <c r="O145" s="176">
        <v>0</v>
      </c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295</v>
      </c>
      <c r="AT145" s="178" t="s">
        <v>197</v>
      </c>
      <c r="AU145" s="178" t="s">
        <v>119</v>
      </c>
      <c r="AY145" s="20" t="s">
        <v>195</v>
      </c>
      <c r="BE145" s="179">
        <f>IF(N145="základní",J145,0)</f>
        <v>18240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0" t="s">
        <v>76</v>
      </c>
      <c r="BK145" s="179">
        <f>ROUND(I145*H145,2)</f>
        <v>18240</v>
      </c>
      <c r="BL145" s="20" t="s">
        <v>295</v>
      </c>
      <c r="BM145" s="178" t="s">
        <v>2324</v>
      </c>
    </row>
    <row r="146" spans="1:65" s="2" customFormat="1" ht="36" customHeight="1">
      <c r="A146" s="33"/>
      <c r="B146" s="167"/>
      <c r="C146" s="168" t="s">
        <v>502</v>
      </c>
      <c r="D146" s="168" t="s">
        <v>197</v>
      </c>
      <c r="E146" s="169" t="s">
        <v>2325</v>
      </c>
      <c r="F146" s="170" t="s">
        <v>2326</v>
      </c>
      <c r="G146" s="171" t="s">
        <v>212</v>
      </c>
      <c r="H146" s="172">
        <v>48</v>
      </c>
      <c r="I146" s="173">
        <v>236</v>
      </c>
      <c r="J146" s="173">
        <f>ROUND(I146*H146,2)</f>
        <v>11328</v>
      </c>
      <c r="K146" s="170" t="s">
        <v>3</v>
      </c>
      <c r="L146" s="34"/>
      <c r="M146" s="174" t="s">
        <v>3</v>
      </c>
      <c r="N146" s="175" t="s">
        <v>40</v>
      </c>
      <c r="O146" s="176">
        <v>0</v>
      </c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8" t="s">
        <v>295</v>
      </c>
      <c r="AT146" s="178" t="s">
        <v>197</v>
      </c>
      <c r="AU146" s="178" t="s">
        <v>119</v>
      </c>
      <c r="AY146" s="20" t="s">
        <v>195</v>
      </c>
      <c r="BE146" s="179">
        <f>IF(N146="základní",J146,0)</f>
        <v>11328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76</v>
      </c>
      <c r="BK146" s="179">
        <f>ROUND(I146*H146,2)</f>
        <v>11328</v>
      </c>
      <c r="BL146" s="20" t="s">
        <v>295</v>
      </c>
      <c r="BM146" s="178" t="s">
        <v>2327</v>
      </c>
    </row>
    <row r="147" spans="1:65" s="2" customFormat="1" ht="16.5" customHeight="1">
      <c r="A147" s="33"/>
      <c r="B147" s="167"/>
      <c r="C147" s="168" t="s">
        <v>510</v>
      </c>
      <c r="D147" s="168" t="s">
        <v>197</v>
      </c>
      <c r="E147" s="169" t="s">
        <v>2328</v>
      </c>
      <c r="F147" s="170" t="s">
        <v>2329</v>
      </c>
      <c r="G147" s="171" t="s">
        <v>212</v>
      </c>
      <c r="H147" s="172">
        <v>40</v>
      </c>
      <c r="I147" s="173">
        <v>186</v>
      </c>
      <c r="J147" s="173">
        <f>ROUND(I147*H147,2)</f>
        <v>7440</v>
      </c>
      <c r="K147" s="170" t="s">
        <v>3</v>
      </c>
      <c r="L147" s="34"/>
      <c r="M147" s="174" t="s">
        <v>3</v>
      </c>
      <c r="N147" s="175" t="s">
        <v>40</v>
      </c>
      <c r="O147" s="176">
        <v>0</v>
      </c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8" t="s">
        <v>295</v>
      </c>
      <c r="AT147" s="178" t="s">
        <v>197</v>
      </c>
      <c r="AU147" s="178" t="s">
        <v>119</v>
      </c>
      <c r="AY147" s="20" t="s">
        <v>195</v>
      </c>
      <c r="BE147" s="179">
        <f>IF(N147="základní",J147,0)</f>
        <v>7440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0" t="s">
        <v>76</v>
      </c>
      <c r="BK147" s="179">
        <f>ROUND(I147*H147,2)</f>
        <v>7440</v>
      </c>
      <c r="BL147" s="20" t="s">
        <v>295</v>
      </c>
      <c r="BM147" s="178" t="s">
        <v>2330</v>
      </c>
    </row>
    <row r="148" spans="1:65" s="2" customFormat="1" ht="16.5" customHeight="1">
      <c r="A148" s="33"/>
      <c r="B148" s="167"/>
      <c r="C148" s="168" t="s">
        <v>515</v>
      </c>
      <c r="D148" s="168" t="s">
        <v>197</v>
      </c>
      <c r="E148" s="169" t="s">
        <v>2331</v>
      </c>
      <c r="F148" s="170" t="s">
        <v>2332</v>
      </c>
      <c r="G148" s="171" t="s">
        <v>212</v>
      </c>
      <c r="H148" s="172">
        <v>64</v>
      </c>
      <c r="I148" s="173">
        <v>142</v>
      </c>
      <c r="J148" s="173">
        <f>ROUND(I148*H148,2)</f>
        <v>9088</v>
      </c>
      <c r="K148" s="170" t="s">
        <v>3</v>
      </c>
      <c r="L148" s="34"/>
      <c r="M148" s="174" t="s">
        <v>3</v>
      </c>
      <c r="N148" s="175" t="s">
        <v>40</v>
      </c>
      <c r="O148" s="176">
        <v>0</v>
      </c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295</v>
      </c>
      <c r="AT148" s="178" t="s">
        <v>197</v>
      </c>
      <c r="AU148" s="178" t="s">
        <v>119</v>
      </c>
      <c r="AY148" s="20" t="s">
        <v>195</v>
      </c>
      <c r="BE148" s="179">
        <f>IF(N148="základní",J148,0)</f>
        <v>9088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0" t="s">
        <v>76</v>
      </c>
      <c r="BK148" s="179">
        <f>ROUND(I148*H148,2)</f>
        <v>9088</v>
      </c>
      <c r="BL148" s="20" t="s">
        <v>295</v>
      </c>
      <c r="BM148" s="178" t="s">
        <v>2333</v>
      </c>
    </row>
    <row r="149" spans="1:65" s="2" customFormat="1" ht="16.5" customHeight="1">
      <c r="A149" s="33"/>
      <c r="B149" s="167"/>
      <c r="C149" s="168" t="s">
        <v>206</v>
      </c>
      <c r="D149" s="168" t="s">
        <v>197</v>
      </c>
      <c r="E149" s="169" t="s">
        <v>2334</v>
      </c>
      <c r="F149" s="170" t="s">
        <v>2335</v>
      </c>
      <c r="G149" s="171" t="s">
        <v>212</v>
      </c>
      <c r="H149" s="172">
        <v>104</v>
      </c>
      <c r="I149" s="173">
        <v>114</v>
      </c>
      <c r="J149" s="173">
        <f>ROUND(I149*H149,2)</f>
        <v>11856</v>
      </c>
      <c r="K149" s="170" t="s">
        <v>3</v>
      </c>
      <c r="L149" s="34"/>
      <c r="M149" s="174" t="s">
        <v>3</v>
      </c>
      <c r="N149" s="175" t="s">
        <v>40</v>
      </c>
      <c r="O149" s="176">
        <v>0</v>
      </c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295</v>
      </c>
      <c r="AT149" s="178" t="s">
        <v>197</v>
      </c>
      <c r="AU149" s="178" t="s">
        <v>119</v>
      </c>
      <c r="AY149" s="20" t="s">
        <v>195</v>
      </c>
      <c r="BE149" s="179">
        <f>IF(N149="základní",J149,0)</f>
        <v>11856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76</v>
      </c>
      <c r="BK149" s="179">
        <f>ROUND(I149*H149,2)</f>
        <v>11856</v>
      </c>
      <c r="BL149" s="20" t="s">
        <v>295</v>
      </c>
      <c r="BM149" s="178" t="s">
        <v>2336</v>
      </c>
    </row>
    <row r="150" spans="1:65" s="2" customFormat="1" ht="24" customHeight="1">
      <c r="A150" s="33"/>
      <c r="B150" s="167"/>
      <c r="C150" s="168" t="s">
        <v>534</v>
      </c>
      <c r="D150" s="168" t="s">
        <v>197</v>
      </c>
      <c r="E150" s="169" t="s">
        <v>2337</v>
      </c>
      <c r="F150" s="170" t="s">
        <v>2338</v>
      </c>
      <c r="G150" s="171" t="s">
        <v>212</v>
      </c>
      <c r="H150" s="172">
        <v>52</v>
      </c>
      <c r="I150" s="173">
        <v>75</v>
      </c>
      <c r="J150" s="173">
        <f>ROUND(I150*H150,2)</f>
        <v>3900</v>
      </c>
      <c r="K150" s="170" t="s">
        <v>3</v>
      </c>
      <c r="L150" s="34"/>
      <c r="M150" s="174" t="s">
        <v>3</v>
      </c>
      <c r="N150" s="175" t="s">
        <v>40</v>
      </c>
      <c r="O150" s="176">
        <v>0</v>
      </c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8" t="s">
        <v>295</v>
      </c>
      <c r="AT150" s="178" t="s">
        <v>197</v>
      </c>
      <c r="AU150" s="178" t="s">
        <v>119</v>
      </c>
      <c r="AY150" s="20" t="s">
        <v>195</v>
      </c>
      <c r="BE150" s="179">
        <f>IF(N150="základní",J150,0)</f>
        <v>3900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20" t="s">
        <v>76</v>
      </c>
      <c r="BK150" s="179">
        <f>ROUND(I150*H150,2)</f>
        <v>3900</v>
      </c>
      <c r="BL150" s="20" t="s">
        <v>295</v>
      </c>
      <c r="BM150" s="178" t="s">
        <v>2339</v>
      </c>
    </row>
    <row r="151" spans="1:65" s="2" customFormat="1" ht="16.5" customHeight="1">
      <c r="A151" s="33"/>
      <c r="B151" s="167"/>
      <c r="C151" s="168" t="s">
        <v>542</v>
      </c>
      <c r="D151" s="168" t="s">
        <v>197</v>
      </c>
      <c r="E151" s="169" t="s">
        <v>2340</v>
      </c>
      <c r="F151" s="170" t="s">
        <v>2341</v>
      </c>
      <c r="G151" s="171" t="s">
        <v>212</v>
      </c>
      <c r="H151" s="172">
        <v>56</v>
      </c>
      <c r="I151" s="173">
        <v>62</v>
      </c>
      <c r="J151" s="173">
        <f>ROUND(I151*H151,2)</f>
        <v>3472</v>
      </c>
      <c r="K151" s="170" t="s">
        <v>3</v>
      </c>
      <c r="L151" s="34"/>
      <c r="M151" s="174" t="s">
        <v>3</v>
      </c>
      <c r="N151" s="175" t="s">
        <v>40</v>
      </c>
      <c r="O151" s="176">
        <v>0</v>
      </c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8" t="s">
        <v>295</v>
      </c>
      <c r="AT151" s="178" t="s">
        <v>197</v>
      </c>
      <c r="AU151" s="178" t="s">
        <v>119</v>
      </c>
      <c r="AY151" s="20" t="s">
        <v>195</v>
      </c>
      <c r="BE151" s="179">
        <f>IF(N151="základní",J151,0)</f>
        <v>3472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0" t="s">
        <v>76</v>
      </c>
      <c r="BK151" s="179">
        <f>ROUND(I151*H151,2)</f>
        <v>3472</v>
      </c>
      <c r="BL151" s="20" t="s">
        <v>295</v>
      </c>
      <c r="BM151" s="178" t="s">
        <v>2342</v>
      </c>
    </row>
    <row r="152" spans="1:65" s="2" customFormat="1" ht="16.5" customHeight="1">
      <c r="A152" s="33"/>
      <c r="B152" s="167"/>
      <c r="C152" s="168" t="s">
        <v>546</v>
      </c>
      <c r="D152" s="168" t="s">
        <v>197</v>
      </c>
      <c r="E152" s="169" t="s">
        <v>2343</v>
      </c>
      <c r="F152" s="170" t="s">
        <v>2344</v>
      </c>
      <c r="G152" s="171" t="s">
        <v>212</v>
      </c>
      <c r="H152" s="172">
        <v>44</v>
      </c>
      <c r="I152" s="173">
        <v>54</v>
      </c>
      <c r="J152" s="173">
        <f>ROUND(I152*H152,2)</f>
        <v>2376</v>
      </c>
      <c r="K152" s="170" t="s">
        <v>3</v>
      </c>
      <c r="L152" s="34"/>
      <c r="M152" s="174" t="s">
        <v>3</v>
      </c>
      <c r="N152" s="175" t="s">
        <v>40</v>
      </c>
      <c r="O152" s="176">
        <v>0</v>
      </c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8" t="s">
        <v>295</v>
      </c>
      <c r="AT152" s="178" t="s">
        <v>197</v>
      </c>
      <c r="AU152" s="178" t="s">
        <v>119</v>
      </c>
      <c r="AY152" s="20" t="s">
        <v>195</v>
      </c>
      <c r="BE152" s="179">
        <f>IF(N152="základní",J152,0)</f>
        <v>2376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20" t="s">
        <v>76</v>
      </c>
      <c r="BK152" s="179">
        <f>ROUND(I152*H152,2)</f>
        <v>2376</v>
      </c>
      <c r="BL152" s="20" t="s">
        <v>295</v>
      </c>
      <c r="BM152" s="178" t="s">
        <v>2345</v>
      </c>
    </row>
    <row r="153" spans="1:65" s="2" customFormat="1" ht="16.5" customHeight="1">
      <c r="A153" s="33"/>
      <c r="B153" s="167"/>
      <c r="C153" s="168" t="s">
        <v>551</v>
      </c>
      <c r="D153" s="168" t="s">
        <v>197</v>
      </c>
      <c r="E153" s="169" t="s">
        <v>2346</v>
      </c>
      <c r="F153" s="170" t="s">
        <v>2347</v>
      </c>
      <c r="G153" s="171" t="s">
        <v>212</v>
      </c>
      <c r="H153" s="172">
        <v>8</v>
      </c>
      <c r="I153" s="173">
        <v>47</v>
      </c>
      <c r="J153" s="173">
        <f>ROUND(I153*H153,2)</f>
        <v>376</v>
      </c>
      <c r="K153" s="170" t="s">
        <v>3</v>
      </c>
      <c r="L153" s="34"/>
      <c r="M153" s="174" t="s">
        <v>3</v>
      </c>
      <c r="N153" s="175" t="s">
        <v>40</v>
      </c>
      <c r="O153" s="176">
        <v>0</v>
      </c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8" t="s">
        <v>295</v>
      </c>
      <c r="AT153" s="178" t="s">
        <v>197</v>
      </c>
      <c r="AU153" s="178" t="s">
        <v>119</v>
      </c>
      <c r="AY153" s="20" t="s">
        <v>195</v>
      </c>
      <c r="BE153" s="179">
        <f>IF(N153="základní",J153,0)</f>
        <v>376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20" t="s">
        <v>76</v>
      </c>
      <c r="BK153" s="179">
        <f>ROUND(I153*H153,2)</f>
        <v>376</v>
      </c>
      <c r="BL153" s="20" t="s">
        <v>295</v>
      </c>
      <c r="BM153" s="178" t="s">
        <v>2348</v>
      </c>
    </row>
    <row r="154" spans="1:65" s="2" customFormat="1" ht="16.5" customHeight="1">
      <c r="A154" s="33"/>
      <c r="B154" s="167"/>
      <c r="C154" s="168" t="s">
        <v>555</v>
      </c>
      <c r="D154" s="168" t="s">
        <v>197</v>
      </c>
      <c r="E154" s="169" t="s">
        <v>2349</v>
      </c>
      <c r="F154" s="170" t="s">
        <v>2350</v>
      </c>
      <c r="G154" s="171" t="s">
        <v>212</v>
      </c>
      <c r="H154" s="172">
        <v>26</v>
      </c>
      <c r="I154" s="173">
        <v>27</v>
      </c>
      <c r="J154" s="173">
        <f>ROUND(I154*H154,2)</f>
        <v>702</v>
      </c>
      <c r="K154" s="170" t="s">
        <v>3</v>
      </c>
      <c r="L154" s="34"/>
      <c r="M154" s="174" t="s">
        <v>3</v>
      </c>
      <c r="N154" s="175" t="s">
        <v>40</v>
      </c>
      <c r="O154" s="176">
        <v>0</v>
      </c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8" t="s">
        <v>295</v>
      </c>
      <c r="AT154" s="178" t="s">
        <v>197</v>
      </c>
      <c r="AU154" s="178" t="s">
        <v>119</v>
      </c>
      <c r="AY154" s="20" t="s">
        <v>195</v>
      </c>
      <c r="BE154" s="179">
        <f>IF(N154="základní",J154,0)</f>
        <v>702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20" t="s">
        <v>76</v>
      </c>
      <c r="BK154" s="179">
        <f>ROUND(I154*H154,2)</f>
        <v>702</v>
      </c>
      <c r="BL154" s="20" t="s">
        <v>295</v>
      </c>
      <c r="BM154" s="178" t="s">
        <v>2351</v>
      </c>
    </row>
    <row r="155" spans="1:63" s="12" customFormat="1" ht="20.85" customHeight="1">
      <c r="A155" s="12"/>
      <c r="B155" s="155"/>
      <c r="C155" s="12"/>
      <c r="D155" s="156" t="s">
        <v>68</v>
      </c>
      <c r="E155" s="165" t="s">
        <v>2352</v>
      </c>
      <c r="F155" s="165" t="s">
        <v>2353</v>
      </c>
      <c r="G155" s="12"/>
      <c r="H155" s="12"/>
      <c r="I155" s="12"/>
      <c r="J155" s="166">
        <f>BK155</f>
        <v>88454</v>
      </c>
      <c r="K155" s="12"/>
      <c r="L155" s="155"/>
      <c r="M155" s="159"/>
      <c r="N155" s="160"/>
      <c r="O155" s="160"/>
      <c r="P155" s="161">
        <f>SUM(P156:P164)</f>
        <v>0</v>
      </c>
      <c r="Q155" s="160"/>
      <c r="R155" s="161">
        <f>SUM(R156:R164)</f>
        <v>0</v>
      </c>
      <c r="S155" s="160"/>
      <c r="T155" s="162">
        <f>SUM(T156:T164)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56" t="s">
        <v>78</v>
      </c>
      <c r="AT155" s="163" t="s">
        <v>68</v>
      </c>
      <c r="AU155" s="163" t="s">
        <v>78</v>
      </c>
      <c r="AY155" s="156" t="s">
        <v>195</v>
      </c>
      <c r="BK155" s="164">
        <f>SUM(BK156:BK164)</f>
        <v>88454</v>
      </c>
    </row>
    <row r="156" spans="1:65" s="2" customFormat="1" ht="24" customHeight="1">
      <c r="A156" s="33"/>
      <c r="B156" s="167"/>
      <c r="C156" s="168" t="s">
        <v>559</v>
      </c>
      <c r="D156" s="168" t="s">
        <v>197</v>
      </c>
      <c r="E156" s="169" t="s">
        <v>2354</v>
      </c>
      <c r="F156" s="170" t="s">
        <v>2355</v>
      </c>
      <c r="G156" s="171" t="s">
        <v>212</v>
      </c>
      <c r="H156" s="172">
        <v>54</v>
      </c>
      <c r="I156" s="173">
        <v>176</v>
      </c>
      <c r="J156" s="173">
        <f>ROUND(I156*H156,2)</f>
        <v>9504</v>
      </c>
      <c r="K156" s="170" t="s">
        <v>3</v>
      </c>
      <c r="L156" s="34"/>
      <c r="M156" s="174" t="s">
        <v>3</v>
      </c>
      <c r="N156" s="175" t="s">
        <v>40</v>
      </c>
      <c r="O156" s="176">
        <v>0</v>
      </c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8" t="s">
        <v>295</v>
      </c>
      <c r="AT156" s="178" t="s">
        <v>197</v>
      </c>
      <c r="AU156" s="178" t="s">
        <v>119</v>
      </c>
      <c r="AY156" s="20" t="s">
        <v>195</v>
      </c>
      <c r="BE156" s="179">
        <f>IF(N156="základní",J156,0)</f>
        <v>9504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0" t="s">
        <v>76</v>
      </c>
      <c r="BK156" s="179">
        <f>ROUND(I156*H156,2)</f>
        <v>9504</v>
      </c>
      <c r="BL156" s="20" t="s">
        <v>295</v>
      </c>
      <c r="BM156" s="178" t="s">
        <v>2356</v>
      </c>
    </row>
    <row r="157" spans="1:65" s="2" customFormat="1" ht="16.5" customHeight="1">
      <c r="A157" s="33"/>
      <c r="B157" s="167"/>
      <c r="C157" s="168" t="s">
        <v>564</v>
      </c>
      <c r="D157" s="168" t="s">
        <v>197</v>
      </c>
      <c r="E157" s="169" t="s">
        <v>2357</v>
      </c>
      <c r="F157" s="170" t="s">
        <v>2358</v>
      </c>
      <c r="G157" s="171" t="s">
        <v>212</v>
      </c>
      <c r="H157" s="172">
        <v>186</v>
      </c>
      <c r="I157" s="173">
        <v>121</v>
      </c>
      <c r="J157" s="173">
        <f>ROUND(I157*H157,2)</f>
        <v>22506</v>
      </c>
      <c r="K157" s="170" t="s">
        <v>3</v>
      </c>
      <c r="L157" s="34"/>
      <c r="M157" s="174" t="s">
        <v>3</v>
      </c>
      <c r="N157" s="175" t="s">
        <v>40</v>
      </c>
      <c r="O157" s="176">
        <v>0</v>
      </c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8" t="s">
        <v>295</v>
      </c>
      <c r="AT157" s="178" t="s">
        <v>197</v>
      </c>
      <c r="AU157" s="178" t="s">
        <v>119</v>
      </c>
      <c r="AY157" s="20" t="s">
        <v>195</v>
      </c>
      <c r="BE157" s="179">
        <f>IF(N157="základní",J157,0)</f>
        <v>22506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76</v>
      </c>
      <c r="BK157" s="179">
        <f>ROUND(I157*H157,2)</f>
        <v>22506</v>
      </c>
      <c r="BL157" s="20" t="s">
        <v>295</v>
      </c>
      <c r="BM157" s="178" t="s">
        <v>2359</v>
      </c>
    </row>
    <row r="158" spans="1:65" s="2" customFormat="1" ht="24" customHeight="1">
      <c r="A158" s="33"/>
      <c r="B158" s="167"/>
      <c r="C158" s="168" t="s">
        <v>569</v>
      </c>
      <c r="D158" s="168" t="s">
        <v>197</v>
      </c>
      <c r="E158" s="169" t="s">
        <v>2360</v>
      </c>
      <c r="F158" s="170" t="s">
        <v>2361</v>
      </c>
      <c r="G158" s="171" t="s">
        <v>212</v>
      </c>
      <c r="H158" s="172">
        <v>188</v>
      </c>
      <c r="I158" s="173">
        <v>28</v>
      </c>
      <c r="J158" s="173">
        <f>ROUND(I158*H158,2)</f>
        <v>5264</v>
      </c>
      <c r="K158" s="170" t="s">
        <v>3</v>
      </c>
      <c r="L158" s="34"/>
      <c r="M158" s="174" t="s">
        <v>3</v>
      </c>
      <c r="N158" s="175" t="s">
        <v>40</v>
      </c>
      <c r="O158" s="176">
        <v>0</v>
      </c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8" t="s">
        <v>295</v>
      </c>
      <c r="AT158" s="178" t="s">
        <v>197</v>
      </c>
      <c r="AU158" s="178" t="s">
        <v>119</v>
      </c>
      <c r="AY158" s="20" t="s">
        <v>195</v>
      </c>
      <c r="BE158" s="179">
        <f>IF(N158="základní",J158,0)</f>
        <v>5264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20" t="s">
        <v>76</v>
      </c>
      <c r="BK158" s="179">
        <f>ROUND(I158*H158,2)</f>
        <v>5264</v>
      </c>
      <c r="BL158" s="20" t="s">
        <v>295</v>
      </c>
      <c r="BM158" s="178" t="s">
        <v>2362</v>
      </c>
    </row>
    <row r="159" spans="1:65" s="2" customFormat="1" ht="16.5" customHeight="1">
      <c r="A159" s="33"/>
      <c r="B159" s="167"/>
      <c r="C159" s="168" t="s">
        <v>573</v>
      </c>
      <c r="D159" s="168" t="s">
        <v>197</v>
      </c>
      <c r="E159" s="169" t="s">
        <v>2363</v>
      </c>
      <c r="F159" s="170" t="s">
        <v>2364</v>
      </c>
      <c r="G159" s="171" t="s">
        <v>1041</v>
      </c>
      <c r="H159" s="172">
        <v>1</v>
      </c>
      <c r="I159" s="173">
        <v>5500</v>
      </c>
      <c r="J159" s="173">
        <f>ROUND(I159*H159,2)</f>
        <v>5500</v>
      </c>
      <c r="K159" s="170" t="s">
        <v>3</v>
      </c>
      <c r="L159" s="34"/>
      <c r="M159" s="174" t="s">
        <v>3</v>
      </c>
      <c r="N159" s="175" t="s">
        <v>40</v>
      </c>
      <c r="O159" s="176">
        <v>0</v>
      </c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8" t="s">
        <v>295</v>
      </c>
      <c r="AT159" s="178" t="s">
        <v>197</v>
      </c>
      <c r="AU159" s="178" t="s">
        <v>119</v>
      </c>
      <c r="AY159" s="20" t="s">
        <v>195</v>
      </c>
      <c r="BE159" s="179">
        <f>IF(N159="základní",J159,0)</f>
        <v>5500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20" t="s">
        <v>76</v>
      </c>
      <c r="BK159" s="179">
        <f>ROUND(I159*H159,2)</f>
        <v>5500</v>
      </c>
      <c r="BL159" s="20" t="s">
        <v>295</v>
      </c>
      <c r="BM159" s="178" t="s">
        <v>2365</v>
      </c>
    </row>
    <row r="160" spans="1:65" s="2" customFormat="1" ht="16.5" customHeight="1">
      <c r="A160" s="33"/>
      <c r="B160" s="167"/>
      <c r="C160" s="168" t="s">
        <v>578</v>
      </c>
      <c r="D160" s="168" t="s">
        <v>197</v>
      </c>
      <c r="E160" s="169" t="s">
        <v>2366</v>
      </c>
      <c r="F160" s="170" t="s">
        <v>2367</v>
      </c>
      <c r="G160" s="171" t="s">
        <v>1041</v>
      </c>
      <c r="H160" s="172">
        <v>1</v>
      </c>
      <c r="I160" s="173">
        <v>27500</v>
      </c>
      <c r="J160" s="173">
        <f>ROUND(I160*H160,2)</f>
        <v>27500</v>
      </c>
      <c r="K160" s="170" t="s">
        <v>3</v>
      </c>
      <c r="L160" s="34"/>
      <c r="M160" s="174" t="s">
        <v>3</v>
      </c>
      <c r="N160" s="175" t="s">
        <v>40</v>
      </c>
      <c r="O160" s="176">
        <v>0</v>
      </c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8" t="s">
        <v>295</v>
      </c>
      <c r="AT160" s="178" t="s">
        <v>197</v>
      </c>
      <c r="AU160" s="178" t="s">
        <v>119</v>
      </c>
      <c r="AY160" s="20" t="s">
        <v>195</v>
      </c>
      <c r="BE160" s="179">
        <f>IF(N160="základní",J160,0)</f>
        <v>27500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0" t="s">
        <v>76</v>
      </c>
      <c r="BK160" s="179">
        <f>ROUND(I160*H160,2)</f>
        <v>27500</v>
      </c>
      <c r="BL160" s="20" t="s">
        <v>295</v>
      </c>
      <c r="BM160" s="178" t="s">
        <v>2368</v>
      </c>
    </row>
    <row r="161" spans="1:65" s="2" customFormat="1" ht="16.5" customHeight="1">
      <c r="A161" s="33"/>
      <c r="B161" s="167"/>
      <c r="C161" s="168" t="s">
        <v>583</v>
      </c>
      <c r="D161" s="168" t="s">
        <v>197</v>
      </c>
      <c r="E161" s="169" t="s">
        <v>2369</v>
      </c>
      <c r="F161" s="170" t="s">
        <v>2370</v>
      </c>
      <c r="G161" s="171" t="s">
        <v>216</v>
      </c>
      <c r="H161" s="172">
        <v>3</v>
      </c>
      <c r="I161" s="173">
        <v>1210</v>
      </c>
      <c r="J161" s="173">
        <f>ROUND(I161*H161,2)</f>
        <v>3630</v>
      </c>
      <c r="K161" s="170" t="s">
        <v>3</v>
      </c>
      <c r="L161" s="34"/>
      <c r="M161" s="174" t="s">
        <v>3</v>
      </c>
      <c r="N161" s="175" t="s">
        <v>40</v>
      </c>
      <c r="O161" s="176">
        <v>0</v>
      </c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8" t="s">
        <v>295</v>
      </c>
      <c r="AT161" s="178" t="s">
        <v>197</v>
      </c>
      <c r="AU161" s="178" t="s">
        <v>119</v>
      </c>
      <c r="AY161" s="20" t="s">
        <v>195</v>
      </c>
      <c r="BE161" s="179">
        <f>IF(N161="základní",J161,0)</f>
        <v>3630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20" t="s">
        <v>76</v>
      </c>
      <c r="BK161" s="179">
        <f>ROUND(I161*H161,2)</f>
        <v>3630</v>
      </c>
      <c r="BL161" s="20" t="s">
        <v>295</v>
      </c>
      <c r="BM161" s="178" t="s">
        <v>2371</v>
      </c>
    </row>
    <row r="162" spans="1:65" s="2" customFormat="1" ht="16.5" customHeight="1">
      <c r="A162" s="33"/>
      <c r="B162" s="167"/>
      <c r="C162" s="168" t="s">
        <v>590</v>
      </c>
      <c r="D162" s="168" t="s">
        <v>197</v>
      </c>
      <c r="E162" s="169" t="s">
        <v>2372</v>
      </c>
      <c r="F162" s="170" t="s">
        <v>2373</v>
      </c>
      <c r="G162" s="171" t="s">
        <v>216</v>
      </c>
      <c r="H162" s="172">
        <v>3</v>
      </c>
      <c r="I162" s="173">
        <v>3200</v>
      </c>
      <c r="J162" s="173">
        <f>ROUND(I162*H162,2)</f>
        <v>9600</v>
      </c>
      <c r="K162" s="170" t="s">
        <v>3</v>
      </c>
      <c r="L162" s="34"/>
      <c r="M162" s="174" t="s">
        <v>3</v>
      </c>
      <c r="N162" s="175" t="s">
        <v>40</v>
      </c>
      <c r="O162" s="176">
        <v>0</v>
      </c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8" t="s">
        <v>295</v>
      </c>
      <c r="AT162" s="178" t="s">
        <v>197</v>
      </c>
      <c r="AU162" s="178" t="s">
        <v>119</v>
      </c>
      <c r="AY162" s="20" t="s">
        <v>195</v>
      </c>
      <c r="BE162" s="179">
        <f>IF(N162="základní",J162,0)</f>
        <v>9600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0" t="s">
        <v>76</v>
      </c>
      <c r="BK162" s="179">
        <f>ROUND(I162*H162,2)</f>
        <v>9600</v>
      </c>
      <c r="BL162" s="20" t="s">
        <v>295</v>
      </c>
      <c r="BM162" s="178" t="s">
        <v>2374</v>
      </c>
    </row>
    <row r="163" spans="1:65" s="2" customFormat="1" ht="16.5" customHeight="1">
      <c r="A163" s="33"/>
      <c r="B163" s="167"/>
      <c r="C163" s="168" t="s">
        <v>595</v>
      </c>
      <c r="D163" s="168" t="s">
        <v>197</v>
      </c>
      <c r="E163" s="169" t="s">
        <v>2375</v>
      </c>
      <c r="F163" s="170" t="s">
        <v>2376</v>
      </c>
      <c r="G163" s="171" t="s">
        <v>1041</v>
      </c>
      <c r="H163" s="172">
        <v>2</v>
      </c>
      <c r="I163" s="173">
        <v>1320</v>
      </c>
      <c r="J163" s="173">
        <f>ROUND(I163*H163,2)</f>
        <v>2640</v>
      </c>
      <c r="K163" s="170" t="s">
        <v>3</v>
      </c>
      <c r="L163" s="34"/>
      <c r="M163" s="174" t="s">
        <v>3</v>
      </c>
      <c r="N163" s="175" t="s">
        <v>40</v>
      </c>
      <c r="O163" s="176">
        <v>0</v>
      </c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8" t="s">
        <v>295</v>
      </c>
      <c r="AT163" s="178" t="s">
        <v>197</v>
      </c>
      <c r="AU163" s="178" t="s">
        <v>119</v>
      </c>
      <c r="AY163" s="20" t="s">
        <v>195</v>
      </c>
      <c r="BE163" s="179">
        <f>IF(N163="základní",J163,0)</f>
        <v>2640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20" t="s">
        <v>76</v>
      </c>
      <c r="BK163" s="179">
        <f>ROUND(I163*H163,2)</f>
        <v>2640</v>
      </c>
      <c r="BL163" s="20" t="s">
        <v>295</v>
      </c>
      <c r="BM163" s="178" t="s">
        <v>2377</v>
      </c>
    </row>
    <row r="164" spans="1:65" s="2" customFormat="1" ht="16.5" customHeight="1">
      <c r="A164" s="33"/>
      <c r="B164" s="167"/>
      <c r="C164" s="168" t="s">
        <v>600</v>
      </c>
      <c r="D164" s="168" t="s">
        <v>197</v>
      </c>
      <c r="E164" s="169" t="s">
        <v>2378</v>
      </c>
      <c r="F164" s="170" t="s">
        <v>2379</v>
      </c>
      <c r="G164" s="171" t="s">
        <v>1041</v>
      </c>
      <c r="H164" s="172">
        <v>1</v>
      </c>
      <c r="I164" s="173">
        <v>2310</v>
      </c>
      <c r="J164" s="173">
        <f>ROUND(I164*H164,2)</f>
        <v>2310</v>
      </c>
      <c r="K164" s="170" t="s">
        <v>3</v>
      </c>
      <c r="L164" s="34"/>
      <c r="M164" s="174" t="s">
        <v>3</v>
      </c>
      <c r="N164" s="175" t="s">
        <v>40</v>
      </c>
      <c r="O164" s="176">
        <v>0</v>
      </c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8" t="s">
        <v>295</v>
      </c>
      <c r="AT164" s="178" t="s">
        <v>197</v>
      </c>
      <c r="AU164" s="178" t="s">
        <v>119</v>
      </c>
      <c r="AY164" s="20" t="s">
        <v>195</v>
      </c>
      <c r="BE164" s="179">
        <f>IF(N164="základní",J164,0)</f>
        <v>2310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20" t="s">
        <v>76</v>
      </c>
      <c r="BK164" s="179">
        <f>ROUND(I164*H164,2)</f>
        <v>2310</v>
      </c>
      <c r="BL164" s="20" t="s">
        <v>295</v>
      </c>
      <c r="BM164" s="178" t="s">
        <v>2380</v>
      </c>
    </row>
    <row r="165" spans="1:63" s="12" customFormat="1" ht="20.85" customHeight="1">
      <c r="A165" s="12"/>
      <c r="B165" s="155"/>
      <c r="C165" s="12"/>
      <c r="D165" s="156" t="s">
        <v>68</v>
      </c>
      <c r="E165" s="165" t="s">
        <v>2381</v>
      </c>
      <c r="F165" s="165" t="s">
        <v>2382</v>
      </c>
      <c r="G165" s="12"/>
      <c r="H165" s="12"/>
      <c r="I165" s="12"/>
      <c r="J165" s="166">
        <f>BK165</f>
        <v>77877</v>
      </c>
      <c r="K165" s="12"/>
      <c r="L165" s="155"/>
      <c r="M165" s="159"/>
      <c r="N165" s="160"/>
      <c r="O165" s="160"/>
      <c r="P165" s="161">
        <f>SUM(P166:P172)</f>
        <v>0</v>
      </c>
      <c r="Q165" s="160"/>
      <c r="R165" s="161">
        <f>SUM(R166:R172)</f>
        <v>0</v>
      </c>
      <c r="S165" s="160"/>
      <c r="T165" s="162">
        <f>SUM(T166:T172)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56" t="s">
        <v>78</v>
      </c>
      <c r="AT165" s="163" t="s">
        <v>68</v>
      </c>
      <c r="AU165" s="163" t="s">
        <v>78</v>
      </c>
      <c r="AY165" s="156" t="s">
        <v>195</v>
      </c>
      <c r="BK165" s="164">
        <f>SUM(BK166:BK172)</f>
        <v>77877</v>
      </c>
    </row>
    <row r="166" spans="1:65" s="2" customFormat="1" ht="24" customHeight="1">
      <c r="A166" s="33"/>
      <c r="B166" s="167"/>
      <c r="C166" s="168" t="s">
        <v>606</v>
      </c>
      <c r="D166" s="168" t="s">
        <v>197</v>
      </c>
      <c r="E166" s="169" t="s">
        <v>2383</v>
      </c>
      <c r="F166" s="170" t="s">
        <v>2384</v>
      </c>
      <c r="G166" s="171" t="s">
        <v>212</v>
      </c>
      <c r="H166" s="172">
        <v>167</v>
      </c>
      <c r="I166" s="173">
        <v>165</v>
      </c>
      <c r="J166" s="173">
        <f>ROUND(I166*H166,2)</f>
        <v>27555</v>
      </c>
      <c r="K166" s="170" t="s">
        <v>3</v>
      </c>
      <c r="L166" s="34"/>
      <c r="M166" s="174" t="s">
        <v>3</v>
      </c>
      <c r="N166" s="175" t="s">
        <v>40</v>
      </c>
      <c r="O166" s="176">
        <v>0</v>
      </c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8" t="s">
        <v>295</v>
      </c>
      <c r="AT166" s="178" t="s">
        <v>197</v>
      </c>
      <c r="AU166" s="178" t="s">
        <v>119</v>
      </c>
      <c r="AY166" s="20" t="s">
        <v>195</v>
      </c>
      <c r="BE166" s="179">
        <f>IF(N166="základní",J166,0)</f>
        <v>27555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20" t="s">
        <v>76</v>
      </c>
      <c r="BK166" s="179">
        <f>ROUND(I166*H166,2)</f>
        <v>27555</v>
      </c>
      <c r="BL166" s="20" t="s">
        <v>295</v>
      </c>
      <c r="BM166" s="178" t="s">
        <v>2385</v>
      </c>
    </row>
    <row r="167" spans="1:65" s="2" customFormat="1" ht="24" customHeight="1">
      <c r="A167" s="33"/>
      <c r="B167" s="167"/>
      <c r="C167" s="168" t="s">
        <v>623</v>
      </c>
      <c r="D167" s="168" t="s">
        <v>197</v>
      </c>
      <c r="E167" s="169" t="s">
        <v>2386</v>
      </c>
      <c r="F167" s="170" t="s">
        <v>2387</v>
      </c>
      <c r="G167" s="171" t="s">
        <v>212</v>
      </c>
      <c r="H167" s="172">
        <v>206</v>
      </c>
      <c r="I167" s="173">
        <v>200</v>
      </c>
      <c r="J167" s="173">
        <f>ROUND(I167*H167,2)</f>
        <v>41200</v>
      </c>
      <c r="K167" s="170" t="s">
        <v>3</v>
      </c>
      <c r="L167" s="34"/>
      <c r="M167" s="174" t="s">
        <v>3</v>
      </c>
      <c r="N167" s="175" t="s">
        <v>40</v>
      </c>
      <c r="O167" s="176">
        <v>0</v>
      </c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8" t="s">
        <v>295</v>
      </c>
      <c r="AT167" s="178" t="s">
        <v>197</v>
      </c>
      <c r="AU167" s="178" t="s">
        <v>119</v>
      </c>
      <c r="AY167" s="20" t="s">
        <v>195</v>
      </c>
      <c r="BE167" s="179">
        <f>IF(N167="základní",J167,0)</f>
        <v>41200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20" t="s">
        <v>76</v>
      </c>
      <c r="BK167" s="179">
        <f>ROUND(I167*H167,2)</f>
        <v>41200</v>
      </c>
      <c r="BL167" s="20" t="s">
        <v>295</v>
      </c>
      <c r="BM167" s="178" t="s">
        <v>2388</v>
      </c>
    </row>
    <row r="168" spans="1:65" s="2" customFormat="1" ht="24" customHeight="1">
      <c r="A168" s="33"/>
      <c r="B168" s="167"/>
      <c r="C168" s="168" t="s">
        <v>628</v>
      </c>
      <c r="D168" s="168" t="s">
        <v>197</v>
      </c>
      <c r="E168" s="169" t="s">
        <v>2389</v>
      </c>
      <c r="F168" s="170" t="s">
        <v>2390</v>
      </c>
      <c r="G168" s="171" t="s">
        <v>1148</v>
      </c>
      <c r="H168" s="172">
        <v>2</v>
      </c>
      <c r="I168" s="173">
        <v>1265</v>
      </c>
      <c r="J168" s="173">
        <f>ROUND(I168*H168,2)</f>
        <v>2530</v>
      </c>
      <c r="K168" s="170" t="s">
        <v>3</v>
      </c>
      <c r="L168" s="34"/>
      <c r="M168" s="174" t="s">
        <v>3</v>
      </c>
      <c r="N168" s="175" t="s">
        <v>40</v>
      </c>
      <c r="O168" s="176">
        <v>0</v>
      </c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8" t="s">
        <v>295</v>
      </c>
      <c r="AT168" s="178" t="s">
        <v>197</v>
      </c>
      <c r="AU168" s="178" t="s">
        <v>119</v>
      </c>
      <c r="AY168" s="20" t="s">
        <v>195</v>
      </c>
      <c r="BE168" s="179">
        <f>IF(N168="základní",J168,0)</f>
        <v>2530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20" t="s">
        <v>76</v>
      </c>
      <c r="BK168" s="179">
        <f>ROUND(I168*H168,2)</f>
        <v>2530</v>
      </c>
      <c r="BL168" s="20" t="s">
        <v>295</v>
      </c>
      <c r="BM168" s="178" t="s">
        <v>2391</v>
      </c>
    </row>
    <row r="169" spans="1:65" s="2" customFormat="1" ht="24" customHeight="1">
      <c r="A169" s="33"/>
      <c r="B169" s="167"/>
      <c r="C169" s="168" t="s">
        <v>632</v>
      </c>
      <c r="D169" s="168" t="s">
        <v>197</v>
      </c>
      <c r="E169" s="169" t="s">
        <v>2392</v>
      </c>
      <c r="F169" s="170" t="s">
        <v>2393</v>
      </c>
      <c r="G169" s="171" t="s">
        <v>1148</v>
      </c>
      <c r="H169" s="172">
        <v>10</v>
      </c>
      <c r="I169" s="173">
        <v>132</v>
      </c>
      <c r="J169" s="173">
        <f>ROUND(I169*H169,2)</f>
        <v>1320</v>
      </c>
      <c r="K169" s="170" t="s">
        <v>3</v>
      </c>
      <c r="L169" s="34"/>
      <c r="M169" s="174" t="s">
        <v>3</v>
      </c>
      <c r="N169" s="175" t="s">
        <v>40</v>
      </c>
      <c r="O169" s="176">
        <v>0</v>
      </c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8" t="s">
        <v>295</v>
      </c>
      <c r="AT169" s="178" t="s">
        <v>197</v>
      </c>
      <c r="AU169" s="178" t="s">
        <v>119</v>
      </c>
      <c r="AY169" s="20" t="s">
        <v>195</v>
      </c>
      <c r="BE169" s="179">
        <f>IF(N169="základní",J169,0)</f>
        <v>1320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20" t="s">
        <v>76</v>
      </c>
      <c r="BK169" s="179">
        <f>ROUND(I169*H169,2)</f>
        <v>1320</v>
      </c>
      <c r="BL169" s="20" t="s">
        <v>295</v>
      </c>
      <c r="BM169" s="178" t="s">
        <v>2394</v>
      </c>
    </row>
    <row r="170" spans="1:65" s="2" customFormat="1" ht="24" customHeight="1">
      <c r="A170" s="33"/>
      <c r="B170" s="167"/>
      <c r="C170" s="168" t="s">
        <v>636</v>
      </c>
      <c r="D170" s="168" t="s">
        <v>197</v>
      </c>
      <c r="E170" s="169" t="s">
        <v>2395</v>
      </c>
      <c r="F170" s="170" t="s">
        <v>2396</v>
      </c>
      <c r="G170" s="171" t="s">
        <v>1148</v>
      </c>
      <c r="H170" s="172">
        <v>9</v>
      </c>
      <c r="I170" s="173">
        <v>385</v>
      </c>
      <c r="J170" s="173">
        <f>ROUND(I170*H170,2)</f>
        <v>3465</v>
      </c>
      <c r="K170" s="170" t="s">
        <v>3</v>
      </c>
      <c r="L170" s="34"/>
      <c r="M170" s="174" t="s">
        <v>3</v>
      </c>
      <c r="N170" s="175" t="s">
        <v>40</v>
      </c>
      <c r="O170" s="176">
        <v>0</v>
      </c>
      <c r="P170" s="176">
        <f>O170*H170</f>
        <v>0</v>
      </c>
      <c r="Q170" s="176">
        <v>0</v>
      </c>
      <c r="R170" s="176">
        <f>Q170*H170</f>
        <v>0</v>
      </c>
      <c r="S170" s="176">
        <v>0</v>
      </c>
      <c r="T170" s="17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8" t="s">
        <v>295</v>
      </c>
      <c r="AT170" s="178" t="s">
        <v>197</v>
      </c>
      <c r="AU170" s="178" t="s">
        <v>119</v>
      </c>
      <c r="AY170" s="20" t="s">
        <v>195</v>
      </c>
      <c r="BE170" s="179">
        <f>IF(N170="základní",J170,0)</f>
        <v>3465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20" t="s">
        <v>76</v>
      </c>
      <c r="BK170" s="179">
        <f>ROUND(I170*H170,2)</f>
        <v>3465</v>
      </c>
      <c r="BL170" s="20" t="s">
        <v>295</v>
      </c>
      <c r="BM170" s="178" t="s">
        <v>2397</v>
      </c>
    </row>
    <row r="171" spans="1:65" s="2" customFormat="1" ht="24" customHeight="1">
      <c r="A171" s="33"/>
      <c r="B171" s="167"/>
      <c r="C171" s="168" t="s">
        <v>640</v>
      </c>
      <c r="D171" s="168" t="s">
        <v>197</v>
      </c>
      <c r="E171" s="169" t="s">
        <v>2398</v>
      </c>
      <c r="F171" s="170" t="s">
        <v>2399</v>
      </c>
      <c r="G171" s="171" t="s">
        <v>1148</v>
      </c>
      <c r="H171" s="172">
        <v>2</v>
      </c>
      <c r="I171" s="173">
        <v>326</v>
      </c>
      <c r="J171" s="173">
        <f>ROUND(I171*H171,2)</f>
        <v>652</v>
      </c>
      <c r="K171" s="170" t="s">
        <v>3</v>
      </c>
      <c r="L171" s="34"/>
      <c r="M171" s="174" t="s">
        <v>3</v>
      </c>
      <c r="N171" s="175" t="s">
        <v>40</v>
      </c>
      <c r="O171" s="176">
        <v>0</v>
      </c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8" t="s">
        <v>295</v>
      </c>
      <c r="AT171" s="178" t="s">
        <v>197</v>
      </c>
      <c r="AU171" s="178" t="s">
        <v>119</v>
      </c>
      <c r="AY171" s="20" t="s">
        <v>195</v>
      </c>
      <c r="BE171" s="179">
        <f>IF(N171="základní",J171,0)</f>
        <v>652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20" t="s">
        <v>76</v>
      </c>
      <c r="BK171" s="179">
        <f>ROUND(I171*H171,2)</f>
        <v>652</v>
      </c>
      <c r="BL171" s="20" t="s">
        <v>295</v>
      </c>
      <c r="BM171" s="178" t="s">
        <v>2400</v>
      </c>
    </row>
    <row r="172" spans="1:65" s="2" customFormat="1" ht="24" customHeight="1">
      <c r="A172" s="33"/>
      <c r="B172" s="167"/>
      <c r="C172" s="168" t="s">
        <v>644</v>
      </c>
      <c r="D172" s="168" t="s">
        <v>197</v>
      </c>
      <c r="E172" s="169" t="s">
        <v>2401</v>
      </c>
      <c r="F172" s="170" t="s">
        <v>2402</v>
      </c>
      <c r="G172" s="171" t="s">
        <v>1148</v>
      </c>
      <c r="H172" s="172">
        <v>3</v>
      </c>
      <c r="I172" s="173">
        <v>385</v>
      </c>
      <c r="J172" s="173">
        <f>ROUND(I172*H172,2)</f>
        <v>1155</v>
      </c>
      <c r="K172" s="170" t="s">
        <v>3</v>
      </c>
      <c r="L172" s="34"/>
      <c r="M172" s="221" t="s">
        <v>3</v>
      </c>
      <c r="N172" s="222" t="s">
        <v>40</v>
      </c>
      <c r="O172" s="219">
        <v>0</v>
      </c>
      <c r="P172" s="219">
        <f>O172*H172</f>
        <v>0</v>
      </c>
      <c r="Q172" s="219">
        <v>0</v>
      </c>
      <c r="R172" s="219">
        <f>Q172*H172</f>
        <v>0</v>
      </c>
      <c r="S172" s="219">
        <v>0</v>
      </c>
      <c r="T172" s="220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8" t="s">
        <v>295</v>
      </c>
      <c r="AT172" s="178" t="s">
        <v>197</v>
      </c>
      <c r="AU172" s="178" t="s">
        <v>119</v>
      </c>
      <c r="AY172" s="20" t="s">
        <v>195</v>
      </c>
      <c r="BE172" s="179">
        <f>IF(N172="základní",J172,0)</f>
        <v>1155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20" t="s">
        <v>76</v>
      </c>
      <c r="BK172" s="179">
        <f>ROUND(I172*H172,2)</f>
        <v>1155</v>
      </c>
      <c r="BL172" s="20" t="s">
        <v>295</v>
      </c>
      <c r="BM172" s="178" t="s">
        <v>2403</v>
      </c>
    </row>
    <row r="173" spans="1:31" s="2" customFormat="1" ht="6.95" customHeight="1">
      <c r="A173" s="33"/>
      <c r="B173" s="49"/>
      <c r="C173" s="50"/>
      <c r="D173" s="50"/>
      <c r="E173" s="50"/>
      <c r="F173" s="50"/>
      <c r="G173" s="50"/>
      <c r="H173" s="50"/>
      <c r="I173" s="50"/>
      <c r="J173" s="50"/>
      <c r="K173" s="50"/>
      <c r="L173" s="34"/>
      <c r="M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</sheetData>
  <autoFilter ref="C92:K1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7"/>
    </row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95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145</v>
      </c>
      <c r="L4" s="23"/>
      <c r="M4" s="118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15</v>
      </c>
      <c r="L6" s="23"/>
    </row>
    <row r="7" spans="2:12" s="1" customFormat="1" ht="16.5" customHeight="1">
      <c r="B7" s="23"/>
      <c r="E7" s="119" t="str">
        <f>'Rekapitulace stavby'!K6</f>
        <v>Snížení energetické náročnosti areálu SOU Hubálov</v>
      </c>
      <c r="F7" s="30"/>
      <c r="G7" s="30"/>
      <c r="H7" s="30"/>
      <c r="L7" s="23"/>
    </row>
    <row r="8" spans="2:12" s="1" customFormat="1" ht="12" customHeight="1">
      <c r="B8" s="23"/>
      <c r="D8" s="30" t="s">
        <v>146</v>
      </c>
      <c r="L8" s="23"/>
    </row>
    <row r="9" spans="1:31" s="2" customFormat="1" ht="16.5" customHeight="1">
      <c r="A9" s="33"/>
      <c r="B9" s="34"/>
      <c r="C9" s="33"/>
      <c r="D9" s="33"/>
      <c r="E9" s="119" t="s">
        <v>147</v>
      </c>
      <c r="F9" s="33"/>
      <c r="G9" s="33"/>
      <c r="H9" s="33"/>
      <c r="I9" s="33"/>
      <c r="J9" s="33"/>
      <c r="K9" s="33"/>
      <c r="L9" s="12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30" t="s">
        <v>148</v>
      </c>
      <c r="E10" s="33"/>
      <c r="F10" s="33"/>
      <c r="G10" s="33"/>
      <c r="H10" s="33"/>
      <c r="I10" s="33"/>
      <c r="J10" s="33"/>
      <c r="K10" s="33"/>
      <c r="L10" s="12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56" t="s">
        <v>2404</v>
      </c>
      <c r="F11" s="33"/>
      <c r="G11" s="33"/>
      <c r="H11" s="33"/>
      <c r="I11" s="33"/>
      <c r="J11" s="33"/>
      <c r="K11" s="33"/>
      <c r="L11" s="1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12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30" t="s">
        <v>17</v>
      </c>
      <c r="E13" s="33"/>
      <c r="F13" s="27" t="s">
        <v>3</v>
      </c>
      <c r="G13" s="33"/>
      <c r="H13" s="33"/>
      <c r="I13" s="30" t="s">
        <v>18</v>
      </c>
      <c r="J13" s="27" t="s">
        <v>3</v>
      </c>
      <c r="K13" s="33"/>
      <c r="L13" s="12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30" t="s">
        <v>19</v>
      </c>
      <c r="E14" s="33"/>
      <c r="F14" s="27" t="s">
        <v>20</v>
      </c>
      <c r="G14" s="33"/>
      <c r="H14" s="33"/>
      <c r="I14" s="30" t="s">
        <v>21</v>
      </c>
      <c r="J14" s="58" t="str">
        <f>'Rekapitulace stavby'!AN8</f>
        <v>2. 11. 2018</v>
      </c>
      <c r="K14" s="33"/>
      <c r="L14" s="12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8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12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30" t="s">
        <v>23</v>
      </c>
      <c r="E16" s="33"/>
      <c r="F16" s="33"/>
      <c r="G16" s="33"/>
      <c r="H16" s="33"/>
      <c r="I16" s="30" t="s">
        <v>24</v>
      </c>
      <c r="J16" s="27" t="s">
        <v>3</v>
      </c>
      <c r="K16" s="33"/>
      <c r="L16" s="12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7" t="s">
        <v>25</v>
      </c>
      <c r="F17" s="33"/>
      <c r="G17" s="33"/>
      <c r="H17" s="33"/>
      <c r="I17" s="30" t="s">
        <v>26</v>
      </c>
      <c r="J17" s="27" t="s">
        <v>3</v>
      </c>
      <c r="K17" s="33"/>
      <c r="L17" s="12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12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30" t="s">
        <v>27</v>
      </c>
      <c r="E19" s="33"/>
      <c r="F19" s="33"/>
      <c r="G19" s="33"/>
      <c r="H19" s="33"/>
      <c r="I19" s="30" t="s">
        <v>24</v>
      </c>
      <c r="J19" s="27" t="str">
        <f>'Rekapitulace stavby'!AN13</f>
        <v/>
      </c>
      <c r="K19" s="33"/>
      <c r="L19" s="12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" t="str">
        <f>'Rekapitulace stavby'!E14</f>
        <v xml:space="preserve"> </v>
      </c>
      <c r="F20" s="27"/>
      <c r="G20" s="27"/>
      <c r="H20" s="27"/>
      <c r="I20" s="30" t="s">
        <v>26</v>
      </c>
      <c r="J20" s="27" t="str">
        <f>'Rekapitulace stavby'!AN14</f>
        <v/>
      </c>
      <c r="K20" s="33"/>
      <c r="L20" s="12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12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30" t="s">
        <v>29</v>
      </c>
      <c r="E22" s="33"/>
      <c r="F22" s="33"/>
      <c r="G22" s="33"/>
      <c r="H22" s="33"/>
      <c r="I22" s="30" t="s">
        <v>24</v>
      </c>
      <c r="J22" s="27" t="s">
        <v>3</v>
      </c>
      <c r="K22" s="33"/>
      <c r="L22" s="12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7" t="s">
        <v>30</v>
      </c>
      <c r="F23" s="33"/>
      <c r="G23" s="33"/>
      <c r="H23" s="33"/>
      <c r="I23" s="30" t="s">
        <v>26</v>
      </c>
      <c r="J23" s="27" t="s">
        <v>3</v>
      </c>
      <c r="K23" s="33"/>
      <c r="L23" s="1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1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30" t="s">
        <v>32</v>
      </c>
      <c r="E25" s="33"/>
      <c r="F25" s="33"/>
      <c r="G25" s="33"/>
      <c r="H25" s="33"/>
      <c r="I25" s="30" t="s">
        <v>24</v>
      </c>
      <c r="J25" s="27" t="s">
        <v>3</v>
      </c>
      <c r="K25" s="33"/>
      <c r="L25" s="1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7" t="s">
        <v>30</v>
      </c>
      <c r="F26" s="33"/>
      <c r="G26" s="33"/>
      <c r="H26" s="33"/>
      <c r="I26" s="30" t="s">
        <v>26</v>
      </c>
      <c r="J26" s="27" t="s">
        <v>3</v>
      </c>
      <c r="K26" s="33"/>
      <c r="L26" s="12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12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30" t="s">
        <v>33</v>
      </c>
      <c r="E28" s="33"/>
      <c r="F28" s="33"/>
      <c r="G28" s="33"/>
      <c r="H28" s="33"/>
      <c r="I28" s="33"/>
      <c r="J28" s="33"/>
      <c r="K28" s="33"/>
      <c r="L28" s="1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1"/>
      <c r="B29" s="122"/>
      <c r="C29" s="121"/>
      <c r="D29" s="121"/>
      <c r="E29" s="31" t="s">
        <v>3</v>
      </c>
      <c r="F29" s="31"/>
      <c r="G29" s="31"/>
      <c r="H29" s="31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1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8"/>
      <c r="E31" s="78"/>
      <c r="F31" s="78"/>
      <c r="G31" s="78"/>
      <c r="H31" s="78"/>
      <c r="I31" s="78"/>
      <c r="J31" s="78"/>
      <c r="K31" s="78"/>
      <c r="L31" s="12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4" customHeight="1">
      <c r="A32" s="33"/>
      <c r="B32" s="34"/>
      <c r="C32" s="33"/>
      <c r="D32" s="124" t="s">
        <v>35</v>
      </c>
      <c r="E32" s="33"/>
      <c r="F32" s="33"/>
      <c r="G32" s="33"/>
      <c r="H32" s="33"/>
      <c r="I32" s="33"/>
      <c r="J32" s="84">
        <f>ROUND(J103,2)</f>
        <v>1828885.1</v>
      </c>
      <c r="K32" s="33"/>
      <c r="L32" s="12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8"/>
      <c r="E33" s="78"/>
      <c r="F33" s="78"/>
      <c r="G33" s="78"/>
      <c r="H33" s="78"/>
      <c r="I33" s="78"/>
      <c r="J33" s="78"/>
      <c r="K33" s="78"/>
      <c r="L33" s="12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8" t="s">
        <v>37</v>
      </c>
      <c r="G34" s="33"/>
      <c r="H34" s="33"/>
      <c r="I34" s="38" t="s">
        <v>36</v>
      </c>
      <c r="J34" s="38" t="s">
        <v>38</v>
      </c>
      <c r="K34" s="33"/>
      <c r="L34" s="1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25" t="s">
        <v>39</v>
      </c>
      <c r="E35" s="30" t="s">
        <v>40</v>
      </c>
      <c r="F35" s="126">
        <f>ROUND((SUM(BE103:BE272)),2)</f>
        <v>1828885.1</v>
      </c>
      <c r="G35" s="33"/>
      <c r="H35" s="33"/>
      <c r="I35" s="127">
        <v>0.21</v>
      </c>
      <c r="J35" s="126">
        <f>ROUND(((SUM(BE103:BE272))*I35),2)</f>
        <v>384065.87</v>
      </c>
      <c r="K35" s="33"/>
      <c r="L35" s="12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0" t="s">
        <v>41</v>
      </c>
      <c r="F36" s="126">
        <f>ROUND((SUM(BF103:BF272)),2)</f>
        <v>0</v>
      </c>
      <c r="G36" s="33"/>
      <c r="H36" s="33"/>
      <c r="I36" s="127">
        <v>0.15</v>
      </c>
      <c r="J36" s="126">
        <f>ROUND(((SUM(BF103:BF272))*I36),2)</f>
        <v>0</v>
      </c>
      <c r="K36" s="33"/>
      <c r="L36" s="12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30" t="s">
        <v>42</v>
      </c>
      <c r="F37" s="126">
        <f>ROUND((SUM(BG103:BG272)),2)</f>
        <v>0</v>
      </c>
      <c r="G37" s="33"/>
      <c r="H37" s="33"/>
      <c r="I37" s="127">
        <v>0.21</v>
      </c>
      <c r="J37" s="126">
        <f>0</f>
        <v>0</v>
      </c>
      <c r="K37" s="33"/>
      <c r="L37" s="12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4"/>
      <c r="C38" s="33"/>
      <c r="D38" s="33"/>
      <c r="E38" s="30" t="s">
        <v>43</v>
      </c>
      <c r="F38" s="126">
        <f>ROUND((SUM(BH103:BH272)),2)</f>
        <v>0</v>
      </c>
      <c r="G38" s="33"/>
      <c r="H38" s="33"/>
      <c r="I38" s="127">
        <v>0.15</v>
      </c>
      <c r="J38" s="126">
        <f>0</f>
        <v>0</v>
      </c>
      <c r="K38" s="33"/>
      <c r="L38" s="12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30" t="s">
        <v>44</v>
      </c>
      <c r="F39" s="126">
        <f>ROUND((SUM(BI103:BI272)),2)</f>
        <v>0</v>
      </c>
      <c r="G39" s="33"/>
      <c r="H39" s="33"/>
      <c r="I39" s="127">
        <v>0</v>
      </c>
      <c r="J39" s="126">
        <f>0</f>
        <v>0</v>
      </c>
      <c r="K39" s="33"/>
      <c r="L39" s="12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12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4" customHeight="1">
      <c r="A41" s="33"/>
      <c r="B41" s="34"/>
      <c r="C41" s="128"/>
      <c r="D41" s="129" t="s">
        <v>45</v>
      </c>
      <c r="E41" s="70"/>
      <c r="F41" s="70"/>
      <c r="G41" s="130" t="s">
        <v>46</v>
      </c>
      <c r="H41" s="131" t="s">
        <v>47</v>
      </c>
      <c r="I41" s="70"/>
      <c r="J41" s="132">
        <f>SUM(J32:J39)</f>
        <v>2212950.97</v>
      </c>
      <c r="K41" s="133"/>
      <c r="L41" s="12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12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6" spans="1:31" s="2" customFormat="1" ht="6.95" customHeight="1">
      <c r="A46" s="33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12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24.95" customHeight="1">
      <c r="A47" s="33"/>
      <c r="B47" s="34"/>
      <c r="C47" s="24" t="s">
        <v>150</v>
      </c>
      <c r="D47" s="33"/>
      <c r="E47" s="33"/>
      <c r="F47" s="33"/>
      <c r="G47" s="33"/>
      <c r="H47" s="33"/>
      <c r="I47" s="33"/>
      <c r="J47" s="33"/>
      <c r="K47" s="33"/>
      <c r="L47" s="12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12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30" t="s">
        <v>15</v>
      </c>
      <c r="D49" s="33"/>
      <c r="E49" s="33"/>
      <c r="F49" s="33"/>
      <c r="G49" s="33"/>
      <c r="H49" s="33"/>
      <c r="I49" s="33"/>
      <c r="J49" s="33"/>
      <c r="K49" s="33"/>
      <c r="L49" s="12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119" t="str">
        <f>E7</f>
        <v>Snížení energetické náročnosti areálu SOU Hubálov</v>
      </c>
      <c r="F50" s="30"/>
      <c r="G50" s="30"/>
      <c r="H50" s="30"/>
      <c r="I50" s="33"/>
      <c r="J50" s="33"/>
      <c r="K50" s="33"/>
      <c r="L50" s="12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12" s="1" customFormat="1" ht="12" customHeight="1">
      <c r="B51" s="23"/>
      <c r="C51" s="30" t="s">
        <v>146</v>
      </c>
      <c r="L51" s="23"/>
    </row>
    <row r="52" spans="1:31" s="2" customFormat="1" ht="16.5" customHeight="1">
      <c r="A52" s="33"/>
      <c r="B52" s="34"/>
      <c r="C52" s="33"/>
      <c r="D52" s="33"/>
      <c r="E52" s="119" t="s">
        <v>147</v>
      </c>
      <c r="F52" s="33"/>
      <c r="G52" s="33"/>
      <c r="H52" s="33"/>
      <c r="I52" s="33"/>
      <c r="J52" s="33"/>
      <c r="K52" s="33"/>
      <c r="L52" s="12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12" customHeight="1">
      <c r="A53" s="33"/>
      <c r="B53" s="34"/>
      <c r="C53" s="30" t="s">
        <v>148</v>
      </c>
      <c r="D53" s="33"/>
      <c r="E53" s="33"/>
      <c r="F53" s="33"/>
      <c r="G53" s="33"/>
      <c r="H53" s="33"/>
      <c r="I53" s="33"/>
      <c r="J53" s="33"/>
      <c r="K53" s="33"/>
      <c r="L53" s="12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6.5" customHeight="1">
      <c r="A54" s="33"/>
      <c r="B54" s="34"/>
      <c r="C54" s="33"/>
      <c r="D54" s="33"/>
      <c r="E54" s="56" t="str">
        <f>E11</f>
        <v>SO 01.Zdroj tepla - Domov mládeže a tělocvična Zdroj tepla</v>
      </c>
      <c r="F54" s="33"/>
      <c r="G54" s="33"/>
      <c r="H54" s="33"/>
      <c r="I54" s="33"/>
      <c r="J54" s="33"/>
      <c r="K54" s="33"/>
      <c r="L54" s="12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6.95" customHeight="1">
      <c r="A55" s="33"/>
      <c r="B55" s="34"/>
      <c r="C55" s="33"/>
      <c r="D55" s="33"/>
      <c r="E55" s="33"/>
      <c r="F55" s="33"/>
      <c r="G55" s="33"/>
      <c r="H55" s="33"/>
      <c r="I55" s="33"/>
      <c r="J55" s="33"/>
      <c r="K55" s="33"/>
      <c r="L55" s="12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2" customHeight="1">
      <c r="A56" s="33"/>
      <c r="B56" s="34"/>
      <c r="C56" s="30" t="s">
        <v>19</v>
      </c>
      <c r="D56" s="33"/>
      <c r="E56" s="33"/>
      <c r="F56" s="27" t="str">
        <f>F14</f>
        <v>Hubálov st. 80, k.ú. Loukovec</v>
      </c>
      <c r="G56" s="33"/>
      <c r="H56" s="33"/>
      <c r="I56" s="30" t="s">
        <v>21</v>
      </c>
      <c r="J56" s="58" t="str">
        <f>IF(J14="","",J14)</f>
        <v>2. 11. 2018</v>
      </c>
      <c r="K56" s="33"/>
      <c r="L56" s="12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6.95" customHeight="1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12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5.15" customHeight="1">
      <c r="A58" s="33"/>
      <c r="B58" s="34"/>
      <c r="C58" s="30" t="s">
        <v>23</v>
      </c>
      <c r="D58" s="33"/>
      <c r="E58" s="33"/>
      <c r="F58" s="27" t="str">
        <f>E17</f>
        <v>SOU Hubálov</v>
      </c>
      <c r="G58" s="33"/>
      <c r="H58" s="33"/>
      <c r="I58" s="30" t="s">
        <v>29</v>
      </c>
      <c r="J58" s="31" t="str">
        <f>E23</f>
        <v>ANITAS s.r.o.</v>
      </c>
      <c r="K58" s="33"/>
      <c r="L58" s="1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15.15" customHeight="1">
      <c r="A59" s="33"/>
      <c r="B59" s="34"/>
      <c r="C59" s="30" t="s">
        <v>27</v>
      </c>
      <c r="D59" s="33"/>
      <c r="E59" s="33"/>
      <c r="F59" s="27" t="str">
        <f>IF(E20="","",E20)</f>
        <v xml:space="preserve"> </v>
      </c>
      <c r="G59" s="33"/>
      <c r="H59" s="33"/>
      <c r="I59" s="30" t="s">
        <v>32</v>
      </c>
      <c r="J59" s="31" t="str">
        <f>E26</f>
        <v>ANITAS s.r.o.</v>
      </c>
      <c r="K59" s="33"/>
      <c r="L59" s="12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0.3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12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29.25" customHeight="1">
      <c r="A61" s="33"/>
      <c r="B61" s="34"/>
      <c r="C61" s="134" t="s">
        <v>151</v>
      </c>
      <c r="D61" s="128"/>
      <c r="E61" s="128"/>
      <c r="F61" s="128"/>
      <c r="G61" s="128"/>
      <c r="H61" s="128"/>
      <c r="I61" s="128"/>
      <c r="J61" s="135" t="s">
        <v>152</v>
      </c>
      <c r="K61" s="128"/>
      <c r="L61" s="12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0.3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12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2" customFormat="1" ht="22.8" customHeight="1">
      <c r="A63" s="33"/>
      <c r="B63" s="34"/>
      <c r="C63" s="136" t="s">
        <v>67</v>
      </c>
      <c r="D63" s="33"/>
      <c r="E63" s="33"/>
      <c r="F63" s="33"/>
      <c r="G63" s="33"/>
      <c r="H63" s="33"/>
      <c r="I63" s="33"/>
      <c r="J63" s="84">
        <f>J103</f>
        <v>1828885.1</v>
      </c>
      <c r="K63" s="33"/>
      <c r="L63" s="12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U63" s="20" t="s">
        <v>153</v>
      </c>
    </row>
    <row r="64" spans="1:31" s="9" customFormat="1" ht="24.95" customHeight="1">
      <c r="A64" s="9"/>
      <c r="B64" s="137"/>
      <c r="C64" s="9"/>
      <c r="D64" s="138" t="s">
        <v>2405</v>
      </c>
      <c r="E64" s="139"/>
      <c r="F64" s="139"/>
      <c r="G64" s="139"/>
      <c r="H64" s="139"/>
      <c r="I64" s="139"/>
      <c r="J64" s="140">
        <f>J104</f>
        <v>246518</v>
      </c>
      <c r="K64" s="9"/>
      <c r="L64" s="137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41"/>
      <c r="C65" s="10"/>
      <c r="D65" s="142" t="s">
        <v>2406</v>
      </c>
      <c r="E65" s="143"/>
      <c r="F65" s="143"/>
      <c r="G65" s="143"/>
      <c r="H65" s="143"/>
      <c r="I65" s="143"/>
      <c r="J65" s="144">
        <f>J105</f>
        <v>33200</v>
      </c>
      <c r="K65" s="10"/>
      <c r="L65" s="14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41"/>
      <c r="C66" s="10"/>
      <c r="D66" s="142" t="s">
        <v>2407</v>
      </c>
      <c r="E66" s="143"/>
      <c r="F66" s="143"/>
      <c r="G66" s="143"/>
      <c r="H66" s="143"/>
      <c r="I66" s="143"/>
      <c r="J66" s="144">
        <f>J109</f>
        <v>88000</v>
      </c>
      <c r="K66" s="10"/>
      <c r="L66" s="14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41"/>
      <c r="C67" s="10"/>
      <c r="D67" s="142" t="s">
        <v>2408</v>
      </c>
      <c r="E67" s="143"/>
      <c r="F67" s="143"/>
      <c r="G67" s="143"/>
      <c r="H67" s="143"/>
      <c r="I67" s="143"/>
      <c r="J67" s="144">
        <f>J111</f>
        <v>27452</v>
      </c>
      <c r="K67" s="10"/>
      <c r="L67" s="14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41"/>
      <c r="C68" s="10"/>
      <c r="D68" s="142" t="s">
        <v>2409</v>
      </c>
      <c r="E68" s="143"/>
      <c r="F68" s="143"/>
      <c r="G68" s="143"/>
      <c r="H68" s="143"/>
      <c r="I68" s="143"/>
      <c r="J68" s="144">
        <f>J122</f>
        <v>67550</v>
      </c>
      <c r="K68" s="10"/>
      <c r="L68" s="14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41"/>
      <c r="C69" s="10"/>
      <c r="D69" s="142" t="s">
        <v>2410</v>
      </c>
      <c r="E69" s="143"/>
      <c r="F69" s="143"/>
      <c r="G69" s="143"/>
      <c r="H69" s="143"/>
      <c r="I69" s="143"/>
      <c r="J69" s="144">
        <f>J128</f>
        <v>30316</v>
      </c>
      <c r="K69" s="10"/>
      <c r="L69" s="14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37"/>
      <c r="C70" s="9"/>
      <c r="D70" s="138" t="s">
        <v>2411</v>
      </c>
      <c r="E70" s="139"/>
      <c r="F70" s="139"/>
      <c r="G70" s="139"/>
      <c r="H70" s="139"/>
      <c r="I70" s="139"/>
      <c r="J70" s="140">
        <f>J134</f>
        <v>1582367.1</v>
      </c>
      <c r="K70" s="9"/>
      <c r="L70" s="137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41"/>
      <c r="C71" s="10"/>
      <c r="D71" s="142" t="s">
        <v>2412</v>
      </c>
      <c r="E71" s="143"/>
      <c r="F71" s="143"/>
      <c r="G71" s="143"/>
      <c r="H71" s="143"/>
      <c r="I71" s="143"/>
      <c r="J71" s="144">
        <f>J135</f>
        <v>1133985</v>
      </c>
      <c r="K71" s="10"/>
      <c r="L71" s="14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41"/>
      <c r="C72" s="10"/>
      <c r="D72" s="142" t="s">
        <v>2413</v>
      </c>
      <c r="E72" s="143"/>
      <c r="F72" s="143"/>
      <c r="G72" s="143"/>
      <c r="H72" s="143"/>
      <c r="I72" s="143"/>
      <c r="J72" s="144">
        <f>J153</f>
        <v>44972</v>
      </c>
      <c r="K72" s="10"/>
      <c r="L72" s="14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41"/>
      <c r="C73" s="10"/>
      <c r="D73" s="142" t="s">
        <v>2414</v>
      </c>
      <c r="E73" s="143"/>
      <c r="F73" s="143"/>
      <c r="G73" s="143"/>
      <c r="H73" s="143"/>
      <c r="I73" s="143"/>
      <c r="J73" s="144">
        <f>J169</f>
        <v>63837.6</v>
      </c>
      <c r="K73" s="10"/>
      <c r="L73" s="14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41"/>
      <c r="C74" s="10"/>
      <c r="D74" s="142" t="s">
        <v>2415</v>
      </c>
      <c r="E74" s="143"/>
      <c r="F74" s="143"/>
      <c r="G74" s="143"/>
      <c r="H74" s="143"/>
      <c r="I74" s="143"/>
      <c r="J74" s="144">
        <f>J190</f>
        <v>76670</v>
      </c>
      <c r="K74" s="10"/>
      <c r="L74" s="14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41"/>
      <c r="C75" s="10"/>
      <c r="D75" s="142" t="s">
        <v>2416</v>
      </c>
      <c r="E75" s="143"/>
      <c r="F75" s="143"/>
      <c r="G75" s="143"/>
      <c r="H75" s="143"/>
      <c r="I75" s="143"/>
      <c r="J75" s="144">
        <f>J196</f>
        <v>103442</v>
      </c>
      <c r="K75" s="10"/>
      <c r="L75" s="14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41"/>
      <c r="C76" s="10"/>
      <c r="D76" s="142" t="s">
        <v>2417</v>
      </c>
      <c r="E76" s="143"/>
      <c r="F76" s="143"/>
      <c r="G76" s="143"/>
      <c r="H76" s="143"/>
      <c r="I76" s="143"/>
      <c r="J76" s="144">
        <f>J218</f>
        <v>35626</v>
      </c>
      <c r="K76" s="10"/>
      <c r="L76" s="14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41"/>
      <c r="C77" s="10"/>
      <c r="D77" s="142" t="s">
        <v>2418</v>
      </c>
      <c r="E77" s="143"/>
      <c r="F77" s="143"/>
      <c r="G77" s="143"/>
      <c r="H77" s="143"/>
      <c r="I77" s="143"/>
      <c r="J77" s="144">
        <f>J224</f>
        <v>14700</v>
      </c>
      <c r="K77" s="10"/>
      <c r="L77" s="14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41"/>
      <c r="C78" s="10"/>
      <c r="D78" s="142" t="s">
        <v>2419</v>
      </c>
      <c r="E78" s="143"/>
      <c r="F78" s="143"/>
      <c r="G78" s="143"/>
      <c r="H78" s="143"/>
      <c r="I78" s="143"/>
      <c r="J78" s="144">
        <f>J229</f>
        <v>38506</v>
      </c>
      <c r="K78" s="10"/>
      <c r="L78" s="14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41"/>
      <c r="C79" s="10"/>
      <c r="D79" s="142" t="s">
        <v>2420</v>
      </c>
      <c r="E79" s="143"/>
      <c r="F79" s="143"/>
      <c r="G79" s="143"/>
      <c r="H79" s="143"/>
      <c r="I79" s="143"/>
      <c r="J79" s="144">
        <f>J250</f>
        <v>8013.5</v>
      </c>
      <c r="K79" s="10"/>
      <c r="L79" s="14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41"/>
      <c r="C80" s="10"/>
      <c r="D80" s="142" t="s">
        <v>2421</v>
      </c>
      <c r="E80" s="143"/>
      <c r="F80" s="143"/>
      <c r="G80" s="143"/>
      <c r="H80" s="143"/>
      <c r="I80" s="143"/>
      <c r="J80" s="144">
        <f>J258</f>
        <v>4800</v>
      </c>
      <c r="K80" s="10"/>
      <c r="L80" s="14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41"/>
      <c r="C81" s="10"/>
      <c r="D81" s="142" t="s">
        <v>2422</v>
      </c>
      <c r="E81" s="143"/>
      <c r="F81" s="143"/>
      <c r="G81" s="143"/>
      <c r="H81" s="143"/>
      <c r="I81" s="143"/>
      <c r="J81" s="144">
        <f>J261</f>
        <v>57815</v>
      </c>
      <c r="K81" s="10"/>
      <c r="L81" s="141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2" customFormat="1" ht="21.8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12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12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7" spans="1:31" s="2" customFormat="1" ht="6.95" customHeight="1">
      <c r="A87" s="33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12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24.95" customHeight="1">
      <c r="A88" s="33"/>
      <c r="B88" s="34"/>
      <c r="C88" s="24" t="s">
        <v>180</v>
      </c>
      <c r="D88" s="33"/>
      <c r="E88" s="33"/>
      <c r="F88" s="33"/>
      <c r="G88" s="33"/>
      <c r="H88" s="33"/>
      <c r="I88" s="33"/>
      <c r="J88" s="33"/>
      <c r="K88" s="33"/>
      <c r="L88" s="12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6.95" customHeight="1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12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30" t="s">
        <v>15</v>
      </c>
      <c r="D90" s="33"/>
      <c r="E90" s="33"/>
      <c r="F90" s="33"/>
      <c r="G90" s="33"/>
      <c r="H90" s="33"/>
      <c r="I90" s="33"/>
      <c r="J90" s="33"/>
      <c r="K90" s="33"/>
      <c r="L90" s="12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119" t="str">
        <f>E7</f>
        <v>Snížení energetické náročnosti areálu SOU Hubálov</v>
      </c>
      <c r="F91" s="30"/>
      <c r="G91" s="30"/>
      <c r="H91" s="30"/>
      <c r="I91" s="33"/>
      <c r="J91" s="33"/>
      <c r="K91" s="33"/>
      <c r="L91" s="12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2:12" s="1" customFormat="1" ht="12" customHeight="1">
      <c r="B92" s="23"/>
      <c r="C92" s="30" t="s">
        <v>146</v>
      </c>
      <c r="L92" s="23"/>
    </row>
    <row r="93" spans="1:31" s="2" customFormat="1" ht="16.5" customHeight="1">
      <c r="A93" s="33"/>
      <c r="B93" s="34"/>
      <c r="C93" s="33"/>
      <c r="D93" s="33"/>
      <c r="E93" s="119" t="s">
        <v>147</v>
      </c>
      <c r="F93" s="33"/>
      <c r="G93" s="33"/>
      <c r="H93" s="33"/>
      <c r="I93" s="33"/>
      <c r="J93" s="33"/>
      <c r="K93" s="33"/>
      <c r="L93" s="12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2" customHeight="1">
      <c r="A94" s="33"/>
      <c r="B94" s="34"/>
      <c r="C94" s="30" t="s">
        <v>148</v>
      </c>
      <c r="D94" s="33"/>
      <c r="E94" s="33"/>
      <c r="F94" s="33"/>
      <c r="G94" s="33"/>
      <c r="H94" s="33"/>
      <c r="I94" s="33"/>
      <c r="J94" s="33"/>
      <c r="K94" s="33"/>
      <c r="L94" s="12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6.5" customHeight="1">
      <c r="A95" s="33"/>
      <c r="B95" s="34"/>
      <c r="C95" s="33"/>
      <c r="D95" s="33"/>
      <c r="E95" s="56" t="str">
        <f>E11</f>
        <v>SO 01.Zdroj tepla - Domov mládeže a tělocvična Zdroj tepla</v>
      </c>
      <c r="F95" s="33"/>
      <c r="G95" s="33"/>
      <c r="H95" s="33"/>
      <c r="I95" s="33"/>
      <c r="J95" s="33"/>
      <c r="K95" s="33"/>
      <c r="L95" s="12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6.95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12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2" customHeight="1">
      <c r="A97" s="33"/>
      <c r="B97" s="34"/>
      <c r="C97" s="30" t="s">
        <v>19</v>
      </c>
      <c r="D97" s="33"/>
      <c r="E97" s="33"/>
      <c r="F97" s="27" t="str">
        <f>F14</f>
        <v>Hubálov st. 80, k.ú. Loukovec</v>
      </c>
      <c r="G97" s="33"/>
      <c r="H97" s="33"/>
      <c r="I97" s="30" t="s">
        <v>21</v>
      </c>
      <c r="J97" s="58" t="str">
        <f>IF(J14="","",J14)</f>
        <v>2. 11. 2018</v>
      </c>
      <c r="K97" s="33"/>
      <c r="L97" s="12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2" customFormat="1" ht="6.95" customHeight="1">
      <c r="A98" s="33"/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12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15.15" customHeight="1">
      <c r="A99" s="33"/>
      <c r="B99" s="34"/>
      <c r="C99" s="30" t="s">
        <v>23</v>
      </c>
      <c r="D99" s="33"/>
      <c r="E99" s="33"/>
      <c r="F99" s="27" t="str">
        <f>E17</f>
        <v>SOU Hubálov</v>
      </c>
      <c r="G99" s="33"/>
      <c r="H99" s="33"/>
      <c r="I99" s="30" t="s">
        <v>29</v>
      </c>
      <c r="J99" s="31" t="str">
        <f>E23</f>
        <v>ANITAS s.r.o.</v>
      </c>
      <c r="K99" s="33"/>
      <c r="L99" s="12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15.15" customHeight="1">
      <c r="A100" s="33"/>
      <c r="B100" s="34"/>
      <c r="C100" s="30" t="s">
        <v>27</v>
      </c>
      <c r="D100" s="33"/>
      <c r="E100" s="33"/>
      <c r="F100" s="27" t="str">
        <f>IF(E20="","",E20)</f>
        <v xml:space="preserve"> </v>
      </c>
      <c r="G100" s="33"/>
      <c r="H100" s="33"/>
      <c r="I100" s="30" t="s">
        <v>32</v>
      </c>
      <c r="J100" s="31" t="str">
        <f>E26</f>
        <v>ANITAS s.r.o.</v>
      </c>
      <c r="K100" s="33"/>
      <c r="L100" s="12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s="2" customFormat="1" ht="10.3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12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11" customFormat="1" ht="29.25" customHeight="1">
      <c r="A102" s="145"/>
      <c r="B102" s="146"/>
      <c r="C102" s="147" t="s">
        <v>181</v>
      </c>
      <c r="D102" s="148" t="s">
        <v>54</v>
      </c>
      <c r="E102" s="148" t="s">
        <v>50</v>
      </c>
      <c r="F102" s="148" t="s">
        <v>51</v>
      </c>
      <c r="G102" s="148" t="s">
        <v>182</v>
      </c>
      <c r="H102" s="148" t="s">
        <v>183</v>
      </c>
      <c r="I102" s="148" t="s">
        <v>184</v>
      </c>
      <c r="J102" s="148" t="s">
        <v>152</v>
      </c>
      <c r="K102" s="149" t="s">
        <v>185</v>
      </c>
      <c r="L102" s="150"/>
      <c r="M102" s="74" t="s">
        <v>3</v>
      </c>
      <c r="N102" s="75" t="s">
        <v>39</v>
      </c>
      <c r="O102" s="75" t="s">
        <v>186</v>
      </c>
      <c r="P102" s="75" t="s">
        <v>187</v>
      </c>
      <c r="Q102" s="75" t="s">
        <v>188</v>
      </c>
      <c r="R102" s="75" t="s">
        <v>189</v>
      </c>
      <c r="S102" s="75" t="s">
        <v>190</v>
      </c>
      <c r="T102" s="76" t="s">
        <v>191</v>
      </c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</row>
    <row r="103" spans="1:63" s="2" customFormat="1" ht="22.8" customHeight="1">
      <c r="A103" s="33"/>
      <c r="B103" s="34"/>
      <c r="C103" s="81" t="s">
        <v>192</v>
      </c>
      <c r="D103" s="33"/>
      <c r="E103" s="33"/>
      <c r="F103" s="33"/>
      <c r="G103" s="33"/>
      <c r="H103" s="33"/>
      <c r="I103" s="33"/>
      <c r="J103" s="151">
        <f>BK103</f>
        <v>1828885.1</v>
      </c>
      <c r="K103" s="33"/>
      <c r="L103" s="34"/>
      <c r="M103" s="77"/>
      <c r="N103" s="62"/>
      <c r="O103" s="78"/>
      <c r="P103" s="152">
        <f>P104+P134</f>
        <v>0</v>
      </c>
      <c r="Q103" s="78"/>
      <c r="R103" s="152">
        <f>R104+R134</f>
        <v>0</v>
      </c>
      <c r="S103" s="78"/>
      <c r="T103" s="153">
        <f>T104+T134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20" t="s">
        <v>68</v>
      </c>
      <c r="AU103" s="20" t="s">
        <v>153</v>
      </c>
      <c r="BK103" s="154">
        <f>BK104+BK134</f>
        <v>1828885.1</v>
      </c>
    </row>
    <row r="104" spans="1:63" s="12" customFormat="1" ht="25.9" customHeight="1">
      <c r="A104" s="12"/>
      <c r="B104" s="155"/>
      <c r="C104" s="12"/>
      <c r="D104" s="156" t="s">
        <v>68</v>
      </c>
      <c r="E104" s="157" t="s">
        <v>2423</v>
      </c>
      <c r="F104" s="157" t="s">
        <v>2424</v>
      </c>
      <c r="G104" s="12"/>
      <c r="H104" s="12"/>
      <c r="I104" s="12"/>
      <c r="J104" s="158">
        <f>BK104</f>
        <v>246518</v>
      </c>
      <c r="K104" s="12"/>
      <c r="L104" s="155"/>
      <c r="M104" s="159"/>
      <c r="N104" s="160"/>
      <c r="O104" s="160"/>
      <c r="P104" s="161">
        <f>P105+P109+P111+P122+P128</f>
        <v>0</v>
      </c>
      <c r="Q104" s="160"/>
      <c r="R104" s="161">
        <f>R105+R109+R111+R122+R128</f>
        <v>0</v>
      </c>
      <c r="S104" s="160"/>
      <c r="T104" s="162">
        <f>T105+T109+T111+T122+T128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56" t="s">
        <v>78</v>
      </c>
      <c r="AT104" s="163" t="s">
        <v>68</v>
      </c>
      <c r="AU104" s="163" t="s">
        <v>69</v>
      </c>
      <c r="AY104" s="156" t="s">
        <v>195</v>
      </c>
      <c r="BK104" s="164">
        <f>BK105+BK109+BK111+BK122+BK128</f>
        <v>246518</v>
      </c>
    </row>
    <row r="105" spans="1:63" s="12" customFormat="1" ht="22.8" customHeight="1">
      <c r="A105" s="12"/>
      <c r="B105" s="155"/>
      <c r="C105" s="12"/>
      <c r="D105" s="156" t="s">
        <v>68</v>
      </c>
      <c r="E105" s="165" t="s">
        <v>2425</v>
      </c>
      <c r="F105" s="165" t="s">
        <v>2426</v>
      </c>
      <c r="G105" s="12"/>
      <c r="H105" s="12"/>
      <c r="I105" s="12"/>
      <c r="J105" s="166">
        <f>BK105</f>
        <v>33200</v>
      </c>
      <c r="K105" s="12"/>
      <c r="L105" s="155"/>
      <c r="M105" s="159"/>
      <c r="N105" s="160"/>
      <c r="O105" s="160"/>
      <c r="P105" s="161">
        <f>SUM(P106:P108)</f>
        <v>0</v>
      </c>
      <c r="Q105" s="160"/>
      <c r="R105" s="161">
        <f>SUM(R106:R108)</f>
        <v>0</v>
      </c>
      <c r="S105" s="160"/>
      <c r="T105" s="162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56" t="s">
        <v>78</v>
      </c>
      <c r="AT105" s="163" t="s">
        <v>68</v>
      </c>
      <c r="AU105" s="163" t="s">
        <v>76</v>
      </c>
      <c r="AY105" s="156" t="s">
        <v>195</v>
      </c>
      <c r="BK105" s="164">
        <f>SUM(BK106:BK108)</f>
        <v>33200</v>
      </c>
    </row>
    <row r="106" spans="1:65" s="2" customFormat="1" ht="16.5" customHeight="1">
      <c r="A106" s="33"/>
      <c r="B106" s="167"/>
      <c r="C106" s="168" t="s">
        <v>76</v>
      </c>
      <c r="D106" s="168" t="s">
        <v>197</v>
      </c>
      <c r="E106" s="169" t="s">
        <v>2427</v>
      </c>
      <c r="F106" s="170" t="s">
        <v>2428</v>
      </c>
      <c r="G106" s="171" t="s">
        <v>1041</v>
      </c>
      <c r="H106" s="172">
        <v>2</v>
      </c>
      <c r="I106" s="173">
        <v>9000</v>
      </c>
      <c r="J106" s="173">
        <f>ROUND(I106*H106,2)</f>
        <v>18000</v>
      </c>
      <c r="K106" s="170" t="s">
        <v>3</v>
      </c>
      <c r="L106" s="34"/>
      <c r="M106" s="174" t="s">
        <v>3</v>
      </c>
      <c r="N106" s="175" t="s">
        <v>40</v>
      </c>
      <c r="O106" s="176">
        <v>0</v>
      </c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8" t="s">
        <v>295</v>
      </c>
      <c r="AT106" s="178" t="s">
        <v>197</v>
      </c>
      <c r="AU106" s="178" t="s">
        <v>78</v>
      </c>
      <c r="AY106" s="20" t="s">
        <v>195</v>
      </c>
      <c r="BE106" s="179">
        <f>IF(N106="základní",J106,0)</f>
        <v>18000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76</v>
      </c>
      <c r="BK106" s="179">
        <f>ROUND(I106*H106,2)</f>
        <v>18000</v>
      </c>
      <c r="BL106" s="20" t="s">
        <v>295</v>
      </c>
      <c r="BM106" s="178" t="s">
        <v>2429</v>
      </c>
    </row>
    <row r="107" spans="1:65" s="2" customFormat="1" ht="16.5" customHeight="1">
      <c r="A107" s="33"/>
      <c r="B107" s="167"/>
      <c r="C107" s="168" t="s">
        <v>78</v>
      </c>
      <c r="D107" s="168" t="s">
        <v>197</v>
      </c>
      <c r="E107" s="169" t="s">
        <v>2430</v>
      </c>
      <c r="F107" s="170" t="s">
        <v>2431</v>
      </c>
      <c r="G107" s="171" t="s">
        <v>1148</v>
      </c>
      <c r="H107" s="172">
        <v>4</v>
      </c>
      <c r="I107" s="173">
        <v>1650</v>
      </c>
      <c r="J107" s="173">
        <f>ROUND(I107*H107,2)</f>
        <v>6600</v>
      </c>
      <c r="K107" s="170" t="s">
        <v>3</v>
      </c>
      <c r="L107" s="34"/>
      <c r="M107" s="174" t="s">
        <v>3</v>
      </c>
      <c r="N107" s="175" t="s">
        <v>40</v>
      </c>
      <c r="O107" s="176">
        <v>0</v>
      </c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8" t="s">
        <v>295</v>
      </c>
      <c r="AT107" s="178" t="s">
        <v>197</v>
      </c>
      <c r="AU107" s="178" t="s">
        <v>78</v>
      </c>
      <c r="AY107" s="20" t="s">
        <v>195</v>
      </c>
      <c r="BE107" s="179">
        <f>IF(N107="základní",J107,0)</f>
        <v>6600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76</v>
      </c>
      <c r="BK107" s="179">
        <f>ROUND(I107*H107,2)</f>
        <v>6600</v>
      </c>
      <c r="BL107" s="20" t="s">
        <v>295</v>
      </c>
      <c r="BM107" s="178" t="s">
        <v>2432</v>
      </c>
    </row>
    <row r="108" spans="1:65" s="2" customFormat="1" ht="24" customHeight="1">
      <c r="A108" s="33"/>
      <c r="B108" s="167"/>
      <c r="C108" s="168" t="s">
        <v>119</v>
      </c>
      <c r="D108" s="168" t="s">
        <v>197</v>
      </c>
      <c r="E108" s="169" t="s">
        <v>2433</v>
      </c>
      <c r="F108" s="170" t="s">
        <v>2434</v>
      </c>
      <c r="G108" s="171" t="s">
        <v>1148</v>
      </c>
      <c r="H108" s="172">
        <v>2</v>
      </c>
      <c r="I108" s="173">
        <v>4300</v>
      </c>
      <c r="J108" s="173">
        <f>ROUND(I108*H108,2)</f>
        <v>8600</v>
      </c>
      <c r="K108" s="170" t="s">
        <v>3</v>
      </c>
      <c r="L108" s="34"/>
      <c r="M108" s="174" t="s">
        <v>3</v>
      </c>
      <c r="N108" s="175" t="s">
        <v>40</v>
      </c>
      <c r="O108" s="176">
        <v>0</v>
      </c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78" t="s">
        <v>295</v>
      </c>
      <c r="AT108" s="178" t="s">
        <v>197</v>
      </c>
      <c r="AU108" s="178" t="s">
        <v>78</v>
      </c>
      <c r="AY108" s="20" t="s">
        <v>195</v>
      </c>
      <c r="BE108" s="179">
        <f>IF(N108="základní",J108,0)</f>
        <v>8600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76</v>
      </c>
      <c r="BK108" s="179">
        <f>ROUND(I108*H108,2)</f>
        <v>8600</v>
      </c>
      <c r="BL108" s="20" t="s">
        <v>295</v>
      </c>
      <c r="BM108" s="178" t="s">
        <v>2435</v>
      </c>
    </row>
    <row r="109" spans="1:63" s="12" customFormat="1" ht="22.8" customHeight="1">
      <c r="A109" s="12"/>
      <c r="B109" s="155"/>
      <c r="C109" s="12"/>
      <c r="D109" s="156" t="s">
        <v>68</v>
      </c>
      <c r="E109" s="165" t="s">
        <v>2436</v>
      </c>
      <c r="F109" s="165" t="s">
        <v>2437</v>
      </c>
      <c r="G109" s="12"/>
      <c r="H109" s="12"/>
      <c r="I109" s="12"/>
      <c r="J109" s="166">
        <f>BK109</f>
        <v>88000</v>
      </c>
      <c r="K109" s="12"/>
      <c r="L109" s="155"/>
      <c r="M109" s="159"/>
      <c r="N109" s="160"/>
      <c r="O109" s="160"/>
      <c r="P109" s="161">
        <f>P110</f>
        <v>0</v>
      </c>
      <c r="Q109" s="160"/>
      <c r="R109" s="161">
        <f>R110</f>
        <v>0</v>
      </c>
      <c r="S109" s="160"/>
      <c r="T109" s="162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56" t="s">
        <v>78</v>
      </c>
      <c r="AT109" s="163" t="s">
        <v>68</v>
      </c>
      <c r="AU109" s="163" t="s">
        <v>76</v>
      </c>
      <c r="AY109" s="156" t="s">
        <v>195</v>
      </c>
      <c r="BK109" s="164">
        <f>BK110</f>
        <v>88000</v>
      </c>
    </row>
    <row r="110" spans="1:65" s="2" customFormat="1" ht="36" customHeight="1">
      <c r="A110" s="33"/>
      <c r="B110" s="167"/>
      <c r="C110" s="168" t="s">
        <v>202</v>
      </c>
      <c r="D110" s="168" t="s">
        <v>197</v>
      </c>
      <c r="E110" s="169" t="s">
        <v>2438</v>
      </c>
      <c r="F110" s="170" t="s">
        <v>2439</v>
      </c>
      <c r="G110" s="171" t="s">
        <v>1148</v>
      </c>
      <c r="H110" s="172">
        <v>2</v>
      </c>
      <c r="I110" s="173">
        <v>44000</v>
      </c>
      <c r="J110" s="173">
        <f>ROUND(I110*H110,2)</f>
        <v>88000</v>
      </c>
      <c r="K110" s="170" t="s">
        <v>3</v>
      </c>
      <c r="L110" s="34"/>
      <c r="M110" s="174" t="s">
        <v>3</v>
      </c>
      <c r="N110" s="175" t="s">
        <v>40</v>
      </c>
      <c r="O110" s="176">
        <v>0</v>
      </c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78" t="s">
        <v>295</v>
      </c>
      <c r="AT110" s="178" t="s">
        <v>197</v>
      </c>
      <c r="AU110" s="178" t="s">
        <v>78</v>
      </c>
      <c r="AY110" s="20" t="s">
        <v>195</v>
      </c>
      <c r="BE110" s="179">
        <f>IF(N110="základní",J110,0)</f>
        <v>88000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76</v>
      </c>
      <c r="BK110" s="179">
        <f>ROUND(I110*H110,2)</f>
        <v>88000</v>
      </c>
      <c r="BL110" s="20" t="s">
        <v>295</v>
      </c>
      <c r="BM110" s="178" t="s">
        <v>2440</v>
      </c>
    </row>
    <row r="111" spans="1:63" s="12" customFormat="1" ht="22.8" customHeight="1">
      <c r="A111" s="12"/>
      <c r="B111" s="155"/>
      <c r="C111" s="12"/>
      <c r="D111" s="156" t="s">
        <v>68</v>
      </c>
      <c r="E111" s="165" t="s">
        <v>2441</v>
      </c>
      <c r="F111" s="165" t="s">
        <v>2180</v>
      </c>
      <c r="G111" s="12"/>
      <c r="H111" s="12"/>
      <c r="I111" s="12"/>
      <c r="J111" s="166">
        <f>BK111</f>
        <v>27452</v>
      </c>
      <c r="K111" s="12"/>
      <c r="L111" s="155"/>
      <c r="M111" s="159"/>
      <c r="N111" s="160"/>
      <c r="O111" s="160"/>
      <c r="P111" s="161">
        <f>SUM(P112:P121)</f>
        <v>0</v>
      </c>
      <c r="Q111" s="160"/>
      <c r="R111" s="161">
        <f>SUM(R112:R121)</f>
        <v>0</v>
      </c>
      <c r="S111" s="160"/>
      <c r="T111" s="162">
        <f>SUM(T112:T121)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56" t="s">
        <v>78</v>
      </c>
      <c r="AT111" s="163" t="s">
        <v>68</v>
      </c>
      <c r="AU111" s="163" t="s">
        <v>76</v>
      </c>
      <c r="AY111" s="156" t="s">
        <v>195</v>
      </c>
      <c r="BK111" s="164">
        <f>SUM(BK112:BK121)</f>
        <v>27452</v>
      </c>
    </row>
    <row r="112" spans="1:65" s="2" customFormat="1" ht="16.5" customHeight="1">
      <c r="A112" s="33"/>
      <c r="B112" s="167"/>
      <c r="C112" s="168" t="s">
        <v>225</v>
      </c>
      <c r="D112" s="168" t="s">
        <v>197</v>
      </c>
      <c r="E112" s="169" t="s">
        <v>2442</v>
      </c>
      <c r="F112" s="170" t="s">
        <v>2443</v>
      </c>
      <c r="G112" s="171" t="s">
        <v>1148</v>
      </c>
      <c r="H112" s="172">
        <v>2</v>
      </c>
      <c r="I112" s="173">
        <v>785</v>
      </c>
      <c r="J112" s="173">
        <f>ROUND(I112*H112,2)</f>
        <v>1570</v>
      </c>
      <c r="K112" s="170" t="s">
        <v>3</v>
      </c>
      <c r="L112" s="34"/>
      <c r="M112" s="174" t="s">
        <v>3</v>
      </c>
      <c r="N112" s="175" t="s">
        <v>40</v>
      </c>
      <c r="O112" s="176">
        <v>0</v>
      </c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8" t="s">
        <v>295</v>
      </c>
      <c r="AT112" s="178" t="s">
        <v>197</v>
      </c>
      <c r="AU112" s="178" t="s">
        <v>78</v>
      </c>
      <c r="AY112" s="20" t="s">
        <v>195</v>
      </c>
      <c r="BE112" s="179">
        <f>IF(N112="základní",J112,0)</f>
        <v>1570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76</v>
      </c>
      <c r="BK112" s="179">
        <f>ROUND(I112*H112,2)</f>
        <v>1570</v>
      </c>
      <c r="BL112" s="20" t="s">
        <v>295</v>
      </c>
      <c r="BM112" s="178" t="s">
        <v>2444</v>
      </c>
    </row>
    <row r="113" spans="1:65" s="2" customFormat="1" ht="16.5" customHeight="1">
      <c r="A113" s="33"/>
      <c r="B113" s="167"/>
      <c r="C113" s="168" t="s">
        <v>235</v>
      </c>
      <c r="D113" s="168" t="s">
        <v>197</v>
      </c>
      <c r="E113" s="169" t="s">
        <v>2445</v>
      </c>
      <c r="F113" s="170" t="s">
        <v>2446</v>
      </c>
      <c r="G113" s="171" t="s">
        <v>1148</v>
      </c>
      <c r="H113" s="172">
        <v>1</v>
      </c>
      <c r="I113" s="173">
        <v>3410</v>
      </c>
      <c r="J113" s="173">
        <f>ROUND(I113*H113,2)</f>
        <v>3410</v>
      </c>
      <c r="K113" s="170" t="s">
        <v>3</v>
      </c>
      <c r="L113" s="34"/>
      <c r="M113" s="174" t="s">
        <v>3</v>
      </c>
      <c r="N113" s="175" t="s">
        <v>40</v>
      </c>
      <c r="O113" s="176">
        <v>0</v>
      </c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8" t="s">
        <v>295</v>
      </c>
      <c r="AT113" s="178" t="s">
        <v>197</v>
      </c>
      <c r="AU113" s="178" t="s">
        <v>78</v>
      </c>
      <c r="AY113" s="20" t="s">
        <v>195</v>
      </c>
      <c r="BE113" s="179">
        <f>IF(N113="základní",J113,0)</f>
        <v>3410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76</v>
      </c>
      <c r="BK113" s="179">
        <f>ROUND(I113*H113,2)</f>
        <v>3410</v>
      </c>
      <c r="BL113" s="20" t="s">
        <v>295</v>
      </c>
      <c r="BM113" s="178" t="s">
        <v>2447</v>
      </c>
    </row>
    <row r="114" spans="1:65" s="2" customFormat="1" ht="16.5" customHeight="1">
      <c r="A114" s="33"/>
      <c r="B114" s="167"/>
      <c r="C114" s="168" t="s">
        <v>240</v>
      </c>
      <c r="D114" s="168" t="s">
        <v>197</v>
      </c>
      <c r="E114" s="169" t="s">
        <v>2448</v>
      </c>
      <c r="F114" s="170" t="s">
        <v>2449</v>
      </c>
      <c r="G114" s="171" t="s">
        <v>1148</v>
      </c>
      <c r="H114" s="172">
        <v>7</v>
      </c>
      <c r="I114" s="173">
        <v>1200</v>
      </c>
      <c r="J114" s="173">
        <f>ROUND(I114*H114,2)</f>
        <v>8400</v>
      </c>
      <c r="K114" s="170" t="s">
        <v>3</v>
      </c>
      <c r="L114" s="34"/>
      <c r="M114" s="174" t="s">
        <v>3</v>
      </c>
      <c r="N114" s="175" t="s">
        <v>40</v>
      </c>
      <c r="O114" s="176">
        <v>0</v>
      </c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78" t="s">
        <v>295</v>
      </c>
      <c r="AT114" s="178" t="s">
        <v>197</v>
      </c>
      <c r="AU114" s="178" t="s">
        <v>78</v>
      </c>
      <c r="AY114" s="20" t="s">
        <v>195</v>
      </c>
      <c r="BE114" s="179">
        <f>IF(N114="základní",J114,0)</f>
        <v>8400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76</v>
      </c>
      <c r="BK114" s="179">
        <f>ROUND(I114*H114,2)</f>
        <v>8400</v>
      </c>
      <c r="BL114" s="20" t="s">
        <v>295</v>
      </c>
      <c r="BM114" s="178" t="s">
        <v>2450</v>
      </c>
    </row>
    <row r="115" spans="1:65" s="2" customFormat="1" ht="16.5" customHeight="1">
      <c r="A115" s="33"/>
      <c r="B115" s="167"/>
      <c r="C115" s="168" t="s">
        <v>246</v>
      </c>
      <c r="D115" s="168" t="s">
        <v>197</v>
      </c>
      <c r="E115" s="169" t="s">
        <v>2451</v>
      </c>
      <c r="F115" s="170" t="s">
        <v>2452</v>
      </c>
      <c r="G115" s="171" t="s">
        <v>1148</v>
      </c>
      <c r="H115" s="172">
        <v>2</v>
      </c>
      <c r="I115" s="173">
        <v>1200</v>
      </c>
      <c r="J115" s="173">
        <f>ROUND(I115*H115,2)</f>
        <v>2400</v>
      </c>
      <c r="K115" s="170" t="s">
        <v>3</v>
      </c>
      <c r="L115" s="34"/>
      <c r="M115" s="174" t="s">
        <v>3</v>
      </c>
      <c r="N115" s="175" t="s">
        <v>40</v>
      </c>
      <c r="O115" s="176">
        <v>0</v>
      </c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78" t="s">
        <v>295</v>
      </c>
      <c r="AT115" s="178" t="s">
        <v>197</v>
      </c>
      <c r="AU115" s="178" t="s">
        <v>78</v>
      </c>
      <c r="AY115" s="20" t="s">
        <v>195</v>
      </c>
      <c r="BE115" s="179">
        <f>IF(N115="základní",J115,0)</f>
        <v>2400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76</v>
      </c>
      <c r="BK115" s="179">
        <f>ROUND(I115*H115,2)</f>
        <v>2400</v>
      </c>
      <c r="BL115" s="20" t="s">
        <v>295</v>
      </c>
      <c r="BM115" s="178" t="s">
        <v>2453</v>
      </c>
    </row>
    <row r="116" spans="1:65" s="2" customFormat="1" ht="16.5" customHeight="1">
      <c r="A116" s="33"/>
      <c r="B116" s="167"/>
      <c r="C116" s="168" t="s">
        <v>252</v>
      </c>
      <c r="D116" s="168" t="s">
        <v>197</v>
      </c>
      <c r="E116" s="169" t="s">
        <v>2454</v>
      </c>
      <c r="F116" s="170" t="s">
        <v>2455</v>
      </c>
      <c r="G116" s="171" t="s">
        <v>1148</v>
      </c>
      <c r="H116" s="172">
        <v>2</v>
      </c>
      <c r="I116" s="173">
        <v>815</v>
      </c>
      <c r="J116" s="173">
        <f>ROUND(I116*H116,2)</f>
        <v>1630</v>
      </c>
      <c r="K116" s="170" t="s">
        <v>3</v>
      </c>
      <c r="L116" s="34"/>
      <c r="M116" s="174" t="s">
        <v>3</v>
      </c>
      <c r="N116" s="175" t="s">
        <v>40</v>
      </c>
      <c r="O116" s="176">
        <v>0</v>
      </c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78" t="s">
        <v>295</v>
      </c>
      <c r="AT116" s="178" t="s">
        <v>197</v>
      </c>
      <c r="AU116" s="178" t="s">
        <v>78</v>
      </c>
      <c r="AY116" s="20" t="s">
        <v>195</v>
      </c>
      <c r="BE116" s="179">
        <f>IF(N116="základní",J116,0)</f>
        <v>1630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76</v>
      </c>
      <c r="BK116" s="179">
        <f>ROUND(I116*H116,2)</f>
        <v>1630</v>
      </c>
      <c r="BL116" s="20" t="s">
        <v>295</v>
      </c>
      <c r="BM116" s="178" t="s">
        <v>2456</v>
      </c>
    </row>
    <row r="117" spans="1:65" s="2" customFormat="1" ht="16.5" customHeight="1">
      <c r="A117" s="33"/>
      <c r="B117" s="167"/>
      <c r="C117" s="168" t="s">
        <v>258</v>
      </c>
      <c r="D117" s="168" t="s">
        <v>197</v>
      </c>
      <c r="E117" s="169" t="s">
        <v>2457</v>
      </c>
      <c r="F117" s="170" t="s">
        <v>2458</v>
      </c>
      <c r="G117" s="171" t="s">
        <v>1148</v>
      </c>
      <c r="H117" s="172">
        <v>2</v>
      </c>
      <c r="I117" s="173">
        <v>1090</v>
      </c>
      <c r="J117" s="173">
        <f>ROUND(I117*H117,2)</f>
        <v>2180</v>
      </c>
      <c r="K117" s="170" t="s">
        <v>3</v>
      </c>
      <c r="L117" s="34"/>
      <c r="M117" s="174" t="s">
        <v>3</v>
      </c>
      <c r="N117" s="175" t="s">
        <v>40</v>
      </c>
      <c r="O117" s="176">
        <v>0</v>
      </c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78" t="s">
        <v>295</v>
      </c>
      <c r="AT117" s="178" t="s">
        <v>197</v>
      </c>
      <c r="AU117" s="178" t="s">
        <v>78</v>
      </c>
      <c r="AY117" s="20" t="s">
        <v>195</v>
      </c>
      <c r="BE117" s="179">
        <f>IF(N117="základní",J117,0)</f>
        <v>2180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76</v>
      </c>
      <c r="BK117" s="179">
        <f>ROUND(I117*H117,2)</f>
        <v>2180</v>
      </c>
      <c r="BL117" s="20" t="s">
        <v>295</v>
      </c>
      <c r="BM117" s="178" t="s">
        <v>2459</v>
      </c>
    </row>
    <row r="118" spans="1:65" s="2" customFormat="1" ht="16.5" customHeight="1">
      <c r="A118" s="33"/>
      <c r="B118" s="167"/>
      <c r="C118" s="168" t="s">
        <v>262</v>
      </c>
      <c r="D118" s="168" t="s">
        <v>197</v>
      </c>
      <c r="E118" s="169" t="s">
        <v>2460</v>
      </c>
      <c r="F118" s="170" t="s">
        <v>2461</v>
      </c>
      <c r="G118" s="171" t="s">
        <v>1148</v>
      </c>
      <c r="H118" s="172">
        <v>2</v>
      </c>
      <c r="I118" s="173">
        <v>451</v>
      </c>
      <c r="J118" s="173">
        <f>ROUND(I118*H118,2)</f>
        <v>902</v>
      </c>
      <c r="K118" s="170" t="s">
        <v>3</v>
      </c>
      <c r="L118" s="34"/>
      <c r="M118" s="174" t="s">
        <v>3</v>
      </c>
      <c r="N118" s="175" t="s">
        <v>40</v>
      </c>
      <c r="O118" s="176">
        <v>0</v>
      </c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78" t="s">
        <v>295</v>
      </c>
      <c r="AT118" s="178" t="s">
        <v>197</v>
      </c>
      <c r="AU118" s="178" t="s">
        <v>78</v>
      </c>
      <c r="AY118" s="20" t="s">
        <v>195</v>
      </c>
      <c r="BE118" s="179">
        <f>IF(N118="základní",J118,0)</f>
        <v>902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0" t="s">
        <v>76</v>
      </c>
      <c r="BK118" s="179">
        <f>ROUND(I118*H118,2)</f>
        <v>902</v>
      </c>
      <c r="BL118" s="20" t="s">
        <v>295</v>
      </c>
      <c r="BM118" s="178" t="s">
        <v>2462</v>
      </c>
    </row>
    <row r="119" spans="1:65" s="2" customFormat="1" ht="16.5" customHeight="1">
      <c r="A119" s="33"/>
      <c r="B119" s="167"/>
      <c r="C119" s="168" t="s">
        <v>269</v>
      </c>
      <c r="D119" s="168" t="s">
        <v>197</v>
      </c>
      <c r="E119" s="169" t="s">
        <v>2463</v>
      </c>
      <c r="F119" s="170" t="s">
        <v>2464</v>
      </c>
      <c r="G119" s="171" t="s">
        <v>1148</v>
      </c>
      <c r="H119" s="172">
        <v>2</v>
      </c>
      <c r="I119" s="173">
        <v>1060</v>
      </c>
      <c r="J119" s="173">
        <f>ROUND(I119*H119,2)</f>
        <v>2120</v>
      </c>
      <c r="K119" s="170" t="s">
        <v>3</v>
      </c>
      <c r="L119" s="34"/>
      <c r="M119" s="174" t="s">
        <v>3</v>
      </c>
      <c r="N119" s="175" t="s">
        <v>40</v>
      </c>
      <c r="O119" s="176">
        <v>0</v>
      </c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78" t="s">
        <v>295</v>
      </c>
      <c r="AT119" s="178" t="s">
        <v>197</v>
      </c>
      <c r="AU119" s="178" t="s">
        <v>78</v>
      </c>
      <c r="AY119" s="20" t="s">
        <v>195</v>
      </c>
      <c r="BE119" s="179">
        <f>IF(N119="základní",J119,0)</f>
        <v>2120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76</v>
      </c>
      <c r="BK119" s="179">
        <f>ROUND(I119*H119,2)</f>
        <v>2120</v>
      </c>
      <c r="BL119" s="20" t="s">
        <v>295</v>
      </c>
      <c r="BM119" s="178" t="s">
        <v>2465</v>
      </c>
    </row>
    <row r="120" spans="1:65" s="2" customFormat="1" ht="16.5" customHeight="1">
      <c r="A120" s="33"/>
      <c r="B120" s="167"/>
      <c r="C120" s="168" t="s">
        <v>273</v>
      </c>
      <c r="D120" s="168" t="s">
        <v>197</v>
      </c>
      <c r="E120" s="169" t="s">
        <v>2466</v>
      </c>
      <c r="F120" s="170" t="s">
        <v>2467</v>
      </c>
      <c r="G120" s="171" t="s">
        <v>1148</v>
      </c>
      <c r="H120" s="172">
        <v>4</v>
      </c>
      <c r="I120" s="173">
        <v>680</v>
      </c>
      <c r="J120" s="173">
        <f>ROUND(I120*H120,2)</f>
        <v>2720</v>
      </c>
      <c r="K120" s="170" t="s">
        <v>3</v>
      </c>
      <c r="L120" s="34"/>
      <c r="M120" s="174" t="s">
        <v>3</v>
      </c>
      <c r="N120" s="175" t="s">
        <v>40</v>
      </c>
      <c r="O120" s="176">
        <v>0</v>
      </c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8" t="s">
        <v>295</v>
      </c>
      <c r="AT120" s="178" t="s">
        <v>197</v>
      </c>
      <c r="AU120" s="178" t="s">
        <v>78</v>
      </c>
      <c r="AY120" s="20" t="s">
        <v>195</v>
      </c>
      <c r="BE120" s="179">
        <f>IF(N120="základní",J120,0)</f>
        <v>2720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76</v>
      </c>
      <c r="BK120" s="179">
        <f>ROUND(I120*H120,2)</f>
        <v>2720</v>
      </c>
      <c r="BL120" s="20" t="s">
        <v>295</v>
      </c>
      <c r="BM120" s="178" t="s">
        <v>2468</v>
      </c>
    </row>
    <row r="121" spans="1:65" s="2" customFormat="1" ht="16.5" customHeight="1">
      <c r="A121" s="33"/>
      <c r="B121" s="167"/>
      <c r="C121" s="168" t="s">
        <v>279</v>
      </c>
      <c r="D121" s="168" t="s">
        <v>197</v>
      </c>
      <c r="E121" s="169" t="s">
        <v>2469</v>
      </c>
      <c r="F121" s="170" t="s">
        <v>2470</v>
      </c>
      <c r="G121" s="171" t="s">
        <v>1148</v>
      </c>
      <c r="H121" s="172">
        <v>2</v>
      </c>
      <c r="I121" s="173">
        <v>1060</v>
      </c>
      <c r="J121" s="173">
        <f>ROUND(I121*H121,2)</f>
        <v>2120</v>
      </c>
      <c r="K121" s="170" t="s">
        <v>3</v>
      </c>
      <c r="L121" s="34"/>
      <c r="M121" s="174" t="s">
        <v>3</v>
      </c>
      <c r="N121" s="175" t="s">
        <v>40</v>
      </c>
      <c r="O121" s="176">
        <v>0</v>
      </c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8" t="s">
        <v>295</v>
      </c>
      <c r="AT121" s="178" t="s">
        <v>197</v>
      </c>
      <c r="AU121" s="178" t="s">
        <v>78</v>
      </c>
      <c r="AY121" s="20" t="s">
        <v>195</v>
      </c>
      <c r="BE121" s="179">
        <f>IF(N121="základní",J121,0)</f>
        <v>2120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76</v>
      </c>
      <c r="BK121" s="179">
        <f>ROUND(I121*H121,2)</f>
        <v>2120</v>
      </c>
      <c r="BL121" s="20" t="s">
        <v>295</v>
      </c>
      <c r="BM121" s="178" t="s">
        <v>2471</v>
      </c>
    </row>
    <row r="122" spans="1:63" s="12" customFormat="1" ht="22.8" customHeight="1">
      <c r="A122" s="12"/>
      <c r="B122" s="155"/>
      <c r="C122" s="12"/>
      <c r="D122" s="156" t="s">
        <v>68</v>
      </c>
      <c r="E122" s="165" t="s">
        <v>2472</v>
      </c>
      <c r="F122" s="165" t="s">
        <v>2256</v>
      </c>
      <c r="G122" s="12"/>
      <c r="H122" s="12"/>
      <c r="I122" s="12"/>
      <c r="J122" s="166">
        <f>BK122</f>
        <v>67550</v>
      </c>
      <c r="K122" s="12"/>
      <c r="L122" s="155"/>
      <c r="M122" s="159"/>
      <c r="N122" s="160"/>
      <c r="O122" s="160"/>
      <c r="P122" s="161">
        <f>SUM(P123:P127)</f>
        <v>0</v>
      </c>
      <c r="Q122" s="160"/>
      <c r="R122" s="161">
        <f>SUM(R123:R127)</f>
        <v>0</v>
      </c>
      <c r="S122" s="160"/>
      <c r="T122" s="162">
        <f>SUM(T123:T127)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6" t="s">
        <v>78</v>
      </c>
      <c r="AT122" s="163" t="s">
        <v>68</v>
      </c>
      <c r="AU122" s="163" t="s">
        <v>76</v>
      </c>
      <c r="AY122" s="156" t="s">
        <v>195</v>
      </c>
      <c r="BK122" s="164">
        <f>SUM(BK123:BK127)</f>
        <v>67550</v>
      </c>
    </row>
    <row r="123" spans="1:65" s="2" customFormat="1" ht="16.5" customHeight="1">
      <c r="A123" s="33"/>
      <c r="B123" s="167"/>
      <c r="C123" s="168" t="s">
        <v>9</v>
      </c>
      <c r="D123" s="168" t="s">
        <v>197</v>
      </c>
      <c r="E123" s="169" t="s">
        <v>2473</v>
      </c>
      <c r="F123" s="170" t="s">
        <v>2474</v>
      </c>
      <c r="G123" s="171" t="s">
        <v>212</v>
      </c>
      <c r="H123" s="172">
        <v>28</v>
      </c>
      <c r="I123" s="173">
        <v>1500</v>
      </c>
      <c r="J123" s="173">
        <f>ROUND(I123*H123,2)</f>
        <v>42000</v>
      </c>
      <c r="K123" s="170" t="s">
        <v>3</v>
      </c>
      <c r="L123" s="34"/>
      <c r="M123" s="174" t="s">
        <v>3</v>
      </c>
      <c r="N123" s="175" t="s">
        <v>40</v>
      </c>
      <c r="O123" s="176">
        <v>0</v>
      </c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8" t="s">
        <v>295</v>
      </c>
      <c r="AT123" s="178" t="s">
        <v>197</v>
      </c>
      <c r="AU123" s="178" t="s">
        <v>78</v>
      </c>
      <c r="AY123" s="20" t="s">
        <v>195</v>
      </c>
      <c r="BE123" s="179">
        <f>IF(N123="základní",J123,0)</f>
        <v>42000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76</v>
      </c>
      <c r="BK123" s="179">
        <f>ROUND(I123*H123,2)</f>
        <v>42000</v>
      </c>
      <c r="BL123" s="20" t="s">
        <v>295</v>
      </c>
      <c r="BM123" s="178" t="s">
        <v>2475</v>
      </c>
    </row>
    <row r="124" spans="1:65" s="2" customFormat="1" ht="16.5" customHeight="1">
      <c r="A124" s="33"/>
      <c r="B124" s="167"/>
      <c r="C124" s="168" t="s">
        <v>295</v>
      </c>
      <c r="D124" s="168" t="s">
        <v>197</v>
      </c>
      <c r="E124" s="169" t="s">
        <v>2476</v>
      </c>
      <c r="F124" s="170" t="s">
        <v>2477</v>
      </c>
      <c r="G124" s="171" t="s">
        <v>1148</v>
      </c>
      <c r="H124" s="172">
        <v>2</v>
      </c>
      <c r="I124" s="173">
        <v>1500</v>
      </c>
      <c r="J124" s="173">
        <f>ROUND(I124*H124,2)</f>
        <v>3000</v>
      </c>
      <c r="K124" s="170" t="s">
        <v>3</v>
      </c>
      <c r="L124" s="34"/>
      <c r="M124" s="174" t="s">
        <v>3</v>
      </c>
      <c r="N124" s="175" t="s">
        <v>40</v>
      </c>
      <c r="O124" s="176">
        <v>0</v>
      </c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8" t="s">
        <v>295</v>
      </c>
      <c r="AT124" s="178" t="s">
        <v>197</v>
      </c>
      <c r="AU124" s="178" t="s">
        <v>78</v>
      </c>
      <c r="AY124" s="20" t="s">
        <v>195</v>
      </c>
      <c r="BE124" s="179">
        <f>IF(N124="základní",J124,0)</f>
        <v>3000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76</v>
      </c>
      <c r="BK124" s="179">
        <f>ROUND(I124*H124,2)</f>
        <v>3000</v>
      </c>
      <c r="BL124" s="20" t="s">
        <v>295</v>
      </c>
      <c r="BM124" s="178" t="s">
        <v>2478</v>
      </c>
    </row>
    <row r="125" spans="1:65" s="2" customFormat="1" ht="16.5" customHeight="1">
      <c r="A125" s="33"/>
      <c r="B125" s="167"/>
      <c r="C125" s="168" t="s">
        <v>301</v>
      </c>
      <c r="D125" s="168" t="s">
        <v>197</v>
      </c>
      <c r="E125" s="169" t="s">
        <v>2479</v>
      </c>
      <c r="F125" s="170" t="s">
        <v>2480</v>
      </c>
      <c r="G125" s="171" t="s">
        <v>212</v>
      </c>
      <c r="H125" s="172">
        <v>6</v>
      </c>
      <c r="I125" s="173">
        <v>1650</v>
      </c>
      <c r="J125" s="173">
        <f>ROUND(I125*H125,2)</f>
        <v>9900</v>
      </c>
      <c r="K125" s="170" t="s">
        <v>3</v>
      </c>
      <c r="L125" s="34"/>
      <c r="M125" s="174" t="s">
        <v>3</v>
      </c>
      <c r="N125" s="175" t="s">
        <v>40</v>
      </c>
      <c r="O125" s="176">
        <v>0</v>
      </c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295</v>
      </c>
      <c r="AT125" s="178" t="s">
        <v>197</v>
      </c>
      <c r="AU125" s="178" t="s">
        <v>78</v>
      </c>
      <c r="AY125" s="20" t="s">
        <v>195</v>
      </c>
      <c r="BE125" s="179">
        <f>IF(N125="základní",J125,0)</f>
        <v>9900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76</v>
      </c>
      <c r="BK125" s="179">
        <f>ROUND(I125*H125,2)</f>
        <v>9900</v>
      </c>
      <c r="BL125" s="20" t="s">
        <v>295</v>
      </c>
      <c r="BM125" s="178" t="s">
        <v>2481</v>
      </c>
    </row>
    <row r="126" spans="1:65" s="2" customFormat="1" ht="16.5" customHeight="1">
      <c r="A126" s="33"/>
      <c r="B126" s="167"/>
      <c r="C126" s="168" t="s">
        <v>305</v>
      </c>
      <c r="D126" s="168" t="s">
        <v>197</v>
      </c>
      <c r="E126" s="169" t="s">
        <v>2482</v>
      </c>
      <c r="F126" s="170" t="s">
        <v>2483</v>
      </c>
      <c r="G126" s="171" t="s">
        <v>212</v>
      </c>
      <c r="H126" s="172">
        <v>10</v>
      </c>
      <c r="I126" s="173">
        <v>715</v>
      </c>
      <c r="J126" s="173">
        <f>ROUND(I126*H126,2)</f>
        <v>7150</v>
      </c>
      <c r="K126" s="170" t="s">
        <v>3</v>
      </c>
      <c r="L126" s="34"/>
      <c r="M126" s="174" t="s">
        <v>3</v>
      </c>
      <c r="N126" s="175" t="s">
        <v>40</v>
      </c>
      <c r="O126" s="176">
        <v>0</v>
      </c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8" t="s">
        <v>295</v>
      </c>
      <c r="AT126" s="178" t="s">
        <v>197</v>
      </c>
      <c r="AU126" s="178" t="s">
        <v>78</v>
      </c>
      <c r="AY126" s="20" t="s">
        <v>195</v>
      </c>
      <c r="BE126" s="179">
        <f>IF(N126="základní",J126,0)</f>
        <v>7150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76</v>
      </c>
      <c r="BK126" s="179">
        <f>ROUND(I126*H126,2)</f>
        <v>7150</v>
      </c>
      <c r="BL126" s="20" t="s">
        <v>295</v>
      </c>
      <c r="BM126" s="178" t="s">
        <v>2484</v>
      </c>
    </row>
    <row r="127" spans="1:65" s="2" customFormat="1" ht="16.5" customHeight="1">
      <c r="A127" s="33"/>
      <c r="B127" s="167"/>
      <c r="C127" s="168" t="s">
        <v>311</v>
      </c>
      <c r="D127" s="168" t="s">
        <v>197</v>
      </c>
      <c r="E127" s="169" t="s">
        <v>2485</v>
      </c>
      <c r="F127" s="170" t="s">
        <v>2486</v>
      </c>
      <c r="G127" s="171" t="s">
        <v>1041</v>
      </c>
      <c r="H127" s="172">
        <v>2</v>
      </c>
      <c r="I127" s="173">
        <v>2750</v>
      </c>
      <c r="J127" s="173">
        <f>ROUND(I127*H127,2)</f>
        <v>5500</v>
      </c>
      <c r="K127" s="170" t="s">
        <v>3</v>
      </c>
      <c r="L127" s="34"/>
      <c r="M127" s="174" t="s">
        <v>3</v>
      </c>
      <c r="N127" s="175" t="s">
        <v>40</v>
      </c>
      <c r="O127" s="176">
        <v>0</v>
      </c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295</v>
      </c>
      <c r="AT127" s="178" t="s">
        <v>197</v>
      </c>
      <c r="AU127" s="178" t="s">
        <v>78</v>
      </c>
      <c r="AY127" s="20" t="s">
        <v>195</v>
      </c>
      <c r="BE127" s="179">
        <f>IF(N127="základní",J127,0)</f>
        <v>5500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76</v>
      </c>
      <c r="BK127" s="179">
        <f>ROUND(I127*H127,2)</f>
        <v>5500</v>
      </c>
      <c r="BL127" s="20" t="s">
        <v>295</v>
      </c>
      <c r="BM127" s="178" t="s">
        <v>2487</v>
      </c>
    </row>
    <row r="128" spans="1:63" s="12" customFormat="1" ht="22.8" customHeight="1">
      <c r="A128" s="12"/>
      <c r="B128" s="155"/>
      <c r="C128" s="12"/>
      <c r="D128" s="156" t="s">
        <v>68</v>
      </c>
      <c r="E128" s="165" t="s">
        <v>2488</v>
      </c>
      <c r="F128" s="165" t="s">
        <v>2312</v>
      </c>
      <c r="G128" s="12"/>
      <c r="H128" s="12"/>
      <c r="I128" s="12"/>
      <c r="J128" s="166">
        <f>BK128</f>
        <v>30316</v>
      </c>
      <c r="K128" s="12"/>
      <c r="L128" s="155"/>
      <c r="M128" s="159"/>
      <c r="N128" s="160"/>
      <c r="O128" s="160"/>
      <c r="P128" s="161">
        <f>SUM(P129:P133)</f>
        <v>0</v>
      </c>
      <c r="Q128" s="160"/>
      <c r="R128" s="161">
        <f>SUM(R129:R133)</f>
        <v>0</v>
      </c>
      <c r="S128" s="160"/>
      <c r="T128" s="162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6" t="s">
        <v>78</v>
      </c>
      <c r="AT128" s="163" t="s">
        <v>68</v>
      </c>
      <c r="AU128" s="163" t="s">
        <v>76</v>
      </c>
      <c r="AY128" s="156" t="s">
        <v>195</v>
      </c>
      <c r="BK128" s="164">
        <f>SUM(BK129:BK133)</f>
        <v>30316</v>
      </c>
    </row>
    <row r="129" spans="1:65" s="2" customFormat="1" ht="16.5" customHeight="1">
      <c r="A129" s="33"/>
      <c r="B129" s="167"/>
      <c r="C129" s="168" t="s">
        <v>317</v>
      </c>
      <c r="D129" s="168" t="s">
        <v>197</v>
      </c>
      <c r="E129" s="169" t="s">
        <v>2489</v>
      </c>
      <c r="F129" s="170" t="s">
        <v>2490</v>
      </c>
      <c r="G129" s="171" t="s">
        <v>212</v>
      </c>
      <c r="H129" s="172">
        <v>28</v>
      </c>
      <c r="I129" s="173">
        <v>616</v>
      </c>
      <c r="J129" s="173">
        <f>ROUND(I129*H129,2)</f>
        <v>17248</v>
      </c>
      <c r="K129" s="170" t="s">
        <v>3</v>
      </c>
      <c r="L129" s="34"/>
      <c r="M129" s="174" t="s">
        <v>3</v>
      </c>
      <c r="N129" s="175" t="s">
        <v>40</v>
      </c>
      <c r="O129" s="176">
        <v>0</v>
      </c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295</v>
      </c>
      <c r="AT129" s="178" t="s">
        <v>197</v>
      </c>
      <c r="AU129" s="178" t="s">
        <v>78</v>
      </c>
      <c r="AY129" s="20" t="s">
        <v>195</v>
      </c>
      <c r="BE129" s="179">
        <f>IF(N129="základní",J129,0)</f>
        <v>17248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0" t="s">
        <v>76</v>
      </c>
      <c r="BK129" s="179">
        <f>ROUND(I129*H129,2)</f>
        <v>17248</v>
      </c>
      <c r="BL129" s="20" t="s">
        <v>295</v>
      </c>
      <c r="BM129" s="178" t="s">
        <v>2491</v>
      </c>
    </row>
    <row r="130" spans="1:65" s="2" customFormat="1" ht="16.5" customHeight="1">
      <c r="A130" s="33"/>
      <c r="B130" s="167"/>
      <c r="C130" s="168" t="s">
        <v>8</v>
      </c>
      <c r="D130" s="168" t="s">
        <v>197</v>
      </c>
      <c r="E130" s="169" t="s">
        <v>2492</v>
      </c>
      <c r="F130" s="170" t="s">
        <v>2493</v>
      </c>
      <c r="G130" s="171" t="s">
        <v>212</v>
      </c>
      <c r="H130" s="172">
        <v>6</v>
      </c>
      <c r="I130" s="173">
        <v>540</v>
      </c>
      <c r="J130" s="173">
        <f>ROUND(I130*H130,2)</f>
        <v>3240</v>
      </c>
      <c r="K130" s="170" t="s">
        <v>3</v>
      </c>
      <c r="L130" s="34"/>
      <c r="M130" s="174" t="s">
        <v>3</v>
      </c>
      <c r="N130" s="175" t="s">
        <v>40</v>
      </c>
      <c r="O130" s="176">
        <v>0</v>
      </c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8" t="s">
        <v>295</v>
      </c>
      <c r="AT130" s="178" t="s">
        <v>197</v>
      </c>
      <c r="AU130" s="178" t="s">
        <v>78</v>
      </c>
      <c r="AY130" s="20" t="s">
        <v>195</v>
      </c>
      <c r="BE130" s="179">
        <f>IF(N130="základní",J130,0)</f>
        <v>3240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76</v>
      </c>
      <c r="BK130" s="179">
        <f>ROUND(I130*H130,2)</f>
        <v>3240</v>
      </c>
      <c r="BL130" s="20" t="s">
        <v>295</v>
      </c>
      <c r="BM130" s="178" t="s">
        <v>2494</v>
      </c>
    </row>
    <row r="131" spans="1:65" s="2" customFormat="1" ht="16.5" customHeight="1">
      <c r="A131" s="33"/>
      <c r="B131" s="167"/>
      <c r="C131" s="168" t="s">
        <v>326</v>
      </c>
      <c r="D131" s="168" t="s">
        <v>197</v>
      </c>
      <c r="E131" s="169" t="s">
        <v>2495</v>
      </c>
      <c r="F131" s="170" t="s">
        <v>2496</v>
      </c>
      <c r="G131" s="171" t="s">
        <v>212</v>
      </c>
      <c r="H131" s="172">
        <v>10</v>
      </c>
      <c r="I131" s="173">
        <v>286</v>
      </c>
      <c r="J131" s="173">
        <f>ROUND(I131*H131,2)</f>
        <v>2860</v>
      </c>
      <c r="K131" s="170" t="s">
        <v>3</v>
      </c>
      <c r="L131" s="34"/>
      <c r="M131" s="174" t="s">
        <v>3</v>
      </c>
      <c r="N131" s="175" t="s">
        <v>40</v>
      </c>
      <c r="O131" s="176">
        <v>0</v>
      </c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295</v>
      </c>
      <c r="AT131" s="178" t="s">
        <v>197</v>
      </c>
      <c r="AU131" s="178" t="s">
        <v>78</v>
      </c>
      <c r="AY131" s="20" t="s">
        <v>195</v>
      </c>
      <c r="BE131" s="179">
        <f>IF(N131="základní",J131,0)</f>
        <v>2860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0" t="s">
        <v>76</v>
      </c>
      <c r="BK131" s="179">
        <f>ROUND(I131*H131,2)</f>
        <v>2860</v>
      </c>
      <c r="BL131" s="20" t="s">
        <v>295</v>
      </c>
      <c r="BM131" s="178" t="s">
        <v>2497</v>
      </c>
    </row>
    <row r="132" spans="1:65" s="2" customFormat="1" ht="16.5" customHeight="1">
      <c r="A132" s="33"/>
      <c r="B132" s="167"/>
      <c r="C132" s="168" t="s">
        <v>331</v>
      </c>
      <c r="D132" s="168" t="s">
        <v>197</v>
      </c>
      <c r="E132" s="169" t="s">
        <v>2498</v>
      </c>
      <c r="F132" s="170" t="s">
        <v>2499</v>
      </c>
      <c r="G132" s="171" t="s">
        <v>1041</v>
      </c>
      <c r="H132" s="172">
        <v>1</v>
      </c>
      <c r="I132" s="173">
        <v>1848</v>
      </c>
      <c r="J132" s="173">
        <f>ROUND(I132*H132,2)</f>
        <v>1848</v>
      </c>
      <c r="K132" s="170" t="s">
        <v>3</v>
      </c>
      <c r="L132" s="34"/>
      <c r="M132" s="174" t="s">
        <v>3</v>
      </c>
      <c r="N132" s="175" t="s">
        <v>40</v>
      </c>
      <c r="O132" s="176">
        <v>0</v>
      </c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295</v>
      </c>
      <c r="AT132" s="178" t="s">
        <v>197</v>
      </c>
      <c r="AU132" s="178" t="s">
        <v>78</v>
      </c>
      <c r="AY132" s="20" t="s">
        <v>195</v>
      </c>
      <c r="BE132" s="179">
        <f>IF(N132="základní",J132,0)</f>
        <v>1848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76</v>
      </c>
      <c r="BK132" s="179">
        <f>ROUND(I132*H132,2)</f>
        <v>1848</v>
      </c>
      <c r="BL132" s="20" t="s">
        <v>295</v>
      </c>
      <c r="BM132" s="178" t="s">
        <v>2500</v>
      </c>
    </row>
    <row r="133" spans="1:65" s="2" customFormat="1" ht="24" customHeight="1">
      <c r="A133" s="33"/>
      <c r="B133" s="167"/>
      <c r="C133" s="168" t="s">
        <v>338</v>
      </c>
      <c r="D133" s="168" t="s">
        <v>197</v>
      </c>
      <c r="E133" s="169" t="s">
        <v>2501</v>
      </c>
      <c r="F133" s="170" t="s">
        <v>2502</v>
      </c>
      <c r="G133" s="171" t="s">
        <v>212</v>
      </c>
      <c r="H133" s="172">
        <v>16</v>
      </c>
      <c r="I133" s="173">
        <v>320</v>
      </c>
      <c r="J133" s="173">
        <f>ROUND(I133*H133,2)</f>
        <v>5120</v>
      </c>
      <c r="K133" s="170" t="s">
        <v>3</v>
      </c>
      <c r="L133" s="34"/>
      <c r="M133" s="174" t="s">
        <v>3</v>
      </c>
      <c r="N133" s="175" t="s">
        <v>40</v>
      </c>
      <c r="O133" s="176">
        <v>0</v>
      </c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295</v>
      </c>
      <c r="AT133" s="178" t="s">
        <v>197</v>
      </c>
      <c r="AU133" s="178" t="s">
        <v>78</v>
      </c>
      <c r="AY133" s="20" t="s">
        <v>195</v>
      </c>
      <c r="BE133" s="179">
        <f>IF(N133="základní",J133,0)</f>
        <v>5120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76</v>
      </c>
      <c r="BK133" s="179">
        <f>ROUND(I133*H133,2)</f>
        <v>5120</v>
      </c>
      <c r="BL133" s="20" t="s">
        <v>295</v>
      </c>
      <c r="BM133" s="178" t="s">
        <v>2503</v>
      </c>
    </row>
    <row r="134" spans="1:63" s="12" customFormat="1" ht="25.9" customHeight="1">
      <c r="A134" s="12"/>
      <c r="B134" s="155"/>
      <c r="C134" s="12"/>
      <c r="D134" s="156" t="s">
        <v>68</v>
      </c>
      <c r="E134" s="157" t="s">
        <v>2504</v>
      </c>
      <c r="F134" s="157" t="s">
        <v>2505</v>
      </c>
      <c r="G134" s="12"/>
      <c r="H134" s="12"/>
      <c r="I134" s="12"/>
      <c r="J134" s="158">
        <f>BK134</f>
        <v>1582367.1</v>
      </c>
      <c r="K134" s="12"/>
      <c r="L134" s="155"/>
      <c r="M134" s="159"/>
      <c r="N134" s="160"/>
      <c r="O134" s="160"/>
      <c r="P134" s="161">
        <f>P135+P153+P169+P190+P196+P218+P224+P229+P250+P258+P261</f>
        <v>0</v>
      </c>
      <c r="Q134" s="160"/>
      <c r="R134" s="161">
        <f>R135+R153+R169+R190+R196+R218+R224+R229+R250+R258+R261</f>
        <v>0</v>
      </c>
      <c r="S134" s="160"/>
      <c r="T134" s="162">
        <f>T135+T153+T169+T190+T196+T218+T224+T229+T250+T258+T261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6" t="s">
        <v>78</v>
      </c>
      <c r="AT134" s="163" t="s">
        <v>68</v>
      </c>
      <c r="AU134" s="163" t="s">
        <v>69</v>
      </c>
      <c r="AY134" s="156" t="s">
        <v>195</v>
      </c>
      <c r="BK134" s="164">
        <f>BK135+BK153+BK169+BK190+BK196+BK218+BK224+BK229+BK250+BK258+BK261</f>
        <v>1582367.1</v>
      </c>
    </row>
    <row r="135" spans="1:63" s="12" customFormat="1" ht="22.8" customHeight="1">
      <c r="A135" s="12"/>
      <c r="B135" s="155"/>
      <c r="C135" s="12"/>
      <c r="D135" s="156" t="s">
        <v>68</v>
      </c>
      <c r="E135" s="165" t="s">
        <v>2506</v>
      </c>
      <c r="F135" s="165" t="s">
        <v>2426</v>
      </c>
      <c r="G135" s="12"/>
      <c r="H135" s="12"/>
      <c r="I135" s="12"/>
      <c r="J135" s="166">
        <f>BK135</f>
        <v>1133985</v>
      </c>
      <c r="K135" s="12"/>
      <c r="L135" s="155"/>
      <c r="M135" s="159"/>
      <c r="N135" s="160"/>
      <c r="O135" s="160"/>
      <c r="P135" s="161">
        <f>SUM(P136:P152)</f>
        <v>0</v>
      </c>
      <c r="Q135" s="160"/>
      <c r="R135" s="161">
        <f>SUM(R136:R152)</f>
        <v>0</v>
      </c>
      <c r="S135" s="160"/>
      <c r="T135" s="162">
        <f>SUM(T136:T152)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56" t="s">
        <v>78</v>
      </c>
      <c r="AT135" s="163" t="s">
        <v>68</v>
      </c>
      <c r="AU135" s="163" t="s">
        <v>76</v>
      </c>
      <c r="AY135" s="156" t="s">
        <v>195</v>
      </c>
      <c r="BK135" s="164">
        <f>SUM(BK136:BK152)</f>
        <v>1133985</v>
      </c>
    </row>
    <row r="136" spans="1:65" s="2" customFormat="1" ht="48" customHeight="1">
      <c r="A136" s="33"/>
      <c r="B136" s="167"/>
      <c r="C136" s="168" t="s">
        <v>344</v>
      </c>
      <c r="D136" s="168" t="s">
        <v>197</v>
      </c>
      <c r="E136" s="169" t="s">
        <v>2507</v>
      </c>
      <c r="F136" s="170" t="s">
        <v>2508</v>
      </c>
      <c r="G136" s="171" t="s">
        <v>1148</v>
      </c>
      <c r="H136" s="172">
        <v>2</v>
      </c>
      <c r="I136" s="173">
        <v>410000</v>
      </c>
      <c r="J136" s="173">
        <f>ROUND(I136*H136,2)</f>
        <v>820000</v>
      </c>
      <c r="K136" s="170" t="s">
        <v>3</v>
      </c>
      <c r="L136" s="34"/>
      <c r="M136" s="174" t="s">
        <v>3</v>
      </c>
      <c r="N136" s="175" t="s">
        <v>40</v>
      </c>
      <c r="O136" s="176">
        <v>0</v>
      </c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295</v>
      </c>
      <c r="AT136" s="178" t="s">
        <v>197</v>
      </c>
      <c r="AU136" s="178" t="s">
        <v>78</v>
      </c>
      <c r="AY136" s="20" t="s">
        <v>195</v>
      </c>
      <c r="BE136" s="179">
        <f>IF(N136="základní",J136,0)</f>
        <v>820000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76</v>
      </c>
      <c r="BK136" s="179">
        <f>ROUND(I136*H136,2)</f>
        <v>820000</v>
      </c>
      <c r="BL136" s="20" t="s">
        <v>295</v>
      </c>
      <c r="BM136" s="178" t="s">
        <v>2509</v>
      </c>
    </row>
    <row r="137" spans="1:65" s="2" customFormat="1" ht="48" customHeight="1">
      <c r="A137" s="33"/>
      <c r="B137" s="167"/>
      <c r="C137" s="168" t="s">
        <v>362</v>
      </c>
      <c r="D137" s="168" t="s">
        <v>197</v>
      </c>
      <c r="E137" s="169" t="s">
        <v>2510</v>
      </c>
      <c r="F137" s="170" t="s">
        <v>2511</v>
      </c>
      <c r="G137" s="171" t="s">
        <v>1148</v>
      </c>
      <c r="H137" s="172">
        <v>1</v>
      </c>
      <c r="I137" s="173">
        <v>36060</v>
      </c>
      <c r="J137" s="173">
        <f>ROUND(I137*H137,2)</f>
        <v>36060</v>
      </c>
      <c r="K137" s="170" t="s">
        <v>3</v>
      </c>
      <c r="L137" s="34"/>
      <c r="M137" s="174" t="s">
        <v>3</v>
      </c>
      <c r="N137" s="175" t="s">
        <v>40</v>
      </c>
      <c r="O137" s="176">
        <v>0</v>
      </c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295</v>
      </c>
      <c r="AT137" s="178" t="s">
        <v>197</v>
      </c>
      <c r="AU137" s="178" t="s">
        <v>78</v>
      </c>
      <c r="AY137" s="20" t="s">
        <v>195</v>
      </c>
      <c r="BE137" s="179">
        <f>IF(N137="základní",J137,0)</f>
        <v>36060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76</v>
      </c>
      <c r="BK137" s="179">
        <f>ROUND(I137*H137,2)</f>
        <v>36060</v>
      </c>
      <c r="BL137" s="20" t="s">
        <v>295</v>
      </c>
      <c r="BM137" s="178" t="s">
        <v>2512</v>
      </c>
    </row>
    <row r="138" spans="1:65" s="2" customFormat="1" ht="16.5" customHeight="1">
      <c r="A138" s="33"/>
      <c r="B138" s="167"/>
      <c r="C138" s="168" t="s">
        <v>369</v>
      </c>
      <c r="D138" s="168" t="s">
        <v>197</v>
      </c>
      <c r="E138" s="169" t="s">
        <v>2513</v>
      </c>
      <c r="F138" s="170" t="s">
        <v>2514</v>
      </c>
      <c r="G138" s="171" t="s">
        <v>1041</v>
      </c>
      <c r="H138" s="172">
        <v>1</v>
      </c>
      <c r="I138" s="173">
        <v>22000</v>
      </c>
      <c r="J138" s="173">
        <f>ROUND(I138*H138,2)</f>
        <v>22000</v>
      </c>
      <c r="K138" s="170" t="s">
        <v>3</v>
      </c>
      <c r="L138" s="34"/>
      <c r="M138" s="174" t="s">
        <v>3</v>
      </c>
      <c r="N138" s="175" t="s">
        <v>40</v>
      </c>
      <c r="O138" s="176">
        <v>0</v>
      </c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295</v>
      </c>
      <c r="AT138" s="178" t="s">
        <v>197</v>
      </c>
      <c r="AU138" s="178" t="s">
        <v>78</v>
      </c>
      <c r="AY138" s="20" t="s">
        <v>195</v>
      </c>
      <c r="BE138" s="179">
        <f>IF(N138="základní",J138,0)</f>
        <v>22000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76</v>
      </c>
      <c r="BK138" s="179">
        <f>ROUND(I138*H138,2)</f>
        <v>22000</v>
      </c>
      <c r="BL138" s="20" t="s">
        <v>295</v>
      </c>
      <c r="BM138" s="178" t="s">
        <v>2515</v>
      </c>
    </row>
    <row r="139" spans="1:65" s="2" customFormat="1" ht="16.5" customHeight="1">
      <c r="A139" s="33"/>
      <c r="B139" s="167"/>
      <c r="C139" s="168" t="s">
        <v>376</v>
      </c>
      <c r="D139" s="168" t="s">
        <v>197</v>
      </c>
      <c r="E139" s="169" t="s">
        <v>2516</v>
      </c>
      <c r="F139" s="170" t="s">
        <v>2517</v>
      </c>
      <c r="G139" s="171" t="s">
        <v>1041</v>
      </c>
      <c r="H139" s="172">
        <v>1</v>
      </c>
      <c r="I139" s="173">
        <v>15950</v>
      </c>
      <c r="J139" s="173">
        <f>ROUND(I139*H139,2)</f>
        <v>15950</v>
      </c>
      <c r="K139" s="170" t="s">
        <v>3</v>
      </c>
      <c r="L139" s="34"/>
      <c r="M139" s="174" t="s">
        <v>3</v>
      </c>
      <c r="N139" s="175" t="s">
        <v>40</v>
      </c>
      <c r="O139" s="176">
        <v>0</v>
      </c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8" t="s">
        <v>295</v>
      </c>
      <c r="AT139" s="178" t="s">
        <v>197</v>
      </c>
      <c r="AU139" s="178" t="s">
        <v>78</v>
      </c>
      <c r="AY139" s="20" t="s">
        <v>195</v>
      </c>
      <c r="BE139" s="179">
        <f>IF(N139="základní",J139,0)</f>
        <v>15950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0" t="s">
        <v>76</v>
      </c>
      <c r="BK139" s="179">
        <f>ROUND(I139*H139,2)</f>
        <v>15950</v>
      </c>
      <c r="BL139" s="20" t="s">
        <v>295</v>
      </c>
      <c r="BM139" s="178" t="s">
        <v>2518</v>
      </c>
    </row>
    <row r="140" spans="1:65" s="2" customFormat="1" ht="16.5" customHeight="1">
      <c r="A140" s="33"/>
      <c r="B140" s="167"/>
      <c r="C140" s="168" t="s">
        <v>383</v>
      </c>
      <c r="D140" s="168" t="s">
        <v>197</v>
      </c>
      <c r="E140" s="169" t="s">
        <v>2519</v>
      </c>
      <c r="F140" s="170" t="s">
        <v>2520</v>
      </c>
      <c r="G140" s="171" t="s">
        <v>212</v>
      </c>
      <c r="H140" s="172">
        <v>25</v>
      </c>
      <c r="I140" s="173">
        <v>205</v>
      </c>
      <c r="J140" s="173">
        <f>ROUND(I140*H140,2)</f>
        <v>5125</v>
      </c>
      <c r="K140" s="170" t="s">
        <v>3</v>
      </c>
      <c r="L140" s="34"/>
      <c r="M140" s="174" t="s">
        <v>3</v>
      </c>
      <c r="N140" s="175" t="s">
        <v>40</v>
      </c>
      <c r="O140" s="176">
        <v>0</v>
      </c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295</v>
      </c>
      <c r="AT140" s="178" t="s">
        <v>197</v>
      </c>
      <c r="AU140" s="178" t="s">
        <v>78</v>
      </c>
      <c r="AY140" s="20" t="s">
        <v>195</v>
      </c>
      <c r="BE140" s="179">
        <f>IF(N140="základní",J140,0)</f>
        <v>5125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76</v>
      </c>
      <c r="BK140" s="179">
        <f>ROUND(I140*H140,2)</f>
        <v>5125</v>
      </c>
      <c r="BL140" s="20" t="s">
        <v>295</v>
      </c>
      <c r="BM140" s="178" t="s">
        <v>2521</v>
      </c>
    </row>
    <row r="141" spans="1:65" s="2" customFormat="1" ht="16.5" customHeight="1">
      <c r="A141" s="33"/>
      <c r="B141" s="167"/>
      <c r="C141" s="168" t="s">
        <v>400</v>
      </c>
      <c r="D141" s="168" t="s">
        <v>197</v>
      </c>
      <c r="E141" s="169" t="s">
        <v>2430</v>
      </c>
      <c r="F141" s="170" t="s">
        <v>2431</v>
      </c>
      <c r="G141" s="171" t="s">
        <v>1148</v>
      </c>
      <c r="H141" s="172">
        <v>4</v>
      </c>
      <c r="I141" s="173">
        <v>1650</v>
      </c>
      <c r="J141" s="173">
        <f>ROUND(I141*H141,2)</f>
        <v>6600</v>
      </c>
      <c r="K141" s="170" t="s">
        <v>3</v>
      </c>
      <c r="L141" s="34"/>
      <c r="M141" s="174" t="s">
        <v>3</v>
      </c>
      <c r="N141" s="175" t="s">
        <v>40</v>
      </c>
      <c r="O141" s="176">
        <v>0</v>
      </c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295</v>
      </c>
      <c r="AT141" s="178" t="s">
        <v>197</v>
      </c>
      <c r="AU141" s="178" t="s">
        <v>78</v>
      </c>
      <c r="AY141" s="20" t="s">
        <v>195</v>
      </c>
      <c r="BE141" s="179">
        <f>IF(N141="základní",J141,0)</f>
        <v>6600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76</v>
      </c>
      <c r="BK141" s="179">
        <f>ROUND(I141*H141,2)</f>
        <v>6600</v>
      </c>
      <c r="BL141" s="20" t="s">
        <v>295</v>
      </c>
      <c r="BM141" s="178" t="s">
        <v>2522</v>
      </c>
    </row>
    <row r="142" spans="1:65" s="2" customFormat="1" ht="16.5" customHeight="1">
      <c r="A142" s="33"/>
      <c r="B142" s="167"/>
      <c r="C142" s="168" t="s">
        <v>405</v>
      </c>
      <c r="D142" s="168" t="s">
        <v>197</v>
      </c>
      <c r="E142" s="169" t="s">
        <v>2523</v>
      </c>
      <c r="F142" s="170" t="s">
        <v>2524</v>
      </c>
      <c r="G142" s="171" t="s">
        <v>1148</v>
      </c>
      <c r="H142" s="172">
        <v>2</v>
      </c>
      <c r="I142" s="173">
        <v>5940</v>
      </c>
      <c r="J142" s="173">
        <f>ROUND(I142*H142,2)</f>
        <v>11880</v>
      </c>
      <c r="K142" s="170" t="s">
        <v>3</v>
      </c>
      <c r="L142" s="34"/>
      <c r="M142" s="174" t="s">
        <v>3</v>
      </c>
      <c r="N142" s="175" t="s">
        <v>40</v>
      </c>
      <c r="O142" s="176">
        <v>0</v>
      </c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295</v>
      </c>
      <c r="AT142" s="178" t="s">
        <v>197</v>
      </c>
      <c r="AU142" s="178" t="s">
        <v>78</v>
      </c>
      <c r="AY142" s="20" t="s">
        <v>195</v>
      </c>
      <c r="BE142" s="179">
        <f>IF(N142="základní",J142,0)</f>
        <v>11880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0" t="s">
        <v>76</v>
      </c>
      <c r="BK142" s="179">
        <f>ROUND(I142*H142,2)</f>
        <v>11880</v>
      </c>
      <c r="BL142" s="20" t="s">
        <v>295</v>
      </c>
      <c r="BM142" s="178" t="s">
        <v>2525</v>
      </c>
    </row>
    <row r="143" spans="1:65" s="2" customFormat="1" ht="16.5" customHeight="1">
      <c r="A143" s="33"/>
      <c r="B143" s="167"/>
      <c r="C143" s="168" t="s">
        <v>417</v>
      </c>
      <c r="D143" s="168" t="s">
        <v>197</v>
      </c>
      <c r="E143" s="169" t="s">
        <v>2526</v>
      </c>
      <c r="F143" s="170" t="s">
        <v>2527</v>
      </c>
      <c r="G143" s="171" t="s">
        <v>1041</v>
      </c>
      <c r="H143" s="172">
        <v>1</v>
      </c>
      <c r="I143" s="173">
        <v>7370</v>
      </c>
      <c r="J143" s="173">
        <f>ROUND(I143*H143,2)</f>
        <v>7370</v>
      </c>
      <c r="K143" s="170" t="s">
        <v>3</v>
      </c>
      <c r="L143" s="34"/>
      <c r="M143" s="174" t="s">
        <v>3</v>
      </c>
      <c r="N143" s="175" t="s">
        <v>40</v>
      </c>
      <c r="O143" s="176">
        <v>0</v>
      </c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295</v>
      </c>
      <c r="AT143" s="178" t="s">
        <v>197</v>
      </c>
      <c r="AU143" s="178" t="s">
        <v>78</v>
      </c>
      <c r="AY143" s="20" t="s">
        <v>195</v>
      </c>
      <c r="BE143" s="179">
        <f>IF(N143="základní",J143,0)</f>
        <v>7370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0" t="s">
        <v>76</v>
      </c>
      <c r="BK143" s="179">
        <f>ROUND(I143*H143,2)</f>
        <v>7370</v>
      </c>
      <c r="BL143" s="20" t="s">
        <v>295</v>
      </c>
      <c r="BM143" s="178" t="s">
        <v>2528</v>
      </c>
    </row>
    <row r="144" spans="1:65" s="2" customFormat="1" ht="24" customHeight="1">
      <c r="A144" s="33"/>
      <c r="B144" s="167"/>
      <c r="C144" s="168" t="s">
        <v>422</v>
      </c>
      <c r="D144" s="168" t="s">
        <v>197</v>
      </c>
      <c r="E144" s="169" t="s">
        <v>2529</v>
      </c>
      <c r="F144" s="170" t="s">
        <v>2530</v>
      </c>
      <c r="G144" s="171" t="s">
        <v>1148</v>
      </c>
      <c r="H144" s="172">
        <v>1</v>
      </c>
      <c r="I144" s="173">
        <v>120000</v>
      </c>
      <c r="J144" s="173">
        <f>ROUND(I144*H144,2)</f>
        <v>120000</v>
      </c>
      <c r="K144" s="170" t="s">
        <v>3</v>
      </c>
      <c r="L144" s="34"/>
      <c r="M144" s="174" t="s">
        <v>3</v>
      </c>
      <c r="N144" s="175" t="s">
        <v>40</v>
      </c>
      <c r="O144" s="176">
        <v>0</v>
      </c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295</v>
      </c>
      <c r="AT144" s="178" t="s">
        <v>197</v>
      </c>
      <c r="AU144" s="178" t="s">
        <v>78</v>
      </c>
      <c r="AY144" s="20" t="s">
        <v>195</v>
      </c>
      <c r="BE144" s="179">
        <f>IF(N144="základní",J144,0)</f>
        <v>120000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76</v>
      </c>
      <c r="BK144" s="179">
        <f>ROUND(I144*H144,2)</f>
        <v>120000</v>
      </c>
      <c r="BL144" s="20" t="s">
        <v>295</v>
      </c>
      <c r="BM144" s="178" t="s">
        <v>2531</v>
      </c>
    </row>
    <row r="145" spans="1:65" s="2" customFormat="1" ht="16.5" customHeight="1">
      <c r="A145" s="33"/>
      <c r="B145" s="167"/>
      <c r="C145" s="168" t="s">
        <v>427</v>
      </c>
      <c r="D145" s="168" t="s">
        <v>197</v>
      </c>
      <c r="E145" s="169" t="s">
        <v>2532</v>
      </c>
      <c r="F145" s="170" t="s">
        <v>2533</v>
      </c>
      <c r="G145" s="171" t="s">
        <v>1041</v>
      </c>
      <c r="H145" s="172">
        <v>1</v>
      </c>
      <c r="I145" s="173">
        <v>2310</v>
      </c>
      <c r="J145" s="173">
        <f>ROUND(I145*H145,2)</f>
        <v>2310</v>
      </c>
      <c r="K145" s="170" t="s">
        <v>3</v>
      </c>
      <c r="L145" s="34"/>
      <c r="M145" s="174" t="s">
        <v>3</v>
      </c>
      <c r="N145" s="175" t="s">
        <v>40</v>
      </c>
      <c r="O145" s="176">
        <v>0</v>
      </c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295</v>
      </c>
      <c r="AT145" s="178" t="s">
        <v>197</v>
      </c>
      <c r="AU145" s="178" t="s">
        <v>78</v>
      </c>
      <c r="AY145" s="20" t="s">
        <v>195</v>
      </c>
      <c r="BE145" s="179">
        <f>IF(N145="základní",J145,0)</f>
        <v>2310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0" t="s">
        <v>76</v>
      </c>
      <c r="BK145" s="179">
        <f>ROUND(I145*H145,2)</f>
        <v>2310</v>
      </c>
      <c r="BL145" s="20" t="s">
        <v>295</v>
      </c>
      <c r="BM145" s="178" t="s">
        <v>2534</v>
      </c>
    </row>
    <row r="146" spans="1:65" s="2" customFormat="1" ht="24" customHeight="1">
      <c r="A146" s="33"/>
      <c r="B146" s="167"/>
      <c r="C146" s="168" t="s">
        <v>431</v>
      </c>
      <c r="D146" s="168" t="s">
        <v>197</v>
      </c>
      <c r="E146" s="169" t="s">
        <v>2535</v>
      </c>
      <c r="F146" s="170" t="s">
        <v>2536</v>
      </c>
      <c r="G146" s="171" t="s">
        <v>1148</v>
      </c>
      <c r="H146" s="172">
        <v>1</v>
      </c>
      <c r="I146" s="173">
        <v>27500</v>
      </c>
      <c r="J146" s="173">
        <f>ROUND(I146*H146,2)</f>
        <v>27500</v>
      </c>
      <c r="K146" s="170" t="s">
        <v>3</v>
      </c>
      <c r="L146" s="34"/>
      <c r="M146" s="174" t="s">
        <v>3</v>
      </c>
      <c r="N146" s="175" t="s">
        <v>40</v>
      </c>
      <c r="O146" s="176">
        <v>0</v>
      </c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8" t="s">
        <v>295</v>
      </c>
      <c r="AT146" s="178" t="s">
        <v>197</v>
      </c>
      <c r="AU146" s="178" t="s">
        <v>78</v>
      </c>
      <c r="AY146" s="20" t="s">
        <v>195</v>
      </c>
      <c r="BE146" s="179">
        <f>IF(N146="základní",J146,0)</f>
        <v>27500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76</v>
      </c>
      <c r="BK146" s="179">
        <f>ROUND(I146*H146,2)</f>
        <v>27500</v>
      </c>
      <c r="BL146" s="20" t="s">
        <v>295</v>
      </c>
      <c r="BM146" s="178" t="s">
        <v>2537</v>
      </c>
    </row>
    <row r="147" spans="1:65" s="2" customFormat="1" ht="16.5" customHeight="1">
      <c r="A147" s="33"/>
      <c r="B147" s="167"/>
      <c r="C147" s="168" t="s">
        <v>435</v>
      </c>
      <c r="D147" s="168" t="s">
        <v>197</v>
      </c>
      <c r="E147" s="169" t="s">
        <v>2538</v>
      </c>
      <c r="F147" s="170" t="s">
        <v>2539</v>
      </c>
      <c r="G147" s="171" t="s">
        <v>1148</v>
      </c>
      <c r="H147" s="172">
        <v>1</v>
      </c>
      <c r="I147" s="173">
        <v>5640</v>
      </c>
      <c r="J147" s="173">
        <f>ROUND(I147*H147,2)</f>
        <v>5640</v>
      </c>
      <c r="K147" s="170" t="s">
        <v>3</v>
      </c>
      <c r="L147" s="34"/>
      <c r="M147" s="174" t="s">
        <v>3</v>
      </c>
      <c r="N147" s="175" t="s">
        <v>40</v>
      </c>
      <c r="O147" s="176">
        <v>0</v>
      </c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8" t="s">
        <v>295</v>
      </c>
      <c r="AT147" s="178" t="s">
        <v>197</v>
      </c>
      <c r="AU147" s="178" t="s">
        <v>78</v>
      </c>
      <c r="AY147" s="20" t="s">
        <v>195</v>
      </c>
      <c r="BE147" s="179">
        <f>IF(N147="základní",J147,0)</f>
        <v>5640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0" t="s">
        <v>76</v>
      </c>
      <c r="BK147" s="179">
        <f>ROUND(I147*H147,2)</f>
        <v>5640</v>
      </c>
      <c r="BL147" s="20" t="s">
        <v>295</v>
      </c>
      <c r="BM147" s="178" t="s">
        <v>2540</v>
      </c>
    </row>
    <row r="148" spans="1:65" s="2" customFormat="1" ht="16.5" customHeight="1">
      <c r="A148" s="33"/>
      <c r="B148" s="167"/>
      <c r="C148" s="168" t="s">
        <v>440</v>
      </c>
      <c r="D148" s="168" t="s">
        <v>197</v>
      </c>
      <c r="E148" s="169" t="s">
        <v>2541</v>
      </c>
      <c r="F148" s="170" t="s">
        <v>2542</v>
      </c>
      <c r="G148" s="171" t="s">
        <v>1148</v>
      </c>
      <c r="H148" s="172">
        <v>2</v>
      </c>
      <c r="I148" s="173">
        <v>3920</v>
      </c>
      <c r="J148" s="173">
        <f>ROUND(I148*H148,2)</f>
        <v>7840</v>
      </c>
      <c r="K148" s="170" t="s">
        <v>3</v>
      </c>
      <c r="L148" s="34"/>
      <c r="M148" s="174" t="s">
        <v>3</v>
      </c>
      <c r="N148" s="175" t="s">
        <v>40</v>
      </c>
      <c r="O148" s="176">
        <v>0</v>
      </c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295</v>
      </c>
      <c r="AT148" s="178" t="s">
        <v>197</v>
      </c>
      <c r="AU148" s="178" t="s">
        <v>78</v>
      </c>
      <c r="AY148" s="20" t="s">
        <v>195</v>
      </c>
      <c r="BE148" s="179">
        <f>IF(N148="základní",J148,0)</f>
        <v>7840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0" t="s">
        <v>76</v>
      </c>
      <c r="BK148" s="179">
        <f>ROUND(I148*H148,2)</f>
        <v>7840</v>
      </c>
      <c r="BL148" s="20" t="s">
        <v>295</v>
      </c>
      <c r="BM148" s="178" t="s">
        <v>2543</v>
      </c>
    </row>
    <row r="149" spans="1:65" s="2" customFormat="1" ht="24" customHeight="1">
      <c r="A149" s="33"/>
      <c r="B149" s="167"/>
      <c r="C149" s="168" t="s">
        <v>451</v>
      </c>
      <c r="D149" s="168" t="s">
        <v>197</v>
      </c>
      <c r="E149" s="169" t="s">
        <v>2544</v>
      </c>
      <c r="F149" s="170" t="s">
        <v>2545</v>
      </c>
      <c r="G149" s="171" t="s">
        <v>1148</v>
      </c>
      <c r="H149" s="172">
        <v>1</v>
      </c>
      <c r="I149" s="173">
        <v>16610</v>
      </c>
      <c r="J149" s="173">
        <f>ROUND(I149*H149,2)</f>
        <v>16610</v>
      </c>
      <c r="K149" s="170" t="s">
        <v>3</v>
      </c>
      <c r="L149" s="34"/>
      <c r="M149" s="174" t="s">
        <v>3</v>
      </c>
      <c r="N149" s="175" t="s">
        <v>40</v>
      </c>
      <c r="O149" s="176">
        <v>0</v>
      </c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295</v>
      </c>
      <c r="AT149" s="178" t="s">
        <v>197</v>
      </c>
      <c r="AU149" s="178" t="s">
        <v>78</v>
      </c>
      <c r="AY149" s="20" t="s">
        <v>195</v>
      </c>
      <c r="BE149" s="179">
        <f>IF(N149="základní",J149,0)</f>
        <v>16610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76</v>
      </c>
      <c r="BK149" s="179">
        <f>ROUND(I149*H149,2)</f>
        <v>16610</v>
      </c>
      <c r="BL149" s="20" t="s">
        <v>295</v>
      </c>
      <c r="BM149" s="178" t="s">
        <v>2546</v>
      </c>
    </row>
    <row r="150" spans="1:65" s="2" customFormat="1" ht="16.5" customHeight="1">
      <c r="A150" s="33"/>
      <c r="B150" s="167"/>
      <c r="C150" s="168" t="s">
        <v>456</v>
      </c>
      <c r="D150" s="168" t="s">
        <v>197</v>
      </c>
      <c r="E150" s="169" t="s">
        <v>2547</v>
      </c>
      <c r="F150" s="170" t="s">
        <v>2548</v>
      </c>
      <c r="G150" s="171" t="s">
        <v>1148</v>
      </c>
      <c r="H150" s="172">
        <v>1</v>
      </c>
      <c r="I150" s="173">
        <v>1650</v>
      </c>
      <c r="J150" s="173">
        <f>ROUND(I150*H150,2)</f>
        <v>1650</v>
      </c>
      <c r="K150" s="170" t="s">
        <v>3</v>
      </c>
      <c r="L150" s="34"/>
      <c r="M150" s="174" t="s">
        <v>3</v>
      </c>
      <c r="N150" s="175" t="s">
        <v>40</v>
      </c>
      <c r="O150" s="176">
        <v>0</v>
      </c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8" t="s">
        <v>295</v>
      </c>
      <c r="AT150" s="178" t="s">
        <v>197</v>
      </c>
      <c r="AU150" s="178" t="s">
        <v>78</v>
      </c>
      <c r="AY150" s="20" t="s">
        <v>195</v>
      </c>
      <c r="BE150" s="179">
        <f>IF(N150="základní",J150,0)</f>
        <v>1650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20" t="s">
        <v>76</v>
      </c>
      <c r="BK150" s="179">
        <f>ROUND(I150*H150,2)</f>
        <v>1650</v>
      </c>
      <c r="BL150" s="20" t="s">
        <v>295</v>
      </c>
      <c r="BM150" s="178" t="s">
        <v>2549</v>
      </c>
    </row>
    <row r="151" spans="1:65" s="2" customFormat="1" ht="16.5" customHeight="1">
      <c r="A151" s="33"/>
      <c r="B151" s="167"/>
      <c r="C151" s="168" t="s">
        <v>461</v>
      </c>
      <c r="D151" s="168" t="s">
        <v>197</v>
      </c>
      <c r="E151" s="169" t="s">
        <v>2550</v>
      </c>
      <c r="F151" s="170" t="s">
        <v>2551</v>
      </c>
      <c r="G151" s="171" t="s">
        <v>1148</v>
      </c>
      <c r="H151" s="172">
        <v>1</v>
      </c>
      <c r="I151" s="173">
        <v>1650</v>
      </c>
      <c r="J151" s="173">
        <f>ROUND(I151*H151,2)</f>
        <v>1650</v>
      </c>
      <c r="K151" s="170" t="s">
        <v>3</v>
      </c>
      <c r="L151" s="34"/>
      <c r="M151" s="174" t="s">
        <v>3</v>
      </c>
      <c r="N151" s="175" t="s">
        <v>40</v>
      </c>
      <c r="O151" s="176">
        <v>0</v>
      </c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8" t="s">
        <v>295</v>
      </c>
      <c r="AT151" s="178" t="s">
        <v>197</v>
      </c>
      <c r="AU151" s="178" t="s">
        <v>78</v>
      </c>
      <c r="AY151" s="20" t="s">
        <v>195</v>
      </c>
      <c r="BE151" s="179">
        <f>IF(N151="základní",J151,0)</f>
        <v>1650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0" t="s">
        <v>76</v>
      </c>
      <c r="BK151" s="179">
        <f>ROUND(I151*H151,2)</f>
        <v>1650</v>
      </c>
      <c r="BL151" s="20" t="s">
        <v>295</v>
      </c>
      <c r="BM151" s="178" t="s">
        <v>2552</v>
      </c>
    </row>
    <row r="152" spans="1:65" s="2" customFormat="1" ht="24" customHeight="1">
      <c r="A152" s="33"/>
      <c r="B152" s="167"/>
      <c r="C152" s="168" t="s">
        <v>466</v>
      </c>
      <c r="D152" s="168" t="s">
        <v>197</v>
      </c>
      <c r="E152" s="169" t="s">
        <v>2553</v>
      </c>
      <c r="F152" s="170" t="s">
        <v>2554</v>
      </c>
      <c r="G152" s="171" t="s">
        <v>1148</v>
      </c>
      <c r="H152" s="172">
        <v>1</v>
      </c>
      <c r="I152" s="173">
        <v>25800</v>
      </c>
      <c r="J152" s="173">
        <f>ROUND(I152*H152,2)</f>
        <v>25800</v>
      </c>
      <c r="K152" s="170" t="s">
        <v>3</v>
      </c>
      <c r="L152" s="34"/>
      <c r="M152" s="174" t="s">
        <v>3</v>
      </c>
      <c r="N152" s="175" t="s">
        <v>40</v>
      </c>
      <c r="O152" s="176">
        <v>0</v>
      </c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8" t="s">
        <v>295</v>
      </c>
      <c r="AT152" s="178" t="s">
        <v>197</v>
      </c>
      <c r="AU152" s="178" t="s">
        <v>78</v>
      </c>
      <c r="AY152" s="20" t="s">
        <v>195</v>
      </c>
      <c r="BE152" s="179">
        <f>IF(N152="základní",J152,0)</f>
        <v>25800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20" t="s">
        <v>76</v>
      </c>
      <c r="BK152" s="179">
        <f>ROUND(I152*H152,2)</f>
        <v>25800</v>
      </c>
      <c r="BL152" s="20" t="s">
        <v>295</v>
      </c>
      <c r="BM152" s="178" t="s">
        <v>2555</v>
      </c>
    </row>
    <row r="153" spans="1:63" s="12" customFormat="1" ht="22.8" customHeight="1">
      <c r="A153" s="12"/>
      <c r="B153" s="155"/>
      <c r="C153" s="12"/>
      <c r="D153" s="156" t="s">
        <v>68</v>
      </c>
      <c r="E153" s="165" t="s">
        <v>2556</v>
      </c>
      <c r="F153" s="165" t="s">
        <v>2557</v>
      </c>
      <c r="G153" s="12"/>
      <c r="H153" s="12"/>
      <c r="I153" s="12"/>
      <c r="J153" s="166">
        <f>BK153</f>
        <v>44972</v>
      </c>
      <c r="K153" s="12"/>
      <c r="L153" s="155"/>
      <c r="M153" s="159"/>
      <c r="N153" s="160"/>
      <c r="O153" s="160"/>
      <c r="P153" s="161">
        <f>SUM(P154:P168)</f>
        <v>0</v>
      </c>
      <c r="Q153" s="160"/>
      <c r="R153" s="161">
        <f>SUM(R154:R168)</f>
        <v>0</v>
      </c>
      <c r="S153" s="160"/>
      <c r="T153" s="162">
        <f>SUM(T154:T168)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6" t="s">
        <v>78</v>
      </c>
      <c r="AT153" s="163" t="s">
        <v>68</v>
      </c>
      <c r="AU153" s="163" t="s">
        <v>76</v>
      </c>
      <c r="AY153" s="156" t="s">
        <v>195</v>
      </c>
      <c r="BK153" s="164">
        <f>SUM(BK154:BK168)</f>
        <v>44972</v>
      </c>
    </row>
    <row r="154" spans="1:65" s="2" customFormat="1" ht="16.5" customHeight="1">
      <c r="A154" s="33"/>
      <c r="B154" s="167"/>
      <c r="C154" s="168" t="s">
        <v>470</v>
      </c>
      <c r="D154" s="168" t="s">
        <v>197</v>
      </c>
      <c r="E154" s="169" t="s">
        <v>2558</v>
      </c>
      <c r="F154" s="170" t="s">
        <v>2559</v>
      </c>
      <c r="G154" s="171" t="s">
        <v>1148</v>
      </c>
      <c r="H154" s="172">
        <v>1</v>
      </c>
      <c r="I154" s="173">
        <v>970</v>
      </c>
      <c r="J154" s="173">
        <f>ROUND(I154*H154,2)</f>
        <v>970</v>
      </c>
      <c r="K154" s="170" t="s">
        <v>3</v>
      </c>
      <c r="L154" s="34"/>
      <c r="M154" s="174" t="s">
        <v>3</v>
      </c>
      <c r="N154" s="175" t="s">
        <v>40</v>
      </c>
      <c r="O154" s="176">
        <v>0</v>
      </c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8" t="s">
        <v>295</v>
      </c>
      <c r="AT154" s="178" t="s">
        <v>197</v>
      </c>
      <c r="AU154" s="178" t="s">
        <v>78</v>
      </c>
      <c r="AY154" s="20" t="s">
        <v>195</v>
      </c>
      <c r="BE154" s="179">
        <f>IF(N154="základní",J154,0)</f>
        <v>970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20" t="s">
        <v>76</v>
      </c>
      <c r="BK154" s="179">
        <f>ROUND(I154*H154,2)</f>
        <v>970</v>
      </c>
      <c r="BL154" s="20" t="s">
        <v>295</v>
      </c>
      <c r="BM154" s="178" t="s">
        <v>2560</v>
      </c>
    </row>
    <row r="155" spans="1:65" s="2" customFormat="1" ht="16.5" customHeight="1">
      <c r="A155" s="33"/>
      <c r="B155" s="167"/>
      <c r="C155" s="168" t="s">
        <v>475</v>
      </c>
      <c r="D155" s="168" t="s">
        <v>197</v>
      </c>
      <c r="E155" s="169" t="s">
        <v>2561</v>
      </c>
      <c r="F155" s="170" t="s">
        <v>2562</v>
      </c>
      <c r="G155" s="171" t="s">
        <v>1148</v>
      </c>
      <c r="H155" s="172">
        <v>2</v>
      </c>
      <c r="I155" s="173">
        <v>2140</v>
      </c>
      <c r="J155" s="173">
        <f>ROUND(I155*H155,2)</f>
        <v>4280</v>
      </c>
      <c r="K155" s="170" t="s">
        <v>3</v>
      </c>
      <c r="L155" s="34"/>
      <c r="M155" s="174" t="s">
        <v>3</v>
      </c>
      <c r="N155" s="175" t="s">
        <v>40</v>
      </c>
      <c r="O155" s="176">
        <v>0</v>
      </c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8" t="s">
        <v>295</v>
      </c>
      <c r="AT155" s="178" t="s">
        <v>197</v>
      </c>
      <c r="AU155" s="178" t="s">
        <v>78</v>
      </c>
      <c r="AY155" s="20" t="s">
        <v>195</v>
      </c>
      <c r="BE155" s="179">
        <f>IF(N155="základní",J155,0)</f>
        <v>4280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20" t="s">
        <v>76</v>
      </c>
      <c r="BK155" s="179">
        <f>ROUND(I155*H155,2)</f>
        <v>4280</v>
      </c>
      <c r="BL155" s="20" t="s">
        <v>295</v>
      </c>
      <c r="BM155" s="178" t="s">
        <v>2563</v>
      </c>
    </row>
    <row r="156" spans="1:65" s="2" customFormat="1" ht="16.5" customHeight="1">
      <c r="A156" s="33"/>
      <c r="B156" s="167"/>
      <c r="C156" s="168" t="s">
        <v>480</v>
      </c>
      <c r="D156" s="168" t="s">
        <v>197</v>
      </c>
      <c r="E156" s="169" t="s">
        <v>2564</v>
      </c>
      <c r="F156" s="170" t="s">
        <v>2565</v>
      </c>
      <c r="G156" s="171" t="s">
        <v>1148</v>
      </c>
      <c r="H156" s="172">
        <v>2</v>
      </c>
      <c r="I156" s="173">
        <v>742</v>
      </c>
      <c r="J156" s="173">
        <f>ROUND(I156*H156,2)</f>
        <v>1484</v>
      </c>
      <c r="K156" s="170" t="s">
        <v>3</v>
      </c>
      <c r="L156" s="34"/>
      <c r="M156" s="174" t="s">
        <v>3</v>
      </c>
      <c r="N156" s="175" t="s">
        <v>40</v>
      </c>
      <c r="O156" s="176">
        <v>0</v>
      </c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8" t="s">
        <v>295</v>
      </c>
      <c r="AT156" s="178" t="s">
        <v>197</v>
      </c>
      <c r="AU156" s="178" t="s">
        <v>78</v>
      </c>
      <c r="AY156" s="20" t="s">
        <v>195</v>
      </c>
      <c r="BE156" s="179">
        <f>IF(N156="základní",J156,0)</f>
        <v>1484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0" t="s">
        <v>76</v>
      </c>
      <c r="BK156" s="179">
        <f>ROUND(I156*H156,2)</f>
        <v>1484</v>
      </c>
      <c r="BL156" s="20" t="s">
        <v>295</v>
      </c>
      <c r="BM156" s="178" t="s">
        <v>2566</v>
      </c>
    </row>
    <row r="157" spans="1:65" s="2" customFormat="1" ht="16.5" customHeight="1">
      <c r="A157" s="33"/>
      <c r="B157" s="167"/>
      <c r="C157" s="168" t="s">
        <v>488</v>
      </c>
      <c r="D157" s="168" t="s">
        <v>197</v>
      </c>
      <c r="E157" s="169" t="s">
        <v>2567</v>
      </c>
      <c r="F157" s="170" t="s">
        <v>2568</v>
      </c>
      <c r="G157" s="171" t="s">
        <v>1148</v>
      </c>
      <c r="H157" s="172">
        <v>1</v>
      </c>
      <c r="I157" s="173">
        <v>3157</v>
      </c>
      <c r="J157" s="173">
        <f>ROUND(I157*H157,2)</f>
        <v>3157</v>
      </c>
      <c r="K157" s="170" t="s">
        <v>3</v>
      </c>
      <c r="L157" s="34"/>
      <c r="M157" s="174" t="s">
        <v>3</v>
      </c>
      <c r="N157" s="175" t="s">
        <v>40</v>
      </c>
      <c r="O157" s="176">
        <v>0</v>
      </c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8" t="s">
        <v>295</v>
      </c>
      <c r="AT157" s="178" t="s">
        <v>197</v>
      </c>
      <c r="AU157" s="178" t="s">
        <v>78</v>
      </c>
      <c r="AY157" s="20" t="s">
        <v>195</v>
      </c>
      <c r="BE157" s="179">
        <f>IF(N157="základní",J157,0)</f>
        <v>3157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76</v>
      </c>
      <c r="BK157" s="179">
        <f>ROUND(I157*H157,2)</f>
        <v>3157</v>
      </c>
      <c r="BL157" s="20" t="s">
        <v>295</v>
      </c>
      <c r="BM157" s="178" t="s">
        <v>2569</v>
      </c>
    </row>
    <row r="158" spans="1:65" s="2" customFormat="1" ht="16.5" customHeight="1">
      <c r="A158" s="33"/>
      <c r="B158" s="167"/>
      <c r="C158" s="168" t="s">
        <v>498</v>
      </c>
      <c r="D158" s="168" t="s">
        <v>197</v>
      </c>
      <c r="E158" s="169" t="s">
        <v>2570</v>
      </c>
      <c r="F158" s="170" t="s">
        <v>2571</v>
      </c>
      <c r="G158" s="171" t="s">
        <v>1148</v>
      </c>
      <c r="H158" s="172">
        <v>1</v>
      </c>
      <c r="I158" s="173">
        <v>1250</v>
      </c>
      <c r="J158" s="173">
        <f>ROUND(I158*H158,2)</f>
        <v>1250</v>
      </c>
      <c r="K158" s="170" t="s">
        <v>3</v>
      </c>
      <c r="L158" s="34"/>
      <c r="M158" s="174" t="s">
        <v>3</v>
      </c>
      <c r="N158" s="175" t="s">
        <v>40</v>
      </c>
      <c r="O158" s="176">
        <v>0</v>
      </c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8" t="s">
        <v>295</v>
      </c>
      <c r="AT158" s="178" t="s">
        <v>197</v>
      </c>
      <c r="AU158" s="178" t="s">
        <v>78</v>
      </c>
      <c r="AY158" s="20" t="s">
        <v>195</v>
      </c>
      <c r="BE158" s="179">
        <f>IF(N158="základní",J158,0)</f>
        <v>1250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20" t="s">
        <v>76</v>
      </c>
      <c r="BK158" s="179">
        <f>ROUND(I158*H158,2)</f>
        <v>1250</v>
      </c>
      <c r="BL158" s="20" t="s">
        <v>295</v>
      </c>
      <c r="BM158" s="178" t="s">
        <v>2572</v>
      </c>
    </row>
    <row r="159" spans="1:65" s="2" customFormat="1" ht="16.5" customHeight="1">
      <c r="A159" s="33"/>
      <c r="B159" s="167"/>
      <c r="C159" s="168" t="s">
        <v>502</v>
      </c>
      <c r="D159" s="168" t="s">
        <v>197</v>
      </c>
      <c r="E159" s="169" t="s">
        <v>2573</v>
      </c>
      <c r="F159" s="170" t="s">
        <v>2574</v>
      </c>
      <c r="G159" s="171" t="s">
        <v>1148</v>
      </c>
      <c r="H159" s="172">
        <v>1</v>
      </c>
      <c r="I159" s="173">
        <v>1585</v>
      </c>
      <c r="J159" s="173">
        <f>ROUND(I159*H159,2)</f>
        <v>1585</v>
      </c>
      <c r="K159" s="170" t="s">
        <v>3</v>
      </c>
      <c r="L159" s="34"/>
      <c r="M159" s="174" t="s">
        <v>3</v>
      </c>
      <c r="N159" s="175" t="s">
        <v>40</v>
      </c>
      <c r="O159" s="176">
        <v>0</v>
      </c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8" t="s">
        <v>295</v>
      </c>
      <c r="AT159" s="178" t="s">
        <v>197</v>
      </c>
      <c r="AU159" s="178" t="s">
        <v>78</v>
      </c>
      <c r="AY159" s="20" t="s">
        <v>195</v>
      </c>
      <c r="BE159" s="179">
        <f>IF(N159="základní",J159,0)</f>
        <v>1585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20" t="s">
        <v>76</v>
      </c>
      <c r="BK159" s="179">
        <f>ROUND(I159*H159,2)</f>
        <v>1585</v>
      </c>
      <c r="BL159" s="20" t="s">
        <v>295</v>
      </c>
      <c r="BM159" s="178" t="s">
        <v>2575</v>
      </c>
    </row>
    <row r="160" spans="1:65" s="2" customFormat="1" ht="16.5" customHeight="1">
      <c r="A160" s="33"/>
      <c r="B160" s="167"/>
      <c r="C160" s="168" t="s">
        <v>510</v>
      </c>
      <c r="D160" s="168" t="s">
        <v>197</v>
      </c>
      <c r="E160" s="169" t="s">
        <v>2576</v>
      </c>
      <c r="F160" s="170" t="s">
        <v>2577</v>
      </c>
      <c r="G160" s="171" t="s">
        <v>1148</v>
      </c>
      <c r="H160" s="172">
        <v>8</v>
      </c>
      <c r="I160" s="173">
        <v>2150</v>
      </c>
      <c r="J160" s="173">
        <f>ROUND(I160*H160,2)</f>
        <v>17200</v>
      </c>
      <c r="K160" s="170" t="s">
        <v>3</v>
      </c>
      <c r="L160" s="34"/>
      <c r="M160" s="174" t="s">
        <v>3</v>
      </c>
      <c r="N160" s="175" t="s">
        <v>40</v>
      </c>
      <c r="O160" s="176">
        <v>0</v>
      </c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8" t="s">
        <v>295</v>
      </c>
      <c r="AT160" s="178" t="s">
        <v>197</v>
      </c>
      <c r="AU160" s="178" t="s">
        <v>78</v>
      </c>
      <c r="AY160" s="20" t="s">
        <v>195</v>
      </c>
      <c r="BE160" s="179">
        <f>IF(N160="základní",J160,0)</f>
        <v>17200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0" t="s">
        <v>76</v>
      </c>
      <c r="BK160" s="179">
        <f>ROUND(I160*H160,2)</f>
        <v>17200</v>
      </c>
      <c r="BL160" s="20" t="s">
        <v>295</v>
      </c>
      <c r="BM160" s="178" t="s">
        <v>2578</v>
      </c>
    </row>
    <row r="161" spans="1:65" s="2" customFormat="1" ht="16.5" customHeight="1">
      <c r="A161" s="33"/>
      <c r="B161" s="167"/>
      <c r="C161" s="168" t="s">
        <v>515</v>
      </c>
      <c r="D161" s="168" t="s">
        <v>197</v>
      </c>
      <c r="E161" s="169" t="s">
        <v>2579</v>
      </c>
      <c r="F161" s="170" t="s">
        <v>2580</v>
      </c>
      <c r="G161" s="171" t="s">
        <v>1148</v>
      </c>
      <c r="H161" s="172">
        <v>1</v>
      </c>
      <c r="I161" s="173">
        <v>706</v>
      </c>
      <c r="J161" s="173">
        <f>ROUND(I161*H161,2)</f>
        <v>706</v>
      </c>
      <c r="K161" s="170" t="s">
        <v>3</v>
      </c>
      <c r="L161" s="34"/>
      <c r="M161" s="174" t="s">
        <v>3</v>
      </c>
      <c r="N161" s="175" t="s">
        <v>40</v>
      </c>
      <c r="O161" s="176">
        <v>0</v>
      </c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8" t="s">
        <v>295</v>
      </c>
      <c r="AT161" s="178" t="s">
        <v>197</v>
      </c>
      <c r="AU161" s="178" t="s">
        <v>78</v>
      </c>
      <c r="AY161" s="20" t="s">
        <v>195</v>
      </c>
      <c r="BE161" s="179">
        <f>IF(N161="základní",J161,0)</f>
        <v>706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20" t="s">
        <v>76</v>
      </c>
      <c r="BK161" s="179">
        <f>ROUND(I161*H161,2)</f>
        <v>706</v>
      </c>
      <c r="BL161" s="20" t="s">
        <v>295</v>
      </c>
      <c r="BM161" s="178" t="s">
        <v>2581</v>
      </c>
    </row>
    <row r="162" spans="1:65" s="2" customFormat="1" ht="16.5" customHeight="1">
      <c r="A162" s="33"/>
      <c r="B162" s="167"/>
      <c r="C162" s="168" t="s">
        <v>206</v>
      </c>
      <c r="D162" s="168" t="s">
        <v>197</v>
      </c>
      <c r="E162" s="169" t="s">
        <v>2582</v>
      </c>
      <c r="F162" s="170" t="s">
        <v>2583</v>
      </c>
      <c r="G162" s="171" t="s">
        <v>1148</v>
      </c>
      <c r="H162" s="172">
        <v>3</v>
      </c>
      <c r="I162" s="173">
        <v>1114</v>
      </c>
      <c r="J162" s="173">
        <f>ROUND(I162*H162,2)</f>
        <v>3342</v>
      </c>
      <c r="K162" s="170" t="s">
        <v>3</v>
      </c>
      <c r="L162" s="34"/>
      <c r="M162" s="174" t="s">
        <v>3</v>
      </c>
      <c r="N162" s="175" t="s">
        <v>40</v>
      </c>
      <c r="O162" s="176">
        <v>0</v>
      </c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8" t="s">
        <v>295</v>
      </c>
      <c r="AT162" s="178" t="s">
        <v>197</v>
      </c>
      <c r="AU162" s="178" t="s">
        <v>78</v>
      </c>
      <c r="AY162" s="20" t="s">
        <v>195</v>
      </c>
      <c r="BE162" s="179">
        <f>IF(N162="základní",J162,0)</f>
        <v>3342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0" t="s">
        <v>76</v>
      </c>
      <c r="BK162" s="179">
        <f>ROUND(I162*H162,2)</f>
        <v>3342</v>
      </c>
      <c r="BL162" s="20" t="s">
        <v>295</v>
      </c>
      <c r="BM162" s="178" t="s">
        <v>2584</v>
      </c>
    </row>
    <row r="163" spans="1:65" s="2" customFormat="1" ht="16.5" customHeight="1">
      <c r="A163" s="33"/>
      <c r="B163" s="167"/>
      <c r="C163" s="168" t="s">
        <v>534</v>
      </c>
      <c r="D163" s="168" t="s">
        <v>197</v>
      </c>
      <c r="E163" s="169" t="s">
        <v>2585</v>
      </c>
      <c r="F163" s="170" t="s">
        <v>2586</v>
      </c>
      <c r="G163" s="171" t="s">
        <v>1148</v>
      </c>
      <c r="H163" s="172">
        <v>13</v>
      </c>
      <c r="I163" s="173">
        <v>86</v>
      </c>
      <c r="J163" s="173">
        <f>ROUND(I163*H163,2)</f>
        <v>1118</v>
      </c>
      <c r="K163" s="170" t="s">
        <v>3</v>
      </c>
      <c r="L163" s="34"/>
      <c r="M163" s="174" t="s">
        <v>3</v>
      </c>
      <c r="N163" s="175" t="s">
        <v>40</v>
      </c>
      <c r="O163" s="176">
        <v>0</v>
      </c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8" t="s">
        <v>295</v>
      </c>
      <c r="AT163" s="178" t="s">
        <v>197</v>
      </c>
      <c r="AU163" s="178" t="s">
        <v>78</v>
      </c>
      <c r="AY163" s="20" t="s">
        <v>195</v>
      </c>
      <c r="BE163" s="179">
        <f>IF(N163="základní",J163,0)</f>
        <v>1118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20" t="s">
        <v>76</v>
      </c>
      <c r="BK163" s="179">
        <f>ROUND(I163*H163,2)</f>
        <v>1118</v>
      </c>
      <c r="BL163" s="20" t="s">
        <v>295</v>
      </c>
      <c r="BM163" s="178" t="s">
        <v>2587</v>
      </c>
    </row>
    <row r="164" spans="1:65" s="2" customFormat="1" ht="16.5" customHeight="1">
      <c r="A164" s="33"/>
      <c r="B164" s="167"/>
      <c r="C164" s="168" t="s">
        <v>542</v>
      </c>
      <c r="D164" s="168" t="s">
        <v>197</v>
      </c>
      <c r="E164" s="169" t="s">
        <v>2588</v>
      </c>
      <c r="F164" s="170" t="s">
        <v>2589</v>
      </c>
      <c r="G164" s="171" t="s">
        <v>1148</v>
      </c>
      <c r="H164" s="172">
        <v>1</v>
      </c>
      <c r="I164" s="173">
        <v>715</v>
      </c>
      <c r="J164" s="173">
        <f>ROUND(I164*H164,2)</f>
        <v>715</v>
      </c>
      <c r="K164" s="170" t="s">
        <v>3</v>
      </c>
      <c r="L164" s="34"/>
      <c r="M164" s="174" t="s">
        <v>3</v>
      </c>
      <c r="N164" s="175" t="s">
        <v>40</v>
      </c>
      <c r="O164" s="176">
        <v>0</v>
      </c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8" t="s">
        <v>295</v>
      </c>
      <c r="AT164" s="178" t="s">
        <v>197</v>
      </c>
      <c r="AU164" s="178" t="s">
        <v>78</v>
      </c>
      <c r="AY164" s="20" t="s">
        <v>195</v>
      </c>
      <c r="BE164" s="179">
        <f>IF(N164="základní",J164,0)</f>
        <v>715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20" t="s">
        <v>76</v>
      </c>
      <c r="BK164" s="179">
        <f>ROUND(I164*H164,2)</f>
        <v>715</v>
      </c>
      <c r="BL164" s="20" t="s">
        <v>295</v>
      </c>
      <c r="BM164" s="178" t="s">
        <v>2590</v>
      </c>
    </row>
    <row r="165" spans="1:65" s="2" customFormat="1" ht="16.5" customHeight="1">
      <c r="A165" s="33"/>
      <c r="B165" s="167"/>
      <c r="C165" s="168" t="s">
        <v>546</v>
      </c>
      <c r="D165" s="168" t="s">
        <v>197</v>
      </c>
      <c r="E165" s="169" t="s">
        <v>2591</v>
      </c>
      <c r="F165" s="170" t="s">
        <v>2592</v>
      </c>
      <c r="G165" s="171" t="s">
        <v>1148</v>
      </c>
      <c r="H165" s="172">
        <v>1</v>
      </c>
      <c r="I165" s="173">
        <v>1485</v>
      </c>
      <c r="J165" s="173">
        <f>ROUND(I165*H165,2)</f>
        <v>1485</v>
      </c>
      <c r="K165" s="170" t="s">
        <v>3</v>
      </c>
      <c r="L165" s="34"/>
      <c r="M165" s="174" t="s">
        <v>3</v>
      </c>
      <c r="N165" s="175" t="s">
        <v>40</v>
      </c>
      <c r="O165" s="176">
        <v>0</v>
      </c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8" t="s">
        <v>295</v>
      </c>
      <c r="AT165" s="178" t="s">
        <v>197</v>
      </c>
      <c r="AU165" s="178" t="s">
        <v>78</v>
      </c>
      <c r="AY165" s="20" t="s">
        <v>195</v>
      </c>
      <c r="BE165" s="179">
        <f>IF(N165="základní",J165,0)</f>
        <v>1485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20" t="s">
        <v>76</v>
      </c>
      <c r="BK165" s="179">
        <f>ROUND(I165*H165,2)</f>
        <v>1485</v>
      </c>
      <c r="BL165" s="20" t="s">
        <v>295</v>
      </c>
      <c r="BM165" s="178" t="s">
        <v>2593</v>
      </c>
    </row>
    <row r="166" spans="1:65" s="2" customFormat="1" ht="16.5" customHeight="1">
      <c r="A166" s="33"/>
      <c r="B166" s="167"/>
      <c r="C166" s="168" t="s">
        <v>551</v>
      </c>
      <c r="D166" s="168" t="s">
        <v>197</v>
      </c>
      <c r="E166" s="169" t="s">
        <v>2594</v>
      </c>
      <c r="F166" s="170" t="s">
        <v>2595</v>
      </c>
      <c r="G166" s="171" t="s">
        <v>1148</v>
      </c>
      <c r="H166" s="172">
        <v>1</v>
      </c>
      <c r="I166" s="173">
        <v>970</v>
      </c>
      <c r="J166" s="173">
        <f>ROUND(I166*H166,2)</f>
        <v>970</v>
      </c>
      <c r="K166" s="170" t="s">
        <v>3</v>
      </c>
      <c r="L166" s="34"/>
      <c r="M166" s="174" t="s">
        <v>3</v>
      </c>
      <c r="N166" s="175" t="s">
        <v>40</v>
      </c>
      <c r="O166" s="176">
        <v>0</v>
      </c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8" t="s">
        <v>295</v>
      </c>
      <c r="AT166" s="178" t="s">
        <v>197</v>
      </c>
      <c r="AU166" s="178" t="s">
        <v>78</v>
      </c>
      <c r="AY166" s="20" t="s">
        <v>195</v>
      </c>
      <c r="BE166" s="179">
        <f>IF(N166="základní",J166,0)</f>
        <v>970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20" t="s">
        <v>76</v>
      </c>
      <c r="BK166" s="179">
        <f>ROUND(I166*H166,2)</f>
        <v>970</v>
      </c>
      <c r="BL166" s="20" t="s">
        <v>295</v>
      </c>
      <c r="BM166" s="178" t="s">
        <v>2596</v>
      </c>
    </row>
    <row r="167" spans="1:65" s="2" customFormat="1" ht="16.5" customHeight="1">
      <c r="A167" s="33"/>
      <c r="B167" s="167"/>
      <c r="C167" s="168" t="s">
        <v>555</v>
      </c>
      <c r="D167" s="168" t="s">
        <v>197</v>
      </c>
      <c r="E167" s="169" t="s">
        <v>2597</v>
      </c>
      <c r="F167" s="170" t="s">
        <v>2598</v>
      </c>
      <c r="G167" s="171" t="s">
        <v>212</v>
      </c>
      <c r="H167" s="172">
        <v>4</v>
      </c>
      <c r="I167" s="173">
        <v>715</v>
      </c>
      <c r="J167" s="173">
        <f>ROUND(I167*H167,2)</f>
        <v>2860</v>
      </c>
      <c r="K167" s="170" t="s">
        <v>3</v>
      </c>
      <c r="L167" s="34"/>
      <c r="M167" s="174" t="s">
        <v>3</v>
      </c>
      <c r="N167" s="175" t="s">
        <v>40</v>
      </c>
      <c r="O167" s="176">
        <v>0</v>
      </c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8" t="s">
        <v>295</v>
      </c>
      <c r="AT167" s="178" t="s">
        <v>197</v>
      </c>
      <c r="AU167" s="178" t="s">
        <v>78</v>
      </c>
      <c r="AY167" s="20" t="s">
        <v>195</v>
      </c>
      <c r="BE167" s="179">
        <f>IF(N167="základní",J167,0)</f>
        <v>2860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20" t="s">
        <v>76</v>
      </c>
      <c r="BK167" s="179">
        <f>ROUND(I167*H167,2)</f>
        <v>2860</v>
      </c>
      <c r="BL167" s="20" t="s">
        <v>295</v>
      </c>
      <c r="BM167" s="178" t="s">
        <v>2599</v>
      </c>
    </row>
    <row r="168" spans="1:65" s="2" customFormat="1" ht="24" customHeight="1">
      <c r="A168" s="33"/>
      <c r="B168" s="167"/>
      <c r="C168" s="168" t="s">
        <v>559</v>
      </c>
      <c r="D168" s="168" t="s">
        <v>197</v>
      </c>
      <c r="E168" s="169" t="s">
        <v>2600</v>
      </c>
      <c r="F168" s="170" t="s">
        <v>2601</v>
      </c>
      <c r="G168" s="171" t="s">
        <v>1041</v>
      </c>
      <c r="H168" s="172">
        <v>1</v>
      </c>
      <c r="I168" s="173">
        <v>3850</v>
      </c>
      <c r="J168" s="173">
        <f>ROUND(I168*H168,2)</f>
        <v>3850</v>
      </c>
      <c r="K168" s="170" t="s">
        <v>3</v>
      </c>
      <c r="L168" s="34"/>
      <c r="M168" s="174" t="s">
        <v>3</v>
      </c>
      <c r="N168" s="175" t="s">
        <v>40</v>
      </c>
      <c r="O168" s="176">
        <v>0</v>
      </c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8" t="s">
        <v>295</v>
      </c>
      <c r="AT168" s="178" t="s">
        <v>197</v>
      </c>
      <c r="AU168" s="178" t="s">
        <v>78</v>
      </c>
      <c r="AY168" s="20" t="s">
        <v>195</v>
      </c>
      <c r="BE168" s="179">
        <f>IF(N168="základní",J168,0)</f>
        <v>3850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20" t="s">
        <v>76</v>
      </c>
      <c r="BK168" s="179">
        <f>ROUND(I168*H168,2)</f>
        <v>3850</v>
      </c>
      <c r="BL168" s="20" t="s">
        <v>295</v>
      </c>
      <c r="BM168" s="178" t="s">
        <v>2602</v>
      </c>
    </row>
    <row r="169" spans="1:63" s="12" customFormat="1" ht="22.8" customHeight="1">
      <c r="A169" s="12"/>
      <c r="B169" s="155"/>
      <c r="C169" s="12"/>
      <c r="D169" s="156" t="s">
        <v>68</v>
      </c>
      <c r="E169" s="165" t="s">
        <v>2603</v>
      </c>
      <c r="F169" s="165" t="s">
        <v>2604</v>
      </c>
      <c r="G169" s="12"/>
      <c r="H169" s="12"/>
      <c r="I169" s="12"/>
      <c r="J169" s="166">
        <f>BK169</f>
        <v>63837.6</v>
      </c>
      <c r="K169" s="12"/>
      <c r="L169" s="155"/>
      <c r="M169" s="159"/>
      <c r="N169" s="160"/>
      <c r="O169" s="160"/>
      <c r="P169" s="161">
        <f>SUM(P170:P189)</f>
        <v>0</v>
      </c>
      <c r="Q169" s="160"/>
      <c r="R169" s="161">
        <f>SUM(R170:R189)</f>
        <v>0</v>
      </c>
      <c r="S169" s="160"/>
      <c r="T169" s="162">
        <f>SUM(T170:T189)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6" t="s">
        <v>78</v>
      </c>
      <c r="AT169" s="163" t="s">
        <v>68</v>
      </c>
      <c r="AU169" s="163" t="s">
        <v>76</v>
      </c>
      <c r="AY169" s="156" t="s">
        <v>195</v>
      </c>
      <c r="BK169" s="164">
        <f>SUM(BK170:BK189)</f>
        <v>63837.6</v>
      </c>
    </row>
    <row r="170" spans="1:65" s="2" customFormat="1" ht="16.5" customHeight="1">
      <c r="A170" s="33"/>
      <c r="B170" s="167"/>
      <c r="C170" s="168" t="s">
        <v>564</v>
      </c>
      <c r="D170" s="168" t="s">
        <v>197</v>
      </c>
      <c r="E170" s="169" t="s">
        <v>2605</v>
      </c>
      <c r="F170" s="170" t="s">
        <v>2559</v>
      </c>
      <c r="G170" s="171" t="s">
        <v>1148</v>
      </c>
      <c r="H170" s="172">
        <v>1</v>
      </c>
      <c r="I170" s="173">
        <v>1000</v>
      </c>
      <c r="J170" s="173">
        <f>ROUND(I170*H170,2)</f>
        <v>1000</v>
      </c>
      <c r="K170" s="170" t="s">
        <v>3</v>
      </c>
      <c r="L170" s="34"/>
      <c r="M170" s="174" t="s">
        <v>3</v>
      </c>
      <c r="N170" s="175" t="s">
        <v>40</v>
      </c>
      <c r="O170" s="176">
        <v>0</v>
      </c>
      <c r="P170" s="176">
        <f>O170*H170</f>
        <v>0</v>
      </c>
      <c r="Q170" s="176">
        <v>0</v>
      </c>
      <c r="R170" s="176">
        <f>Q170*H170</f>
        <v>0</v>
      </c>
      <c r="S170" s="176">
        <v>0</v>
      </c>
      <c r="T170" s="17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8" t="s">
        <v>295</v>
      </c>
      <c r="AT170" s="178" t="s">
        <v>197</v>
      </c>
      <c r="AU170" s="178" t="s">
        <v>78</v>
      </c>
      <c r="AY170" s="20" t="s">
        <v>195</v>
      </c>
      <c r="BE170" s="179">
        <f>IF(N170="základní",J170,0)</f>
        <v>1000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20" t="s">
        <v>76</v>
      </c>
      <c r="BK170" s="179">
        <f>ROUND(I170*H170,2)</f>
        <v>1000</v>
      </c>
      <c r="BL170" s="20" t="s">
        <v>295</v>
      </c>
      <c r="BM170" s="178" t="s">
        <v>2606</v>
      </c>
    </row>
    <row r="171" spans="1:65" s="2" customFormat="1" ht="16.5" customHeight="1">
      <c r="A171" s="33"/>
      <c r="B171" s="167"/>
      <c r="C171" s="168" t="s">
        <v>569</v>
      </c>
      <c r="D171" s="168" t="s">
        <v>197</v>
      </c>
      <c r="E171" s="169" t="s">
        <v>2607</v>
      </c>
      <c r="F171" s="170" t="s">
        <v>2562</v>
      </c>
      <c r="G171" s="171" t="s">
        <v>1148</v>
      </c>
      <c r="H171" s="172">
        <v>2</v>
      </c>
      <c r="I171" s="173">
        <v>2280</v>
      </c>
      <c r="J171" s="173">
        <f>ROUND(I171*H171,2)</f>
        <v>4560</v>
      </c>
      <c r="K171" s="170" t="s">
        <v>3</v>
      </c>
      <c r="L171" s="34"/>
      <c r="M171" s="174" t="s">
        <v>3</v>
      </c>
      <c r="N171" s="175" t="s">
        <v>40</v>
      </c>
      <c r="O171" s="176">
        <v>0</v>
      </c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8" t="s">
        <v>295</v>
      </c>
      <c r="AT171" s="178" t="s">
        <v>197</v>
      </c>
      <c r="AU171" s="178" t="s">
        <v>78</v>
      </c>
      <c r="AY171" s="20" t="s">
        <v>195</v>
      </c>
      <c r="BE171" s="179">
        <f>IF(N171="základní",J171,0)</f>
        <v>4560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20" t="s">
        <v>76</v>
      </c>
      <c r="BK171" s="179">
        <f>ROUND(I171*H171,2)</f>
        <v>4560</v>
      </c>
      <c r="BL171" s="20" t="s">
        <v>295</v>
      </c>
      <c r="BM171" s="178" t="s">
        <v>2608</v>
      </c>
    </row>
    <row r="172" spans="1:65" s="2" customFormat="1" ht="16.5" customHeight="1">
      <c r="A172" s="33"/>
      <c r="B172" s="167"/>
      <c r="C172" s="168" t="s">
        <v>573</v>
      </c>
      <c r="D172" s="168" t="s">
        <v>197</v>
      </c>
      <c r="E172" s="169" t="s">
        <v>2609</v>
      </c>
      <c r="F172" s="170" t="s">
        <v>2565</v>
      </c>
      <c r="G172" s="171" t="s">
        <v>1148</v>
      </c>
      <c r="H172" s="172">
        <v>2</v>
      </c>
      <c r="I172" s="173">
        <v>400</v>
      </c>
      <c r="J172" s="173">
        <f>ROUND(I172*H172,2)</f>
        <v>800</v>
      </c>
      <c r="K172" s="170" t="s">
        <v>3</v>
      </c>
      <c r="L172" s="34"/>
      <c r="M172" s="174" t="s">
        <v>3</v>
      </c>
      <c r="N172" s="175" t="s">
        <v>40</v>
      </c>
      <c r="O172" s="176">
        <v>0</v>
      </c>
      <c r="P172" s="176">
        <f>O172*H172</f>
        <v>0</v>
      </c>
      <c r="Q172" s="176">
        <v>0</v>
      </c>
      <c r="R172" s="176">
        <f>Q172*H172</f>
        <v>0</v>
      </c>
      <c r="S172" s="176">
        <v>0</v>
      </c>
      <c r="T172" s="17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8" t="s">
        <v>295</v>
      </c>
      <c r="AT172" s="178" t="s">
        <v>197</v>
      </c>
      <c r="AU172" s="178" t="s">
        <v>78</v>
      </c>
      <c r="AY172" s="20" t="s">
        <v>195</v>
      </c>
      <c r="BE172" s="179">
        <f>IF(N172="základní",J172,0)</f>
        <v>800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20" t="s">
        <v>76</v>
      </c>
      <c r="BK172" s="179">
        <f>ROUND(I172*H172,2)</f>
        <v>800</v>
      </c>
      <c r="BL172" s="20" t="s">
        <v>295</v>
      </c>
      <c r="BM172" s="178" t="s">
        <v>2610</v>
      </c>
    </row>
    <row r="173" spans="1:65" s="2" customFormat="1" ht="16.5" customHeight="1">
      <c r="A173" s="33"/>
      <c r="B173" s="167"/>
      <c r="C173" s="168" t="s">
        <v>578</v>
      </c>
      <c r="D173" s="168" t="s">
        <v>197</v>
      </c>
      <c r="E173" s="169" t="s">
        <v>2611</v>
      </c>
      <c r="F173" s="170" t="s">
        <v>2568</v>
      </c>
      <c r="G173" s="171" t="s">
        <v>1148</v>
      </c>
      <c r="H173" s="172">
        <v>1</v>
      </c>
      <c r="I173" s="173">
        <v>3560</v>
      </c>
      <c r="J173" s="173">
        <f>ROUND(I173*H173,2)</f>
        <v>3560</v>
      </c>
      <c r="K173" s="170" t="s">
        <v>3</v>
      </c>
      <c r="L173" s="34"/>
      <c r="M173" s="174" t="s">
        <v>3</v>
      </c>
      <c r="N173" s="175" t="s">
        <v>40</v>
      </c>
      <c r="O173" s="176">
        <v>0</v>
      </c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8" t="s">
        <v>295</v>
      </c>
      <c r="AT173" s="178" t="s">
        <v>197</v>
      </c>
      <c r="AU173" s="178" t="s">
        <v>78</v>
      </c>
      <c r="AY173" s="20" t="s">
        <v>195</v>
      </c>
      <c r="BE173" s="179">
        <f>IF(N173="základní",J173,0)</f>
        <v>3560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20" t="s">
        <v>76</v>
      </c>
      <c r="BK173" s="179">
        <f>ROUND(I173*H173,2)</f>
        <v>3560</v>
      </c>
      <c r="BL173" s="20" t="s">
        <v>295</v>
      </c>
      <c r="BM173" s="178" t="s">
        <v>2612</v>
      </c>
    </row>
    <row r="174" spans="1:65" s="2" customFormat="1" ht="16.5" customHeight="1">
      <c r="A174" s="33"/>
      <c r="B174" s="167"/>
      <c r="C174" s="168" t="s">
        <v>583</v>
      </c>
      <c r="D174" s="168" t="s">
        <v>197</v>
      </c>
      <c r="E174" s="169" t="s">
        <v>2613</v>
      </c>
      <c r="F174" s="170" t="s">
        <v>2571</v>
      </c>
      <c r="G174" s="171" t="s">
        <v>1148</v>
      </c>
      <c r="H174" s="172">
        <v>1</v>
      </c>
      <c r="I174" s="173">
        <v>1300</v>
      </c>
      <c r="J174" s="173">
        <f>ROUND(I174*H174,2)</f>
        <v>1300</v>
      </c>
      <c r="K174" s="170" t="s">
        <v>3</v>
      </c>
      <c r="L174" s="34"/>
      <c r="M174" s="174" t="s">
        <v>3</v>
      </c>
      <c r="N174" s="175" t="s">
        <v>40</v>
      </c>
      <c r="O174" s="176">
        <v>0</v>
      </c>
      <c r="P174" s="176">
        <f>O174*H174</f>
        <v>0</v>
      </c>
      <c r="Q174" s="176">
        <v>0</v>
      </c>
      <c r="R174" s="176">
        <f>Q174*H174</f>
        <v>0</v>
      </c>
      <c r="S174" s="176">
        <v>0</v>
      </c>
      <c r="T174" s="177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8" t="s">
        <v>295</v>
      </c>
      <c r="AT174" s="178" t="s">
        <v>197</v>
      </c>
      <c r="AU174" s="178" t="s">
        <v>78</v>
      </c>
      <c r="AY174" s="20" t="s">
        <v>195</v>
      </c>
      <c r="BE174" s="179">
        <f>IF(N174="základní",J174,0)</f>
        <v>1300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20" t="s">
        <v>76</v>
      </c>
      <c r="BK174" s="179">
        <f>ROUND(I174*H174,2)</f>
        <v>1300</v>
      </c>
      <c r="BL174" s="20" t="s">
        <v>295</v>
      </c>
      <c r="BM174" s="178" t="s">
        <v>2614</v>
      </c>
    </row>
    <row r="175" spans="1:65" s="2" customFormat="1" ht="16.5" customHeight="1">
      <c r="A175" s="33"/>
      <c r="B175" s="167"/>
      <c r="C175" s="168" t="s">
        <v>590</v>
      </c>
      <c r="D175" s="168" t="s">
        <v>197</v>
      </c>
      <c r="E175" s="169" t="s">
        <v>2615</v>
      </c>
      <c r="F175" s="170" t="s">
        <v>2574</v>
      </c>
      <c r="G175" s="171" t="s">
        <v>1148</v>
      </c>
      <c r="H175" s="172">
        <v>1</v>
      </c>
      <c r="I175" s="173">
        <v>1700</v>
      </c>
      <c r="J175" s="173">
        <f>ROUND(I175*H175,2)</f>
        <v>1700</v>
      </c>
      <c r="K175" s="170" t="s">
        <v>3</v>
      </c>
      <c r="L175" s="34"/>
      <c r="M175" s="174" t="s">
        <v>3</v>
      </c>
      <c r="N175" s="175" t="s">
        <v>40</v>
      </c>
      <c r="O175" s="176">
        <v>0</v>
      </c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8" t="s">
        <v>295</v>
      </c>
      <c r="AT175" s="178" t="s">
        <v>197</v>
      </c>
      <c r="AU175" s="178" t="s">
        <v>78</v>
      </c>
      <c r="AY175" s="20" t="s">
        <v>195</v>
      </c>
      <c r="BE175" s="179">
        <f>IF(N175="základní",J175,0)</f>
        <v>1700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20" t="s">
        <v>76</v>
      </c>
      <c r="BK175" s="179">
        <f>ROUND(I175*H175,2)</f>
        <v>1700</v>
      </c>
      <c r="BL175" s="20" t="s">
        <v>295</v>
      </c>
      <c r="BM175" s="178" t="s">
        <v>2616</v>
      </c>
    </row>
    <row r="176" spans="1:65" s="2" customFormat="1" ht="16.5" customHeight="1">
      <c r="A176" s="33"/>
      <c r="B176" s="167"/>
      <c r="C176" s="168" t="s">
        <v>595</v>
      </c>
      <c r="D176" s="168" t="s">
        <v>197</v>
      </c>
      <c r="E176" s="169" t="s">
        <v>2617</v>
      </c>
      <c r="F176" s="170" t="s">
        <v>2577</v>
      </c>
      <c r="G176" s="171" t="s">
        <v>1148</v>
      </c>
      <c r="H176" s="172">
        <v>8</v>
      </c>
      <c r="I176" s="173">
        <v>2280</v>
      </c>
      <c r="J176" s="173">
        <f>ROUND(I176*H176,2)</f>
        <v>18240</v>
      </c>
      <c r="K176" s="170" t="s">
        <v>3</v>
      </c>
      <c r="L176" s="34"/>
      <c r="M176" s="174" t="s">
        <v>3</v>
      </c>
      <c r="N176" s="175" t="s">
        <v>40</v>
      </c>
      <c r="O176" s="176">
        <v>0</v>
      </c>
      <c r="P176" s="176">
        <f>O176*H176</f>
        <v>0</v>
      </c>
      <c r="Q176" s="176">
        <v>0</v>
      </c>
      <c r="R176" s="176">
        <f>Q176*H176</f>
        <v>0</v>
      </c>
      <c r="S176" s="176">
        <v>0</v>
      </c>
      <c r="T176" s="177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8" t="s">
        <v>295</v>
      </c>
      <c r="AT176" s="178" t="s">
        <v>197</v>
      </c>
      <c r="AU176" s="178" t="s">
        <v>78</v>
      </c>
      <c r="AY176" s="20" t="s">
        <v>195</v>
      </c>
      <c r="BE176" s="179">
        <f>IF(N176="základní",J176,0)</f>
        <v>18240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20" t="s">
        <v>76</v>
      </c>
      <c r="BK176" s="179">
        <f>ROUND(I176*H176,2)</f>
        <v>18240</v>
      </c>
      <c r="BL176" s="20" t="s">
        <v>295</v>
      </c>
      <c r="BM176" s="178" t="s">
        <v>2618</v>
      </c>
    </row>
    <row r="177" spans="1:65" s="2" customFormat="1" ht="16.5" customHeight="1">
      <c r="A177" s="33"/>
      <c r="B177" s="167"/>
      <c r="C177" s="168" t="s">
        <v>600</v>
      </c>
      <c r="D177" s="168" t="s">
        <v>197</v>
      </c>
      <c r="E177" s="169" t="s">
        <v>2619</v>
      </c>
      <c r="F177" s="170" t="s">
        <v>2580</v>
      </c>
      <c r="G177" s="171" t="s">
        <v>1148</v>
      </c>
      <c r="H177" s="172">
        <v>1</v>
      </c>
      <c r="I177" s="173">
        <v>780</v>
      </c>
      <c r="J177" s="173">
        <f>ROUND(I177*H177,2)</f>
        <v>780</v>
      </c>
      <c r="K177" s="170" t="s">
        <v>3</v>
      </c>
      <c r="L177" s="34"/>
      <c r="M177" s="174" t="s">
        <v>3</v>
      </c>
      <c r="N177" s="175" t="s">
        <v>40</v>
      </c>
      <c r="O177" s="176">
        <v>0</v>
      </c>
      <c r="P177" s="176">
        <f>O177*H177</f>
        <v>0</v>
      </c>
      <c r="Q177" s="176">
        <v>0</v>
      </c>
      <c r="R177" s="176">
        <f>Q177*H177</f>
        <v>0</v>
      </c>
      <c r="S177" s="176">
        <v>0</v>
      </c>
      <c r="T177" s="17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8" t="s">
        <v>295</v>
      </c>
      <c r="AT177" s="178" t="s">
        <v>197</v>
      </c>
      <c r="AU177" s="178" t="s">
        <v>78</v>
      </c>
      <c r="AY177" s="20" t="s">
        <v>195</v>
      </c>
      <c r="BE177" s="179">
        <f>IF(N177="základní",J177,0)</f>
        <v>780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20" t="s">
        <v>76</v>
      </c>
      <c r="BK177" s="179">
        <f>ROUND(I177*H177,2)</f>
        <v>780</v>
      </c>
      <c r="BL177" s="20" t="s">
        <v>295</v>
      </c>
      <c r="BM177" s="178" t="s">
        <v>2620</v>
      </c>
    </row>
    <row r="178" spans="1:65" s="2" customFormat="1" ht="16.5" customHeight="1">
      <c r="A178" s="33"/>
      <c r="B178" s="167"/>
      <c r="C178" s="168" t="s">
        <v>606</v>
      </c>
      <c r="D178" s="168" t="s">
        <v>197</v>
      </c>
      <c r="E178" s="169" t="s">
        <v>2621</v>
      </c>
      <c r="F178" s="170" t="s">
        <v>2583</v>
      </c>
      <c r="G178" s="171" t="s">
        <v>1148</v>
      </c>
      <c r="H178" s="172">
        <v>3</v>
      </c>
      <c r="I178" s="173">
        <v>1200</v>
      </c>
      <c r="J178" s="173">
        <f>ROUND(I178*H178,2)</f>
        <v>3600</v>
      </c>
      <c r="K178" s="170" t="s">
        <v>3</v>
      </c>
      <c r="L178" s="34"/>
      <c r="M178" s="174" t="s">
        <v>3</v>
      </c>
      <c r="N178" s="175" t="s">
        <v>40</v>
      </c>
      <c r="O178" s="176">
        <v>0</v>
      </c>
      <c r="P178" s="176">
        <f>O178*H178</f>
        <v>0</v>
      </c>
      <c r="Q178" s="176">
        <v>0</v>
      </c>
      <c r="R178" s="176">
        <f>Q178*H178</f>
        <v>0</v>
      </c>
      <c r="S178" s="176">
        <v>0</v>
      </c>
      <c r="T178" s="177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8" t="s">
        <v>295</v>
      </c>
      <c r="AT178" s="178" t="s">
        <v>197</v>
      </c>
      <c r="AU178" s="178" t="s">
        <v>78</v>
      </c>
      <c r="AY178" s="20" t="s">
        <v>195</v>
      </c>
      <c r="BE178" s="179">
        <f>IF(N178="základní",J178,0)</f>
        <v>3600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20" t="s">
        <v>76</v>
      </c>
      <c r="BK178" s="179">
        <f>ROUND(I178*H178,2)</f>
        <v>3600</v>
      </c>
      <c r="BL178" s="20" t="s">
        <v>295</v>
      </c>
      <c r="BM178" s="178" t="s">
        <v>2622</v>
      </c>
    </row>
    <row r="179" spans="1:65" s="2" customFormat="1" ht="16.5" customHeight="1">
      <c r="A179" s="33"/>
      <c r="B179" s="167"/>
      <c r="C179" s="168" t="s">
        <v>623</v>
      </c>
      <c r="D179" s="168" t="s">
        <v>197</v>
      </c>
      <c r="E179" s="169" t="s">
        <v>2623</v>
      </c>
      <c r="F179" s="170" t="s">
        <v>2586</v>
      </c>
      <c r="G179" s="171" t="s">
        <v>1148</v>
      </c>
      <c r="H179" s="172">
        <v>13</v>
      </c>
      <c r="I179" s="173">
        <v>98</v>
      </c>
      <c r="J179" s="173">
        <f>ROUND(I179*H179,2)</f>
        <v>1274</v>
      </c>
      <c r="K179" s="170" t="s">
        <v>3</v>
      </c>
      <c r="L179" s="34"/>
      <c r="M179" s="174" t="s">
        <v>3</v>
      </c>
      <c r="N179" s="175" t="s">
        <v>40</v>
      </c>
      <c r="O179" s="176">
        <v>0</v>
      </c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8" t="s">
        <v>295</v>
      </c>
      <c r="AT179" s="178" t="s">
        <v>197</v>
      </c>
      <c r="AU179" s="178" t="s">
        <v>78</v>
      </c>
      <c r="AY179" s="20" t="s">
        <v>195</v>
      </c>
      <c r="BE179" s="179">
        <f>IF(N179="základní",J179,0)</f>
        <v>1274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20" t="s">
        <v>76</v>
      </c>
      <c r="BK179" s="179">
        <f>ROUND(I179*H179,2)</f>
        <v>1274</v>
      </c>
      <c r="BL179" s="20" t="s">
        <v>295</v>
      </c>
      <c r="BM179" s="178" t="s">
        <v>2624</v>
      </c>
    </row>
    <row r="180" spans="1:65" s="2" customFormat="1" ht="16.5" customHeight="1">
      <c r="A180" s="33"/>
      <c r="B180" s="167"/>
      <c r="C180" s="168" t="s">
        <v>628</v>
      </c>
      <c r="D180" s="168" t="s">
        <v>197</v>
      </c>
      <c r="E180" s="169" t="s">
        <v>2625</v>
      </c>
      <c r="F180" s="170" t="s">
        <v>2626</v>
      </c>
      <c r="G180" s="171" t="s">
        <v>1148</v>
      </c>
      <c r="H180" s="172">
        <v>3</v>
      </c>
      <c r="I180" s="173">
        <v>715</v>
      </c>
      <c r="J180" s="173">
        <f>ROUND(I180*H180,2)</f>
        <v>2145</v>
      </c>
      <c r="K180" s="170" t="s">
        <v>3</v>
      </c>
      <c r="L180" s="34"/>
      <c r="M180" s="174" t="s">
        <v>3</v>
      </c>
      <c r="N180" s="175" t="s">
        <v>40</v>
      </c>
      <c r="O180" s="176">
        <v>0</v>
      </c>
      <c r="P180" s="176">
        <f>O180*H180</f>
        <v>0</v>
      </c>
      <c r="Q180" s="176">
        <v>0</v>
      </c>
      <c r="R180" s="176">
        <f>Q180*H180</f>
        <v>0</v>
      </c>
      <c r="S180" s="176">
        <v>0</v>
      </c>
      <c r="T180" s="17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8" t="s">
        <v>295</v>
      </c>
      <c r="AT180" s="178" t="s">
        <v>197</v>
      </c>
      <c r="AU180" s="178" t="s">
        <v>78</v>
      </c>
      <c r="AY180" s="20" t="s">
        <v>195</v>
      </c>
      <c r="BE180" s="179">
        <f>IF(N180="základní",J180,0)</f>
        <v>2145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20" t="s">
        <v>76</v>
      </c>
      <c r="BK180" s="179">
        <f>ROUND(I180*H180,2)</f>
        <v>2145</v>
      </c>
      <c r="BL180" s="20" t="s">
        <v>295</v>
      </c>
      <c r="BM180" s="178" t="s">
        <v>2627</v>
      </c>
    </row>
    <row r="181" spans="1:65" s="2" customFormat="1" ht="16.5" customHeight="1">
      <c r="A181" s="33"/>
      <c r="B181" s="167"/>
      <c r="C181" s="168" t="s">
        <v>632</v>
      </c>
      <c r="D181" s="168" t="s">
        <v>197</v>
      </c>
      <c r="E181" s="169" t="s">
        <v>2628</v>
      </c>
      <c r="F181" s="170" t="s">
        <v>2629</v>
      </c>
      <c r="G181" s="171" t="s">
        <v>1148</v>
      </c>
      <c r="H181" s="172">
        <v>2</v>
      </c>
      <c r="I181" s="173">
        <v>1815</v>
      </c>
      <c r="J181" s="173">
        <f>ROUND(I181*H181,2)</f>
        <v>3630</v>
      </c>
      <c r="K181" s="170" t="s">
        <v>3</v>
      </c>
      <c r="L181" s="34"/>
      <c r="M181" s="174" t="s">
        <v>3</v>
      </c>
      <c r="N181" s="175" t="s">
        <v>40</v>
      </c>
      <c r="O181" s="176">
        <v>0</v>
      </c>
      <c r="P181" s="176">
        <f>O181*H181</f>
        <v>0</v>
      </c>
      <c r="Q181" s="176">
        <v>0</v>
      </c>
      <c r="R181" s="176">
        <f>Q181*H181</f>
        <v>0</v>
      </c>
      <c r="S181" s="176">
        <v>0</v>
      </c>
      <c r="T181" s="17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8" t="s">
        <v>295</v>
      </c>
      <c r="AT181" s="178" t="s">
        <v>197</v>
      </c>
      <c r="AU181" s="178" t="s">
        <v>78</v>
      </c>
      <c r="AY181" s="20" t="s">
        <v>195</v>
      </c>
      <c r="BE181" s="179">
        <f>IF(N181="základní",J181,0)</f>
        <v>3630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20" t="s">
        <v>76</v>
      </c>
      <c r="BK181" s="179">
        <f>ROUND(I181*H181,2)</f>
        <v>3630</v>
      </c>
      <c r="BL181" s="20" t="s">
        <v>295</v>
      </c>
      <c r="BM181" s="178" t="s">
        <v>2630</v>
      </c>
    </row>
    <row r="182" spans="1:65" s="2" customFormat="1" ht="16.5" customHeight="1">
      <c r="A182" s="33"/>
      <c r="B182" s="167"/>
      <c r="C182" s="168" t="s">
        <v>636</v>
      </c>
      <c r="D182" s="168" t="s">
        <v>197</v>
      </c>
      <c r="E182" s="169" t="s">
        <v>2631</v>
      </c>
      <c r="F182" s="170" t="s">
        <v>2632</v>
      </c>
      <c r="G182" s="171" t="s">
        <v>1148</v>
      </c>
      <c r="H182" s="172">
        <v>1</v>
      </c>
      <c r="I182" s="173">
        <v>650</v>
      </c>
      <c r="J182" s="173">
        <f>ROUND(I182*H182,2)</f>
        <v>650</v>
      </c>
      <c r="K182" s="170" t="s">
        <v>3</v>
      </c>
      <c r="L182" s="34"/>
      <c r="M182" s="174" t="s">
        <v>3</v>
      </c>
      <c r="N182" s="175" t="s">
        <v>40</v>
      </c>
      <c r="O182" s="176">
        <v>0</v>
      </c>
      <c r="P182" s="176">
        <f>O182*H182</f>
        <v>0</v>
      </c>
      <c r="Q182" s="176">
        <v>0</v>
      </c>
      <c r="R182" s="176">
        <f>Q182*H182</f>
        <v>0</v>
      </c>
      <c r="S182" s="176">
        <v>0</v>
      </c>
      <c r="T182" s="17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8" t="s">
        <v>295</v>
      </c>
      <c r="AT182" s="178" t="s">
        <v>197</v>
      </c>
      <c r="AU182" s="178" t="s">
        <v>78</v>
      </c>
      <c r="AY182" s="20" t="s">
        <v>195</v>
      </c>
      <c r="BE182" s="179">
        <f>IF(N182="základní",J182,0)</f>
        <v>650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20" t="s">
        <v>76</v>
      </c>
      <c r="BK182" s="179">
        <f>ROUND(I182*H182,2)</f>
        <v>650</v>
      </c>
      <c r="BL182" s="20" t="s">
        <v>295</v>
      </c>
      <c r="BM182" s="178" t="s">
        <v>2633</v>
      </c>
    </row>
    <row r="183" spans="1:65" s="2" customFormat="1" ht="16.5" customHeight="1">
      <c r="A183" s="33"/>
      <c r="B183" s="167"/>
      <c r="C183" s="168" t="s">
        <v>640</v>
      </c>
      <c r="D183" s="168" t="s">
        <v>197</v>
      </c>
      <c r="E183" s="169" t="s">
        <v>2634</v>
      </c>
      <c r="F183" s="170" t="s">
        <v>2635</v>
      </c>
      <c r="G183" s="171" t="s">
        <v>1148</v>
      </c>
      <c r="H183" s="172">
        <v>2</v>
      </c>
      <c r="I183" s="173">
        <v>715</v>
      </c>
      <c r="J183" s="173">
        <f>ROUND(I183*H183,2)</f>
        <v>1430</v>
      </c>
      <c r="K183" s="170" t="s">
        <v>3</v>
      </c>
      <c r="L183" s="34"/>
      <c r="M183" s="174" t="s">
        <v>3</v>
      </c>
      <c r="N183" s="175" t="s">
        <v>40</v>
      </c>
      <c r="O183" s="176">
        <v>0</v>
      </c>
      <c r="P183" s="176">
        <f>O183*H183</f>
        <v>0</v>
      </c>
      <c r="Q183" s="176">
        <v>0</v>
      </c>
      <c r="R183" s="176">
        <f>Q183*H183</f>
        <v>0</v>
      </c>
      <c r="S183" s="176">
        <v>0</v>
      </c>
      <c r="T183" s="17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8" t="s">
        <v>295</v>
      </c>
      <c r="AT183" s="178" t="s">
        <v>197</v>
      </c>
      <c r="AU183" s="178" t="s">
        <v>78</v>
      </c>
      <c r="AY183" s="20" t="s">
        <v>195</v>
      </c>
      <c r="BE183" s="179">
        <f>IF(N183="základní",J183,0)</f>
        <v>1430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20" t="s">
        <v>76</v>
      </c>
      <c r="BK183" s="179">
        <f>ROUND(I183*H183,2)</f>
        <v>1430</v>
      </c>
      <c r="BL183" s="20" t="s">
        <v>295</v>
      </c>
      <c r="BM183" s="178" t="s">
        <v>2636</v>
      </c>
    </row>
    <row r="184" spans="1:65" s="2" customFormat="1" ht="16.5" customHeight="1">
      <c r="A184" s="33"/>
      <c r="B184" s="167"/>
      <c r="C184" s="168" t="s">
        <v>644</v>
      </c>
      <c r="D184" s="168" t="s">
        <v>197</v>
      </c>
      <c r="E184" s="169" t="s">
        <v>2637</v>
      </c>
      <c r="F184" s="170" t="s">
        <v>2638</v>
      </c>
      <c r="G184" s="171" t="s">
        <v>1148</v>
      </c>
      <c r="H184" s="172">
        <v>2</v>
      </c>
      <c r="I184" s="173">
        <v>1056</v>
      </c>
      <c r="J184" s="173">
        <f>ROUND(I184*H184,2)</f>
        <v>2112</v>
      </c>
      <c r="K184" s="170" t="s">
        <v>3</v>
      </c>
      <c r="L184" s="34"/>
      <c r="M184" s="174" t="s">
        <v>3</v>
      </c>
      <c r="N184" s="175" t="s">
        <v>40</v>
      </c>
      <c r="O184" s="176">
        <v>0</v>
      </c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8" t="s">
        <v>295</v>
      </c>
      <c r="AT184" s="178" t="s">
        <v>197</v>
      </c>
      <c r="AU184" s="178" t="s">
        <v>78</v>
      </c>
      <c r="AY184" s="20" t="s">
        <v>195</v>
      </c>
      <c r="BE184" s="179">
        <f>IF(N184="základní",J184,0)</f>
        <v>2112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20" t="s">
        <v>76</v>
      </c>
      <c r="BK184" s="179">
        <f>ROUND(I184*H184,2)</f>
        <v>2112</v>
      </c>
      <c r="BL184" s="20" t="s">
        <v>295</v>
      </c>
      <c r="BM184" s="178" t="s">
        <v>2639</v>
      </c>
    </row>
    <row r="185" spans="1:65" s="2" customFormat="1" ht="16.5" customHeight="1">
      <c r="A185" s="33"/>
      <c r="B185" s="167"/>
      <c r="C185" s="168" t="s">
        <v>649</v>
      </c>
      <c r="D185" s="168" t="s">
        <v>197</v>
      </c>
      <c r="E185" s="169" t="s">
        <v>2640</v>
      </c>
      <c r="F185" s="170" t="s">
        <v>2641</v>
      </c>
      <c r="G185" s="171" t="s">
        <v>1148</v>
      </c>
      <c r="H185" s="172">
        <v>4</v>
      </c>
      <c r="I185" s="173">
        <v>1485</v>
      </c>
      <c r="J185" s="173">
        <f>ROUND(I185*H185,2)</f>
        <v>5940</v>
      </c>
      <c r="K185" s="170" t="s">
        <v>3</v>
      </c>
      <c r="L185" s="34"/>
      <c r="M185" s="174" t="s">
        <v>3</v>
      </c>
      <c r="N185" s="175" t="s">
        <v>40</v>
      </c>
      <c r="O185" s="176">
        <v>0</v>
      </c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8" t="s">
        <v>295</v>
      </c>
      <c r="AT185" s="178" t="s">
        <v>197</v>
      </c>
      <c r="AU185" s="178" t="s">
        <v>78</v>
      </c>
      <c r="AY185" s="20" t="s">
        <v>195</v>
      </c>
      <c r="BE185" s="179">
        <f>IF(N185="základní",J185,0)</f>
        <v>5940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20" t="s">
        <v>76</v>
      </c>
      <c r="BK185" s="179">
        <f>ROUND(I185*H185,2)</f>
        <v>5940</v>
      </c>
      <c r="BL185" s="20" t="s">
        <v>295</v>
      </c>
      <c r="BM185" s="178" t="s">
        <v>2642</v>
      </c>
    </row>
    <row r="186" spans="1:65" s="2" customFormat="1" ht="16.5" customHeight="1">
      <c r="A186" s="33"/>
      <c r="B186" s="167"/>
      <c r="C186" s="168" t="s">
        <v>654</v>
      </c>
      <c r="D186" s="168" t="s">
        <v>197</v>
      </c>
      <c r="E186" s="169" t="s">
        <v>2643</v>
      </c>
      <c r="F186" s="170" t="s">
        <v>2644</v>
      </c>
      <c r="G186" s="171" t="s">
        <v>1148</v>
      </c>
      <c r="H186" s="172">
        <v>2</v>
      </c>
      <c r="I186" s="173">
        <v>965.8</v>
      </c>
      <c r="J186" s="173">
        <f>ROUND(I186*H186,2)</f>
        <v>1931.6</v>
      </c>
      <c r="K186" s="170" t="s">
        <v>3</v>
      </c>
      <c r="L186" s="34"/>
      <c r="M186" s="174" t="s">
        <v>3</v>
      </c>
      <c r="N186" s="175" t="s">
        <v>40</v>
      </c>
      <c r="O186" s="176">
        <v>0</v>
      </c>
      <c r="P186" s="176">
        <f>O186*H186</f>
        <v>0</v>
      </c>
      <c r="Q186" s="176">
        <v>0</v>
      </c>
      <c r="R186" s="176">
        <f>Q186*H186</f>
        <v>0</v>
      </c>
      <c r="S186" s="176">
        <v>0</v>
      </c>
      <c r="T186" s="17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8" t="s">
        <v>295</v>
      </c>
      <c r="AT186" s="178" t="s">
        <v>197</v>
      </c>
      <c r="AU186" s="178" t="s">
        <v>78</v>
      </c>
      <c r="AY186" s="20" t="s">
        <v>195</v>
      </c>
      <c r="BE186" s="179">
        <f>IF(N186="základní",J186,0)</f>
        <v>1931.6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20" t="s">
        <v>76</v>
      </c>
      <c r="BK186" s="179">
        <f>ROUND(I186*H186,2)</f>
        <v>1931.6</v>
      </c>
      <c r="BL186" s="20" t="s">
        <v>295</v>
      </c>
      <c r="BM186" s="178" t="s">
        <v>2645</v>
      </c>
    </row>
    <row r="187" spans="1:65" s="2" customFormat="1" ht="16.5" customHeight="1">
      <c r="A187" s="33"/>
      <c r="B187" s="167"/>
      <c r="C187" s="168" t="s">
        <v>658</v>
      </c>
      <c r="D187" s="168" t="s">
        <v>197</v>
      </c>
      <c r="E187" s="169" t="s">
        <v>2646</v>
      </c>
      <c r="F187" s="170" t="s">
        <v>2647</v>
      </c>
      <c r="G187" s="171" t="s">
        <v>212</v>
      </c>
      <c r="H187" s="172">
        <v>3</v>
      </c>
      <c r="I187" s="173">
        <v>693</v>
      </c>
      <c r="J187" s="173">
        <f>ROUND(I187*H187,2)</f>
        <v>2079</v>
      </c>
      <c r="K187" s="170" t="s">
        <v>3</v>
      </c>
      <c r="L187" s="34"/>
      <c r="M187" s="174" t="s">
        <v>3</v>
      </c>
      <c r="N187" s="175" t="s">
        <v>40</v>
      </c>
      <c r="O187" s="176">
        <v>0</v>
      </c>
      <c r="P187" s="176">
        <f>O187*H187</f>
        <v>0</v>
      </c>
      <c r="Q187" s="176">
        <v>0</v>
      </c>
      <c r="R187" s="176">
        <f>Q187*H187</f>
        <v>0</v>
      </c>
      <c r="S187" s="176">
        <v>0</v>
      </c>
      <c r="T187" s="17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8" t="s">
        <v>295</v>
      </c>
      <c r="AT187" s="178" t="s">
        <v>197</v>
      </c>
      <c r="AU187" s="178" t="s">
        <v>78</v>
      </c>
      <c r="AY187" s="20" t="s">
        <v>195</v>
      </c>
      <c r="BE187" s="179">
        <f>IF(N187="základní",J187,0)</f>
        <v>2079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20" t="s">
        <v>76</v>
      </c>
      <c r="BK187" s="179">
        <f>ROUND(I187*H187,2)</f>
        <v>2079</v>
      </c>
      <c r="BL187" s="20" t="s">
        <v>295</v>
      </c>
      <c r="BM187" s="178" t="s">
        <v>2648</v>
      </c>
    </row>
    <row r="188" spans="1:65" s="2" customFormat="1" ht="16.5" customHeight="1">
      <c r="A188" s="33"/>
      <c r="B188" s="167"/>
      <c r="C188" s="168" t="s">
        <v>666</v>
      </c>
      <c r="D188" s="168" t="s">
        <v>197</v>
      </c>
      <c r="E188" s="169" t="s">
        <v>2649</v>
      </c>
      <c r="F188" s="170" t="s">
        <v>2650</v>
      </c>
      <c r="G188" s="171" t="s">
        <v>212</v>
      </c>
      <c r="H188" s="172">
        <v>4</v>
      </c>
      <c r="I188" s="173">
        <v>539</v>
      </c>
      <c r="J188" s="173">
        <f>ROUND(I188*H188,2)</f>
        <v>2156</v>
      </c>
      <c r="K188" s="170" t="s">
        <v>3</v>
      </c>
      <c r="L188" s="34"/>
      <c r="M188" s="174" t="s">
        <v>3</v>
      </c>
      <c r="N188" s="175" t="s">
        <v>40</v>
      </c>
      <c r="O188" s="176">
        <v>0</v>
      </c>
      <c r="P188" s="176">
        <f>O188*H188</f>
        <v>0</v>
      </c>
      <c r="Q188" s="176">
        <v>0</v>
      </c>
      <c r="R188" s="176">
        <f>Q188*H188</f>
        <v>0</v>
      </c>
      <c r="S188" s="176">
        <v>0</v>
      </c>
      <c r="T188" s="177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8" t="s">
        <v>295</v>
      </c>
      <c r="AT188" s="178" t="s">
        <v>197</v>
      </c>
      <c r="AU188" s="178" t="s">
        <v>78</v>
      </c>
      <c r="AY188" s="20" t="s">
        <v>195</v>
      </c>
      <c r="BE188" s="179">
        <f>IF(N188="základní",J188,0)</f>
        <v>2156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20" t="s">
        <v>76</v>
      </c>
      <c r="BK188" s="179">
        <f>ROUND(I188*H188,2)</f>
        <v>2156</v>
      </c>
      <c r="BL188" s="20" t="s">
        <v>295</v>
      </c>
      <c r="BM188" s="178" t="s">
        <v>2651</v>
      </c>
    </row>
    <row r="189" spans="1:65" s="2" customFormat="1" ht="24" customHeight="1">
      <c r="A189" s="33"/>
      <c r="B189" s="167"/>
      <c r="C189" s="168" t="s">
        <v>673</v>
      </c>
      <c r="D189" s="168" t="s">
        <v>197</v>
      </c>
      <c r="E189" s="169" t="s">
        <v>2652</v>
      </c>
      <c r="F189" s="170" t="s">
        <v>2601</v>
      </c>
      <c r="G189" s="171" t="s">
        <v>1041</v>
      </c>
      <c r="H189" s="172">
        <v>1</v>
      </c>
      <c r="I189" s="173">
        <v>4950</v>
      </c>
      <c r="J189" s="173">
        <f>ROUND(I189*H189,2)</f>
        <v>4950</v>
      </c>
      <c r="K189" s="170" t="s">
        <v>3</v>
      </c>
      <c r="L189" s="34"/>
      <c r="M189" s="174" t="s">
        <v>3</v>
      </c>
      <c r="N189" s="175" t="s">
        <v>40</v>
      </c>
      <c r="O189" s="176">
        <v>0</v>
      </c>
      <c r="P189" s="176">
        <f>O189*H189</f>
        <v>0</v>
      </c>
      <c r="Q189" s="176">
        <v>0</v>
      </c>
      <c r="R189" s="176">
        <f>Q189*H189</f>
        <v>0</v>
      </c>
      <c r="S189" s="176">
        <v>0</v>
      </c>
      <c r="T189" s="17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8" t="s">
        <v>295</v>
      </c>
      <c r="AT189" s="178" t="s">
        <v>197</v>
      </c>
      <c r="AU189" s="178" t="s">
        <v>78</v>
      </c>
      <c r="AY189" s="20" t="s">
        <v>195</v>
      </c>
      <c r="BE189" s="179">
        <f>IF(N189="základní",J189,0)</f>
        <v>4950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20" t="s">
        <v>76</v>
      </c>
      <c r="BK189" s="179">
        <f>ROUND(I189*H189,2)</f>
        <v>4950</v>
      </c>
      <c r="BL189" s="20" t="s">
        <v>295</v>
      </c>
      <c r="BM189" s="178" t="s">
        <v>2653</v>
      </c>
    </row>
    <row r="190" spans="1:63" s="12" customFormat="1" ht="22.8" customHeight="1">
      <c r="A190" s="12"/>
      <c r="B190" s="155"/>
      <c r="C190" s="12"/>
      <c r="D190" s="156" t="s">
        <v>68</v>
      </c>
      <c r="E190" s="165" t="s">
        <v>2654</v>
      </c>
      <c r="F190" s="165" t="s">
        <v>2437</v>
      </c>
      <c r="G190" s="12"/>
      <c r="H190" s="12"/>
      <c r="I190" s="12"/>
      <c r="J190" s="166">
        <f>BK190</f>
        <v>76670</v>
      </c>
      <c r="K190" s="12"/>
      <c r="L190" s="155"/>
      <c r="M190" s="159"/>
      <c r="N190" s="160"/>
      <c r="O190" s="160"/>
      <c r="P190" s="161">
        <f>SUM(P191:P195)</f>
        <v>0</v>
      </c>
      <c r="Q190" s="160"/>
      <c r="R190" s="161">
        <f>SUM(R191:R195)</f>
        <v>0</v>
      </c>
      <c r="S190" s="160"/>
      <c r="T190" s="162">
        <f>SUM(T191:T195)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56" t="s">
        <v>78</v>
      </c>
      <c r="AT190" s="163" t="s">
        <v>68</v>
      </c>
      <c r="AU190" s="163" t="s">
        <v>76</v>
      </c>
      <c r="AY190" s="156" t="s">
        <v>195</v>
      </c>
      <c r="BK190" s="164">
        <f>SUM(BK191:BK195)</f>
        <v>76670</v>
      </c>
    </row>
    <row r="191" spans="1:65" s="2" customFormat="1" ht="24" customHeight="1">
      <c r="A191" s="33"/>
      <c r="B191" s="167"/>
      <c r="C191" s="168" t="s">
        <v>679</v>
      </c>
      <c r="D191" s="168" t="s">
        <v>197</v>
      </c>
      <c r="E191" s="169" t="s">
        <v>2655</v>
      </c>
      <c r="F191" s="170" t="s">
        <v>2656</v>
      </c>
      <c r="G191" s="171" t="s">
        <v>1148</v>
      </c>
      <c r="H191" s="172">
        <v>2</v>
      </c>
      <c r="I191" s="173">
        <v>17160</v>
      </c>
      <c r="J191" s="173">
        <f>ROUND(I191*H191,2)</f>
        <v>34320</v>
      </c>
      <c r="K191" s="170" t="s">
        <v>3</v>
      </c>
      <c r="L191" s="34"/>
      <c r="M191" s="174" t="s">
        <v>3</v>
      </c>
      <c r="N191" s="175" t="s">
        <v>40</v>
      </c>
      <c r="O191" s="176">
        <v>0</v>
      </c>
      <c r="P191" s="176">
        <f>O191*H191</f>
        <v>0</v>
      </c>
      <c r="Q191" s="176">
        <v>0</v>
      </c>
      <c r="R191" s="176">
        <f>Q191*H191</f>
        <v>0</v>
      </c>
      <c r="S191" s="176">
        <v>0</v>
      </c>
      <c r="T191" s="177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8" t="s">
        <v>295</v>
      </c>
      <c r="AT191" s="178" t="s">
        <v>197</v>
      </c>
      <c r="AU191" s="178" t="s">
        <v>78</v>
      </c>
      <c r="AY191" s="20" t="s">
        <v>195</v>
      </c>
      <c r="BE191" s="179">
        <f>IF(N191="základní",J191,0)</f>
        <v>34320</v>
      </c>
      <c r="BF191" s="179">
        <f>IF(N191="snížená",J191,0)</f>
        <v>0</v>
      </c>
      <c r="BG191" s="179">
        <f>IF(N191="zákl. přenesená",J191,0)</f>
        <v>0</v>
      </c>
      <c r="BH191" s="179">
        <f>IF(N191="sníž. přenesená",J191,0)</f>
        <v>0</v>
      </c>
      <c r="BI191" s="179">
        <f>IF(N191="nulová",J191,0)</f>
        <v>0</v>
      </c>
      <c r="BJ191" s="20" t="s">
        <v>76</v>
      </c>
      <c r="BK191" s="179">
        <f>ROUND(I191*H191,2)</f>
        <v>34320</v>
      </c>
      <c r="BL191" s="20" t="s">
        <v>295</v>
      </c>
      <c r="BM191" s="178" t="s">
        <v>2657</v>
      </c>
    </row>
    <row r="192" spans="1:65" s="2" customFormat="1" ht="24" customHeight="1">
      <c r="A192" s="33"/>
      <c r="B192" s="167"/>
      <c r="C192" s="168" t="s">
        <v>685</v>
      </c>
      <c r="D192" s="168" t="s">
        <v>197</v>
      </c>
      <c r="E192" s="169" t="s">
        <v>2658</v>
      </c>
      <c r="F192" s="170" t="s">
        <v>2659</v>
      </c>
      <c r="G192" s="171" t="s">
        <v>1148</v>
      </c>
      <c r="H192" s="172">
        <v>1</v>
      </c>
      <c r="I192" s="173">
        <v>9350</v>
      </c>
      <c r="J192" s="173">
        <f>ROUND(I192*H192,2)</f>
        <v>9350</v>
      </c>
      <c r="K192" s="170" t="s">
        <v>3</v>
      </c>
      <c r="L192" s="34"/>
      <c r="M192" s="174" t="s">
        <v>3</v>
      </c>
      <c r="N192" s="175" t="s">
        <v>40</v>
      </c>
      <c r="O192" s="176">
        <v>0</v>
      </c>
      <c r="P192" s="176">
        <f>O192*H192</f>
        <v>0</v>
      </c>
      <c r="Q192" s="176">
        <v>0</v>
      </c>
      <c r="R192" s="176">
        <f>Q192*H192</f>
        <v>0</v>
      </c>
      <c r="S192" s="176">
        <v>0</v>
      </c>
      <c r="T192" s="177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8" t="s">
        <v>295</v>
      </c>
      <c r="AT192" s="178" t="s">
        <v>197</v>
      </c>
      <c r="AU192" s="178" t="s">
        <v>78</v>
      </c>
      <c r="AY192" s="20" t="s">
        <v>195</v>
      </c>
      <c r="BE192" s="179">
        <f>IF(N192="základní",J192,0)</f>
        <v>9350</v>
      </c>
      <c r="BF192" s="179">
        <f>IF(N192="snížená",J192,0)</f>
        <v>0</v>
      </c>
      <c r="BG192" s="179">
        <f>IF(N192="zákl. přenesená",J192,0)</f>
        <v>0</v>
      </c>
      <c r="BH192" s="179">
        <f>IF(N192="sníž. přenesená",J192,0)</f>
        <v>0</v>
      </c>
      <c r="BI192" s="179">
        <f>IF(N192="nulová",J192,0)</f>
        <v>0</v>
      </c>
      <c r="BJ192" s="20" t="s">
        <v>76</v>
      </c>
      <c r="BK192" s="179">
        <f>ROUND(I192*H192,2)</f>
        <v>9350</v>
      </c>
      <c r="BL192" s="20" t="s">
        <v>295</v>
      </c>
      <c r="BM192" s="178" t="s">
        <v>2660</v>
      </c>
    </row>
    <row r="193" spans="1:65" s="2" customFormat="1" ht="24" customHeight="1">
      <c r="A193" s="33"/>
      <c r="B193" s="167"/>
      <c r="C193" s="168" t="s">
        <v>689</v>
      </c>
      <c r="D193" s="168" t="s">
        <v>197</v>
      </c>
      <c r="E193" s="169" t="s">
        <v>2661</v>
      </c>
      <c r="F193" s="170" t="s">
        <v>2662</v>
      </c>
      <c r="G193" s="171" t="s">
        <v>1148</v>
      </c>
      <c r="H193" s="172">
        <v>2</v>
      </c>
      <c r="I193" s="173">
        <v>9350</v>
      </c>
      <c r="J193" s="173">
        <f>ROUND(I193*H193,2)</f>
        <v>18700</v>
      </c>
      <c r="K193" s="170" t="s">
        <v>3</v>
      </c>
      <c r="L193" s="34"/>
      <c r="M193" s="174" t="s">
        <v>3</v>
      </c>
      <c r="N193" s="175" t="s">
        <v>40</v>
      </c>
      <c r="O193" s="176">
        <v>0</v>
      </c>
      <c r="P193" s="176">
        <f>O193*H193</f>
        <v>0</v>
      </c>
      <c r="Q193" s="176">
        <v>0</v>
      </c>
      <c r="R193" s="176">
        <f>Q193*H193</f>
        <v>0</v>
      </c>
      <c r="S193" s="176">
        <v>0</v>
      </c>
      <c r="T193" s="17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8" t="s">
        <v>295</v>
      </c>
      <c r="AT193" s="178" t="s">
        <v>197</v>
      </c>
      <c r="AU193" s="178" t="s">
        <v>78</v>
      </c>
      <c r="AY193" s="20" t="s">
        <v>195</v>
      </c>
      <c r="BE193" s="179">
        <f>IF(N193="základní",J193,0)</f>
        <v>18700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20" t="s">
        <v>76</v>
      </c>
      <c r="BK193" s="179">
        <f>ROUND(I193*H193,2)</f>
        <v>18700</v>
      </c>
      <c r="BL193" s="20" t="s">
        <v>295</v>
      </c>
      <c r="BM193" s="178" t="s">
        <v>2663</v>
      </c>
    </row>
    <row r="194" spans="1:65" s="2" customFormat="1" ht="24" customHeight="1">
      <c r="A194" s="33"/>
      <c r="B194" s="167"/>
      <c r="C194" s="168" t="s">
        <v>697</v>
      </c>
      <c r="D194" s="168" t="s">
        <v>197</v>
      </c>
      <c r="E194" s="169" t="s">
        <v>2664</v>
      </c>
      <c r="F194" s="170" t="s">
        <v>2665</v>
      </c>
      <c r="G194" s="171" t="s">
        <v>1148</v>
      </c>
      <c r="H194" s="172">
        <v>1</v>
      </c>
      <c r="I194" s="173">
        <v>4950</v>
      </c>
      <c r="J194" s="173">
        <f>ROUND(I194*H194,2)</f>
        <v>4950</v>
      </c>
      <c r="K194" s="170" t="s">
        <v>3</v>
      </c>
      <c r="L194" s="34"/>
      <c r="M194" s="174" t="s">
        <v>3</v>
      </c>
      <c r="N194" s="175" t="s">
        <v>40</v>
      </c>
      <c r="O194" s="176">
        <v>0</v>
      </c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8" t="s">
        <v>295</v>
      </c>
      <c r="AT194" s="178" t="s">
        <v>197</v>
      </c>
      <c r="AU194" s="178" t="s">
        <v>78</v>
      </c>
      <c r="AY194" s="20" t="s">
        <v>195</v>
      </c>
      <c r="BE194" s="179">
        <f>IF(N194="základní",J194,0)</f>
        <v>4950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20" t="s">
        <v>76</v>
      </c>
      <c r="BK194" s="179">
        <f>ROUND(I194*H194,2)</f>
        <v>4950</v>
      </c>
      <c r="BL194" s="20" t="s">
        <v>295</v>
      </c>
      <c r="BM194" s="178" t="s">
        <v>2666</v>
      </c>
    </row>
    <row r="195" spans="1:65" s="2" customFormat="1" ht="24" customHeight="1">
      <c r="A195" s="33"/>
      <c r="B195" s="167"/>
      <c r="C195" s="168" t="s">
        <v>702</v>
      </c>
      <c r="D195" s="168" t="s">
        <v>197</v>
      </c>
      <c r="E195" s="169" t="s">
        <v>2667</v>
      </c>
      <c r="F195" s="170" t="s">
        <v>2668</v>
      </c>
      <c r="G195" s="171" t="s">
        <v>1148</v>
      </c>
      <c r="H195" s="172">
        <v>1</v>
      </c>
      <c r="I195" s="173">
        <v>9350</v>
      </c>
      <c r="J195" s="173">
        <f>ROUND(I195*H195,2)</f>
        <v>9350</v>
      </c>
      <c r="K195" s="170" t="s">
        <v>3</v>
      </c>
      <c r="L195" s="34"/>
      <c r="M195" s="174" t="s">
        <v>3</v>
      </c>
      <c r="N195" s="175" t="s">
        <v>40</v>
      </c>
      <c r="O195" s="176">
        <v>0</v>
      </c>
      <c r="P195" s="176">
        <f>O195*H195</f>
        <v>0</v>
      </c>
      <c r="Q195" s="176">
        <v>0</v>
      </c>
      <c r="R195" s="176">
        <f>Q195*H195</f>
        <v>0</v>
      </c>
      <c r="S195" s="176">
        <v>0</v>
      </c>
      <c r="T195" s="177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8" t="s">
        <v>295</v>
      </c>
      <c r="AT195" s="178" t="s">
        <v>197</v>
      </c>
      <c r="AU195" s="178" t="s">
        <v>78</v>
      </c>
      <c r="AY195" s="20" t="s">
        <v>195</v>
      </c>
      <c r="BE195" s="179">
        <f>IF(N195="základní",J195,0)</f>
        <v>9350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20" t="s">
        <v>76</v>
      </c>
      <c r="BK195" s="179">
        <f>ROUND(I195*H195,2)</f>
        <v>9350</v>
      </c>
      <c r="BL195" s="20" t="s">
        <v>295</v>
      </c>
      <c r="BM195" s="178" t="s">
        <v>2669</v>
      </c>
    </row>
    <row r="196" spans="1:63" s="12" customFormat="1" ht="22.8" customHeight="1">
      <c r="A196" s="12"/>
      <c r="B196" s="155"/>
      <c r="C196" s="12"/>
      <c r="D196" s="156" t="s">
        <v>68</v>
      </c>
      <c r="E196" s="165" t="s">
        <v>2670</v>
      </c>
      <c r="F196" s="165" t="s">
        <v>2180</v>
      </c>
      <c r="G196" s="12"/>
      <c r="H196" s="12"/>
      <c r="I196" s="12"/>
      <c r="J196" s="166">
        <f>BK196</f>
        <v>103442</v>
      </c>
      <c r="K196" s="12"/>
      <c r="L196" s="155"/>
      <c r="M196" s="159"/>
      <c r="N196" s="160"/>
      <c r="O196" s="160"/>
      <c r="P196" s="161">
        <f>SUM(P197:P217)</f>
        <v>0</v>
      </c>
      <c r="Q196" s="160"/>
      <c r="R196" s="161">
        <f>SUM(R197:R217)</f>
        <v>0</v>
      </c>
      <c r="S196" s="160"/>
      <c r="T196" s="162">
        <f>SUM(T197:T217)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56" t="s">
        <v>78</v>
      </c>
      <c r="AT196" s="163" t="s">
        <v>68</v>
      </c>
      <c r="AU196" s="163" t="s">
        <v>76</v>
      </c>
      <c r="AY196" s="156" t="s">
        <v>195</v>
      </c>
      <c r="BK196" s="164">
        <f>SUM(BK197:BK217)</f>
        <v>103442</v>
      </c>
    </row>
    <row r="197" spans="1:65" s="2" customFormat="1" ht="16.5" customHeight="1">
      <c r="A197" s="33"/>
      <c r="B197" s="167"/>
      <c r="C197" s="168" t="s">
        <v>709</v>
      </c>
      <c r="D197" s="168" t="s">
        <v>197</v>
      </c>
      <c r="E197" s="169" t="s">
        <v>2671</v>
      </c>
      <c r="F197" s="170" t="s">
        <v>2672</v>
      </c>
      <c r="G197" s="171" t="s">
        <v>1148</v>
      </c>
      <c r="H197" s="172">
        <v>3</v>
      </c>
      <c r="I197" s="173">
        <v>785</v>
      </c>
      <c r="J197" s="173">
        <f>ROUND(I197*H197,2)</f>
        <v>2355</v>
      </c>
      <c r="K197" s="170" t="s">
        <v>3</v>
      </c>
      <c r="L197" s="34"/>
      <c r="M197" s="174" t="s">
        <v>3</v>
      </c>
      <c r="N197" s="175" t="s">
        <v>40</v>
      </c>
      <c r="O197" s="176">
        <v>0</v>
      </c>
      <c r="P197" s="176">
        <f>O197*H197</f>
        <v>0</v>
      </c>
      <c r="Q197" s="176">
        <v>0</v>
      </c>
      <c r="R197" s="176">
        <f>Q197*H197</f>
        <v>0</v>
      </c>
      <c r="S197" s="176">
        <v>0</v>
      </c>
      <c r="T197" s="177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8" t="s">
        <v>295</v>
      </c>
      <c r="AT197" s="178" t="s">
        <v>197</v>
      </c>
      <c r="AU197" s="178" t="s">
        <v>78</v>
      </c>
      <c r="AY197" s="20" t="s">
        <v>195</v>
      </c>
      <c r="BE197" s="179">
        <f>IF(N197="základní",J197,0)</f>
        <v>2355</v>
      </c>
      <c r="BF197" s="179">
        <f>IF(N197="snížená",J197,0)</f>
        <v>0</v>
      </c>
      <c r="BG197" s="179">
        <f>IF(N197="zákl. přenesená",J197,0)</f>
        <v>0</v>
      </c>
      <c r="BH197" s="179">
        <f>IF(N197="sníž. přenesená",J197,0)</f>
        <v>0</v>
      </c>
      <c r="BI197" s="179">
        <f>IF(N197="nulová",J197,0)</f>
        <v>0</v>
      </c>
      <c r="BJ197" s="20" t="s">
        <v>76</v>
      </c>
      <c r="BK197" s="179">
        <f>ROUND(I197*H197,2)</f>
        <v>2355</v>
      </c>
      <c r="BL197" s="20" t="s">
        <v>295</v>
      </c>
      <c r="BM197" s="178" t="s">
        <v>2673</v>
      </c>
    </row>
    <row r="198" spans="1:65" s="2" customFormat="1" ht="16.5" customHeight="1">
      <c r="A198" s="33"/>
      <c r="B198" s="167"/>
      <c r="C198" s="168" t="s">
        <v>715</v>
      </c>
      <c r="D198" s="168" t="s">
        <v>197</v>
      </c>
      <c r="E198" s="169" t="s">
        <v>2674</v>
      </c>
      <c r="F198" s="170" t="s">
        <v>2675</v>
      </c>
      <c r="G198" s="171" t="s">
        <v>1148</v>
      </c>
      <c r="H198" s="172">
        <v>1</v>
      </c>
      <c r="I198" s="173">
        <v>6160</v>
      </c>
      <c r="J198" s="173">
        <f>ROUND(I198*H198,2)</f>
        <v>6160</v>
      </c>
      <c r="K198" s="170" t="s">
        <v>3</v>
      </c>
      <c r="L198" s="34"/>
      <c r="M198" s="174" t="s">
        <v>3</v>
      </c>
      <c r="N198" s="175" t="s">
        <v>40</v>
      </c>
      <c r="O198" s="176">
        <v>0</v>
      </c>
      <c r="P198" s="176">
        <f>O198*H198</f>
        <v>0</v>
      </c>
      <c r="Q198" s="176">
        <v>0</v>
      </c>
      <c r="R198" s="176">
        <f>Q198*H198</f>
        <v>0</v>
      </c>
      <c r="S198" s="176">
        <v>0</v>
      </c>
      <c r="T198" s="17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8" t="s">
        <v>295</v>
      </c>
      <c r="AT198" s="178" t="s">
        <v>197</v>
      </c>
      <c r="AU198" s="178" t="s">
        <v>78</v>
      </c>
      <c r="AY198" s="20" t="s">
        <v>195</v>
      </c>
      <c r="BE198" s="179">
        <f>IF(N198="základní",J198,0)</f>
        <v>6160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20" t="s">
        <v>76</v>
      </c>
      <c r="BK198" s="179">
        <f>ROUND(I198*H198,2)</f>
        <v>6160</v>
      </c>
      <c r="BL198" s="20" t="s">
        <v>295</v>
      </c>
      <c r="BM198" s="178" t="s">
        <v>2676</v>
      </c>
    </row>
    <row r="199" spans="1:65" s="2" customFormat="1" ht="16.5" customHeight="1">
      <c r="A199" s="33"/>
      <c r="B199" s="167"/>
      <c r="C199" s="168" t="s">
        <v>720</v>
      </c>
      <c r="D199" s="168" t="s">
        <v>197</v>
      </c>
      <c r="E199" s="169" t="s">
        <v>2677</v>
      </c>
      <c r="F199" s="170" t="s">
        <v>2678</v>
      </c>
      <c r="G199" s="171" t="s">
        <v>1148</v>
      </c>
      <c r="H199" s="172">
        <v>2</v>
      </c>
      <c r="I199" s="173">
        <v>5170</v>
      </c>
      <c r="J199" s="173">
        <f>ROUND(I199*H199,2)</f>
        <v>10340</v>
      </c>
      <c r="K199" s="170" t="s">
        <v>3</v>
      </c>
      <c r="L199" s="34"/>
      <c r="M199" s="174" t="s">
        <v>3</v>
      </c>
      <c r="N199" s="175" t="s">
        <v>40</v>
      </c>
      <c r="O199" s="176">
        <v>0</v>
      </c>
      <c r="P199" s="176">
        <f>O199*H199</f>
        <v>0</v>
      </c>
      <c r="Q199" s="176">
        <v>0</v>
      </c>
      <c r="R199" s="176">
        <f>Q199*H199</f>
        <v>0</v>
      </c>
      <c r="S199" s="176">
        <v>0</v>
      </c>
      <c r="T199" s="177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8" t="s">
        <v>295</v>
      </c>
      <c r="AT199" s="178" t="s">
        <v>197</v>
      </c>
      <c r="AU199" s="178" t="s">
        <v>78</v>
      </c>
      <c r="AY199" s="20" t="s">
        <v>195</v>
      </c>
      <c r="BE199" s="179">
        <f>IF(N199="základní",J199,0)</f>
        <v>10340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20" t="s">
        <v>76</v>
      </c>
      <c r="BK199" s="179">
        <f>ROUND(I199*H199,2)</f>
        <v>10340</v>
      </c>
      <c r="BL199" s="20" t="s">
        <v>295</v>
      </c>
      <c r="BM199" s="178" t="s">
        <v>2679</v>
      </c>
    </row>
    <row r="200" spans="1:65" s="2" customFormat="1" ht="16.5" customHeight="1">
      <c r="A200" s="33"/>
      <c r="B200" s="167"/>
      <c r="C200" s="168" t="s">
        <v>725</v>
      </c>
      <c r="D200" s="168" t="s">
        <v>197</v>
      </c>
      <c r="E200" s="169" t="s">
        <v>2680</v>
      </c>
      <c r="F200" s="170" t="s">
        <v>2681</v>
      </c>
      <c r="G200" s="171" t="s">
        <v>1148</v>
      </c>
      <c r="H200" s="172">
        <v>1</v>
      </c>
      <c r="I200" s="173">
        <v>6710</v>
      </c>
      <c r="J200" s="173">
        <f>ROUND(I200*H200,2)</f>
        <v>6710</v>
      </c>
      <c r="K200" s="170" t="s">
        <v>3</v>
      </c>
      <c r="L200" s="34"/>
      <c r="M200" s="174" t="s">
        <v>3</v>
      </c>
      <c r="N200" s="175" t="s">
        <v>40</v>
      </c>
      <c r="O200" s="176">
        <v>0</v>
      </c>
      <c r="P200" s="176">
        <f>O200*H200</f>
        <v>0</v>
      </c>
      <c r="Q200" s="176">
        <v>0</v>
      </c>
      <c r="R200" s="176">
        <f>Q200*H200</f>
        <v>0</v>
      </c>
      <c r="S200" s="176">
        <v>0</v>
      </c>
      <c r="T200" s="177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8" t="s">
        <v>295</v>
      </c>
      <c r="AT200" s="178" t="s">
        <v>197</v>
      </c>
      <c r="AU200" s="178" t="s">
        <v>78</v>
      </c>
      <c r="AY200" s="20" t="s">
        <v>195</v>
      </c>
      <c r="BE200" s="179">
        <f>IF(N200="základní",J200,0)</f>
        <v>6710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20" t="s">
        <v>76</v>
      </c>
      <c r="BK200" s="179">
        <f>ROUND(I200*H200,2)</f>
        <v>6710</v>
      </c>
      <c r="BL200" s="20" t="s">
        <v>295</v>
      </c>
      <c r="BM200" s="178" t="s">
        <v>2682</v>
      </c>
    </row>
    <row r="201" spans="1:65" s="2" customFormat="1" ht="16.5" customHeight="1">
      <c r="A201" s="33"/>
      <c r="B201" s="167"/>
      <c r="C201" s="168" t="s">
        <v>731</v>
      </c>
      <c r="D201" s="168" t="s">
        <v>197</v>
      </c>
      <c r="E201" s="169" t="s">
        <v>2683</v>
      </c>
      <c r="F201" s="170" t="s">
        <v>2684</v>
      </c>
      <c r="G201" s="171" t="s">
        <v>1148</v>
      </c>
      <c r="H201" s="172">
        <v>6</v>
      </c>
      <c r="I201" s="173">
        <v>2410</v>
      </c>
      <c r="J201" s="173">
        <f>ROUND(I201*H201,2)</f>
        <v>14460</v>
      </c>
      <c r="K201" s="170" t="s">
        <v>3</v>
      </c>
      <c r="L201" s="34"/>
      <c r="M201" s="174" t="s">
        <v>3</v>
      </c>
      <c r="N201" s="175" t="s">
        <v>40</v>
      </c>
      <c r="O201" s="176">
        <v>0</v>
      </c>
      <c r="P201" s="176">
        <f>O201*H201</f>
        <v>0</v>
      </c>
      <c r="Q201" s="176">
        <v>0</v>
      </c>
      <c r="R201" s="176">
        <f>Q201*H201</f>
        <v>0</v>
      </c>
      <c r="S201" s="176">
        <v>0</v>
      </c>
      <c r="T201" s="177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8" t="s">
        <v>295</v>
      </c>
      <c r="AT201" s="178" t="s">
        <v>197</v>
      </c>
      <c r="AU201" s="178" t="s">
        <v>78</v>
      </c>
      <c r="AY201" s="20" t="s">
        <v>195</v>
      </c>
      <c r="BE201" s="179">
        <f>IF(N201="základní",J201,0)</f>
        <v>14460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20" t="s">
        <v>76</v>
      </c>
      <c r="BK201" s="179">
        <f>ROUND(I201*H201,2)</f>
        <v>14460</v>
      </c>
      <c r="BL201" s="20" t="s">
        <v>295</v>
      </c>
      <c r="BM201" s="178" t="s">
        <v>2685</v>
      </c>
    </row>
    <row r="202" spans="1:65" s="2" customFormat="1" ht="16.5" customHeight="1">
      <c r="A202" s="33"/>
      <c r="B202" s="167"/>
      <c r="C202" s="168" t="s">
        <v>737</v>
      </c>
      <c r="D202" s="168" t="s">
        <v>197</v>
      </c>
      <c r="E202" s="169" t="s">
        <v>2448</v>
      </c>
      <c r="F202" s="170" t="s">
        <v>2449</v>
      </c>
      <c r="G202" s="171" t="s">
        <v>1148</v>
      </c>
      <c r="H202" s="172">
        <v>15</v>
      </c>
      <c r="I202" s="173">
        <v>1200</v>
      </c>
      <c r="J202" s="173">
        <f>ROUND(I202*H202,2)</f>
        <v>18000</v>
      </c>
      <c r="K202" s="170" t="s">
        <v>3</v>
      </c>
      <c r="L202" s="34"/>
      <c r="M202" s="174" t="s">
        <v>3</v>
      </c>
      <c r="N202" s="175" t="s">
        <v>40</v>
      </c>
      <c r="O202" s="176">
        <v>0</v>
      </c>
      <c r="P202" s="176">
        <f>O202*H202</f>
        <v>0</v>
      </c>
      <c r="Q202" s="176">
        <v>0</v>
      </c>
      <c r="R202" s="176">
        <f>Q202*H202</f>
        <v>0</v>
      </c>
      <c r="S202" s="176">
        <v>0</v>
      </c>
      <c r="T202" s="177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8" t="s">
        <v>295</v>
      </c>
      <c r="AT202" s="178" t="s">
        <v>197</v>
      </c>
      <c r="AU202" s="178" t="s">
        <v>78</v>
      </c>
      <c r="AY202" s="20" t="s">
        <v>195</v>
      </c>
      <c r="BE202" s="179">
        <f>IF(N202="základní",J202,0)</f>
        <v>18000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20" t="s">
        <v>76</v>
      </c>
      <c r="BK202" s="179">
        <f>ROUND(I202*H202,2)</f>
        <v>18000</v>
      </c>
      <c r="BL202" s="20" t="s">
        <v>295</v>
      </c>
      <c r="BM202" s="178" t="s">
        <v>2686</v>
      </c>
    </row>
    <row r="203" spans="1:65" s="2" customFormat="1" ht="16.5" customHeight="1">
      <c r="A203" s="33"/>
      <c r="B203" s="167"/>
      <c r="C203" s="168" t="s">
        <v>743</v>
      </c>
      <c r="D203" s="168" t="s">
        <v>197</v>
      </c>
      <c r="E203" s="169" t="s">
        <v>2687</v>
      </c>
      <c r="F203" s="170" t="s">
        <v>2688</v>
      </c>
      <c r="G203" s="171" t="s">
        <v>1148</v>
      </c>
      <c r="H203" s="172">
        <v>8</v>
      </c>
      <c r="I203" s="173">
        <v>792</v>
      </c>
      <c r="J203" s="173">
        <f>ROUND(I203*H203,2)</f>
        <v>6336</v>
      </c>
      <c r="K203" s="170" t="s">
        <v>3</v>
      </c>
      <c r="L203" s="34"/>
      <c r="M203" s="174" t="s">
        <v>3</v>
      </c>
      <c r="N203" s="175" t="s">
        <v>40</v>
      </c>
      <c r="O203" s="176">
        <v>0</v>
      </c>
      <c r="P203" s="176">
        <f>O203*H203</f>
        <v>0</v>
      </c>
      <c r="Q203" s="176">
        <v>0</v>
      </c>
      <c r="R203" s="176">
        <f>Q203*H203</f>
        <v>0</v>
      </c>
      <c r="S203" s="176">
        <v>0</v>
      </c>
      <c r="T203" s="177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8" t="s">
        <v>295</v>
      </c>
      <c r="AT203" s="178" t="s">
        <v>197</v>
      </c>
      <c r="AU203" s="178" t="s">
        <v>78</v>
      </c>
      <c r="AY203" s="20" t="s">
        <v>195</v>
      </c>
      <c r="BE203" s="179">
        <f>IF(N203="základní",J203,0)</f>
        <v>6336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20" t="s">
        <v>76</v>
      </c>
      <c r="BK203" s="179">
        <f>ROUND(I203*H203,2)</f>
        <v>6336</v>
      </c>
      <c r="BL203" s="20" t="s">
        <v>295</v>
      </c>
      <c r="BM203" s="178" t="s">
        <v>2689</v>
      </c>
    </row>
    <row r="204" spans="1:65" s="2" customFormat="1" ht="16.5" customHeight="1">
      <c r="A204" s="33"/>
      <c r="B204" s="167"/>
      <c r="C204" s="168" t="s">
        <v>748</v>
      </c>
      <c r="D204" s="168" t="s">
        <v>197</v>
      </c>
      <c r="E204" s="169" t="s">
        <v>2690</v>
      </c>
      <c r="F204" s="170" t="s">
        <v>2691</v>
      </c>
      <c r="G204" s="171" t="s">
        <v>1148</v>
      </c>
      <c r="H204" s="172">
        <v>4</v>
      </c>
      <c r="I204" s="173">
        <v>792</v>
      </c>
      <c r="J204" s="173">
        <f>ROUND(I204*H204,2)</f>
        <v>3168</v>
      </c>
      <c r="K204" s="170" t="s">
        <v>3</v>
      </c>
      <c r="L204" s="34"/>
      <c r="M204" s="174" t="s">
        <v>3</v>
      </c>
      <c r="N204" s="175" t="s">
        <v>40</v>
      </c>
      <c r="O204" s="176">
        <v>0</v>
      </c>
      <c r="P204" s="176">
        <f>O204*H204</f>
        <v>0</v>
      </c>
      <c r="Q204" s="176">
        <v>0</v>
      </c>
      <c r="R204" s="176">
        <f>Q204*H204</f>
        <v>0</v>
      </c>
      <c r="S204" s="176">
        <v>0</v>
      </c>
      <c r="T204" s="177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8" t="s">
        <v>295</v>
      </c>
      <c r="AT204" s="178" t="s">
        <v>197</v>
      </c>
      <c r="AU204" s="178" t="s">
        <v>78</v>
      </c>
      <c r="AY204" s="20" t="s">
        <v>195</v>
      </c>
      <c r="BE204" s="179">
        <f>IF(N204="základní",J204,0)</f>
        <v>3168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20" t="s">
        <v>76</v>
      </c>
      <c r="BK204" s="179">
        <f>ROUND(I204*H204,2)</f>
        <v>3168</v>
      </c>
      <c r="BL204" s="20" t="s">
        <v>295</v>
      </c>
      <c r="BM204" s="178" t="s">
        <v>2692</v>
      </c>
    </row>
    <row r="205" spans="1:65" s="2" customFormat="1" ht="16.5" customHeight="1">
      <c r="A205" s="33"/>
      <c r="B205" s="167"/>
      <c r="C205" s="168" t="s">
        <v>753</v>
      </c>
      <c r="D205" s="168" t="s">
        <v>197</v>
      </c>
      <c r="E205" s="169" t="s">
        <v>2693</v>
      </c>
      <c r="F205" s="170" t="s">
        <v>2694</v>
      </c>
      <c r="G205" s="171" t="s">
        <v>1148</v>
      </c>
      <c r="H205" s="172">
        <v>2</v>
      </c>
      <c r="I205" s="173">
        <v>1060</v>
      </c>
      <c r="J205" s="173">
        <f>ROUND(I205*H205,2)</f>
        <v>2120</v>
      </c>
      <c r="K205" s="170" t="s">
        <v>3</v>
      </c>
      <c r="L205" s="34"/>
      <c r="M205" s="174" t="s">
        <v>3</v>
      </c>
      <c r="N205" s="175" t="s">
        <v>40</v>
      </c>
      <c r="O205" s="176">
        <v>0</v>
      </c>
      <c r="P205" s="176">
        <f>O205*H205</f>
        <v>0</v>
      </c>
      <c r="Q205" s="176">
        <v>0</v>
      </c>
      <c r="R205" s="176">
        <f>Q205*H205</f>
        <v>0</v>
      </c>
      <c r="S205" s="176">
        <v>0</v>
      </c>
      <c r="T205" s="177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8" t="s">
        <v>295</v>
      </c>
      <c r="AT205" s="178" t="s">
        <v>197</v>
      </c>
      <c r="AU205" s="178" t="s">
        <v>78</v>
      </c>
      <c r="AY205" s="20" t="s">
        <v>195</v>
      </c>
      <c r="BE205" s="179">
        <f>IF(N205="základní",J205,0)</f>
        <v>2120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20" t="s">
        <v>76</v>
      </c>
      <c r="BK205" s="179">
        <f>ROUND(I205*H205,2)</f>
        <v>2120</v>
      </c>
      <c r="BL205" s="20" t="s">
        <v>295</v>
      </c>
      <c r="BM205" s="178" t="s">
        <v>2695</v>
      </c>
    </row>
    <row r="206" spans="1:65" s="2" customFormat="1" ht="16.5" customHeight="1">
      <c r="A206" s="33"/>
      <c r="B206" s="167"/>
      <c r="C206" s="168" t="s">
        <v>758</v>
      </c>
      <c r="D206" s="168" t="s">
        <v>197</v>
      </c>
      <c r="E206" s="169" t="s">
        <v>2696</v>
      </c>
      <c r="F206" s="170" t="s">
        <v>2455</v>
      </c>
      <c r="G206" s="171" t="s">
        <v>1148</v>
      </c>
      <c r="H206" s="172">
        <v>4</v>
      </c>
      <c r="I206" s="173">
        <v>812</v>
      </c>
      <c r="J206" s="173">
        <f>ROUND(I206*H206,2)</f>
        <v>3248</v>
      </c>
      <c r="K206" s="170" t="s">
        <v>3</v>
      </c>
      <c r="L206" s="34"/>
      <c r="M206" s="174" t="s">
        <v>3</v>
      </c>
      <c r="N206" s="175" t="s">
        <v>40</v>
      </c>
      <c r="O206" s="176">
        <v>0</v>
      </c>
      <c r="P206" s="176">
        <f>O206*H206</f>
        <v>0</v>
      </c>
      <c r="Q206" s="176">
        <v>0</v>
      </c>
      <c r="R206" s="176">
        <f>Q206*H206</f>
        <v>0</v>
      </c>
      <c r="S206" s="176">
        <v>0</v>
      </c>
      <c r="T206" s="177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8" t="s">
        <v>295</v>
      </c>
      <c r="AT206" s="178" t="s">
        <v>197</v>
      </c>
      <c r="AU206" s="178" t="s">
        <v>78</v>
      </c>
      <c r="AY206" s="20" t="s">
        <v>195</v>
      </c>
      <c r="BE206" s="179">
        <f>IF(N206="základní",J206,0)</f>
        <v>3248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20" t="s">
        <v>76</v>
      </c>
      <c r="BK206" s="179">
        <f>ROUND(I206*H206,2)</f>
        <v>3248</v>
      </c>
      <c r="BL206" s="20" t="s">
        <v>295</v>
      </c>
      <c r="BM206" s="178" t="s">
        <v>2697</v>
      </c>
    </row>
    <row r="207" spans="1:65" s="2" customFormat="1" ht="16.5" customHeight="1">
      <c r="A207" s="33"/>
      <c r="B207" s="167"/>
      <c r="C207" s="168" t="s">
        <v>764</v>
      </c>
      <c r="D207" s="168" t="s">
        <v>197</v>
      </c>
      <c r="E207" s="169" t="s">
        <v>2698</v>
      </c>
      <c r="F207" s="170" t="s">
        <v>2699</v>
      </c>
      <c r="G207" s="171" t="s">
        <v>1148</v>
      </c>
      <c r="H207" s="172">
        <v>2</v>
      </c>
      <c r="I207" s="173">
        <v>680</v>
      </c>
      <c r="J207" s="173">
        <f>ROUND(I207*H207,2)</f>
        <v>1360</v>
      </c>
      <c r="K207" s="170" t="s">
        <v>3</v>
      </c>
      <c r="L207" s="34"/>
      <c r="M207" s="174" t="s">
        <v>3</v>
      </c>
      <c r="N207" s="175" t="s">
        <v>40</v>
      </c>
      <c r="O207" s="176">
        <v>0</v>
      </c>
      <c r="P207" s="176">
        <f>O207*H207</f>
        <v>0</v>
      </c>
      <c r="Q207" s="176">
        <v>0</v>
      </c>
      <c r="R207" s="176">
        <f>Q207*H207</f>
        <v>0</v>
      </c>
      <c r="S207" s="176">
        <v>0</v>
      </c>
      <c r="T207" s="17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8" t="s">
        <v>295</v>
      </c>
      <c r="AT207" s="178" t="s">
        <v>197</v>
      </c>
      <c r="AU207" s="178" t="s">
        <v>78</v>
      </c>
      <c r="AY207" s="20" t="s">
        <v>195</v>
      </c>
      <c r="BE207" s="179">
        <f>IF(N207="základní",J207,0)</f>
        <v>1360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20" t="s">
        <v>76</v>
      </c>
      <c r="BK207" s="179">
        <f>ROUND(I207*H207,2)</f>
        <v>1360</v>
      </c>
      <c r="BL207" s="20" t="s">
        <v>295</v>
      </c>
      <c r="BM207" s="178" t="s">
        <v>2700</v>
      </c>
    </row>
    <row r="208" spans="1:65" s="2" customFormat="1" ht="16.5" customHeight="1">
      <c r="A208" s="33"/>
      <c r="B208" s="167"/>
      <c r="C208" s="168" t="s">
        <v>769</v>
      </c>
      <c r="D208" s="168" t="s">
        <v>197</v>
      </c>
      <c r="E208" s="169" t="s">
        <v>2701</v>
      </c>
      <c r="F208" s="170" t="s">
        <v>2702</v>
      </c>
      <c r="G208" s="171" t="s">
        <v>1148</v>
      </c>
      <c r="H208" s="172">
        <v>1</v>
      </c>
      <c r="I208" s="173">
        <v>680</v>
      </c>
      <c r="J208" s="173">
        <f>ROUND(I208*H208,2)</f>
        <v>680</v>
      </c>
      <c r="K208" s="170" t="s">
        <v>3</v>
      </c>
      <c r="L208" s="34"/>
      <c r="M208" s="174" t="s">
        <v>3</v>
      </c>
      <c r="N208" s="175" t="s">
        <v>40</v>
      </c>
      <c r="O208" s="176">
        <v>0</v>
      </c>
      <c r="P208" s="176">
        <f>O208*H208</f>
        <v>0</v>
      </c>
      <c r="Q208" s="176">
        <v>0</v>
      </c>
      <c r="R208" s="176">
        <f>Q208*H208</f>
        <v>0</v>
      </c>
      <c r="S208" s="176">
        <v>0</v>
      </c>
      <c r="T208" s="177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8" t="s">
        <v>295</v>
      </c>
      <c r="AT208" s="178" t="s">
        <v>197</v>
      </c>
      <c r="AU208" s="178" t="s">
        <v>78</v>
      </c>
      <c r="AY208" s="20" t="s">
        <v>195</v>
      </c>
      <c r="BE208" s="179">
        <f>IF(N208="základní",J208,0)</f>
        <v>680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20" t="s">
        <v>76</v>
      </c>
      <c r="BK208" s="179">
        <f>ROUND(I208*H208,2)</f>
        <v>680</v>
      </c>
      <c r="BL208" s="20" t="s">
        <v>295</v>
      </c>
      <c r="BM208" s="178" t="s">
        <v>2703</v>
      </c>
    </row>
    <row r="209" spans="1:65" s="2" customFormat="1" ht="16.5" customHeight="1">
      <c r="A209" s="33"/>
      <c r="B209" s="167"/>
      <c r="C209" s="168" t="s">
        <v>774</v>
      </c>
      <c r="D209" s="168" t="s">
        <v>197</v>
      </c>
      <c r="E209" s="169" t="s">
        <v>2704</v>
      </c>
      <c r="F209" s="170" t="s">
        <v>2705</v>
      </c>
      <c r="G209" s="171" t="s">
        <v>1148</v>
      </c>
      <c r="H209" s="172">
        <v>4</v>
      </c>
      <c r="I209" s="173">
        <v>1100</v>
      </c>
      <c r="J209" s="173">
        <f>ROUND(I209*H209,2)</f>
        <v>4400</v>
      </c>
      <c r="K209" s="170" t="s">
        <v>3</v>
      </c>
      <c r="L209" s="34"/>
      <c r="M209" s="174" t="s">
        <v>3</v>
      </c>
      <c r="N209" s="175" t="s">
        <v>40</v>
      </c>
      <c r="O209" s="176">
        <v>0</v>
      </c>
      <c r="P209" s="176">
        <f>O209*H209</f>
        <v>0</v>
      </c>
      <c r="Q209" s="176">
        <v>0</v>
      </c>
      <c r="R209" s="176">
        <f>Q209*H209</f>
        <v>0</v>
      </c>
      <c r="S209" s="176">
        <v>0</v>
      </c>
      <c r="T209" s="177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8" t="s">
        <v>295</v>
      </c>
      <c r="AT209" s="178" t="s">
        <v>197</v>
      </c>
      <c r="AU209" s="178" t="s">
        <v>78</v>
      </c>
      <c r="AY209" s="20" t="s">
        <v>195</v>
      </c>
      <c r="BE209" s="179">
        <f>IF(N209="základní",J209,0)</f>
        <v>4400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20" t="s">
        <v>76</v>
      </c>
      <c r="BK209" s="179">
        <f>ROUND(I209*H209,2)</f>
        <v>4400</v>
      </c>
      <c r="BL209" s="20" t="s">
        <v>295</v>
      </c>
      <c r="BM209" s="178" t="s">
        <v>2706</v>
      </c>
    </row>
    <row r="210" spans="1:65" s="2" customFormat="1" ht="16.5" customHeight="1">
      <c r="A210" s="33"/>
      <c r="B210" s="167"/>
      <c r="C210" s="168" t="s">
        <v>781</v>
      </c>
      <c r="D210" s="168" t="s">
        <v>197</v>
      </c>
      <c r="E210" s="169" t="s">
        <v>2707</v>
      </c>
      <c r="F210" s="170" t="s">
        <v>2708</v>
      </c>
      <c r="G210" s="171" t="s">
        <v>1148</v>
      </c>
      <c r="H210" s="172">
        <v>2</v>
      </c>
      <c r="I210" s="173">
        <v>1100</v>
      </c>
      <c r="J210" s="173">
        <f>ROUND(I210*H210,2)</f>
        <v>2200</v>
      </c>
      <c r="K210" s="170" t="s">
        <v>3</v>
      </c>
      <c r="L210" s="34"/>
      <c r="M210" s="174" t="s">
        <v>3</v>
      </c>
      <c r="N210" s="175" t="s">
        <v>40</v>
      </c>
      <c r="O210" s="176">
        <v>0</v>
      </c>
      <c r="P210" s="176">
        <f>O210*H210</f>
        <v>0</v>
      </c>
      <c r="Q210" s="176">
        <v>0</v>
      </c>
      <c r="R210" s="176">
        <f>Q210*H210</f>
        <v>0</v>
      </c>
      <c r="S210" s="176">
        <v>0</v>
      </c>
      <c r="T210" s="177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8" t="s">
        <v>295</v>
      </c>
      <c r="AT210" s="178" t="s">
        <v>197</v>
      </c>
      <c r="AU210" s="178" t="s">
        <v>78</v>
      </c>
      <c r="AY210" s="20" t="s">
        <v>195</v>
      </c>
      <c r="BE210" s="179">
        <f>IF(N210="základní",J210,0)</f>
        <v>2200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20" t="s">
        <v>76</v>
      </c>
      <c r="BK210" s="179">
        <f>ROUND(I210*H210,2)</f>
        <v>2200</v>
      </c>
      <c r="BL210" s="20" t="s">
        <v>295</v>
      </c>
      <c r="BM210" s="178" t="s">
        <v>2709</v>
      </c>
    </row>
    <row r="211" spans="1:65" s="2" customFormat="1" ht="16.5" customHeight="1">
      <c r="A211" s="33"/>
      <c r="B211" s="167"/>
      <c r="C211" s="168" t="s">
        <v>786</v>
      </c>
      <c r="D211" s="168" t="s">
        <v>197</v>
      </c>
      <c r="E211" s="169" t="s">
        <v>2710</v>
      </c>
      <c r="F211" s="170" t="s">
        <v>2711</v>
      </c>
      <c r="G211" s="171" t="s">
        <v>1148</v>
      </c>
      <c r="H211" s="172">
        <v>1</v>
      </c>
      <c r="I211" s="173">
        <v>1100</v>
      </c>
      <c r="J211" s="173">
        <f>ROUND(I211*H211,2)</f>
        <v>1100</v>
      </c>
      <c r="K211" s="170" t="s">
        <v>3</v>
      </c>
      <c r="L211" s="34"/>
      <c r="M211" s="174" t="s">
        <v>3</v>
      </c>
      <c r="N211" s="175" t="s">
        <v>40</v>
      </c>
      <c r="O211" s="176">
        <v>0</v>
      </c>
      <c r="P211" s="176">
        <f>O211*H211</f>
        <v>0</v>
      </c>
      <c r="Q211" s="176">
        <v>0</v>
      </c>
      <c r="R211" s="176">
        <f>Q211*H211</f>
        <v>0</v>
      </c>
      <c r="S211" s="176">
        <v>0</v>
      </c>
      <c r="T211" s="177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8" t="s">
        <v>295</v>
      </c>
      <c r="AT211" s="178" t="s">
        <v>197</v>
      </c>
      <c r="AU211" s="178" t="s">
        <v>78</v>
      </c>
      <c r="AY211" s="20" t="s">
        <v>195</v>
      </c>
      <c r="BE211" s="179">
        <f>IF(N211="základní",J211,0)</f>
        <v>1100</v>
      </c>
      <c r="BF211" s="179">
        <f>IF(N211="snížená",J211,0)</f>
        <v>0</v>
      </c>
      <c r="BG211" s="179">
        <f>IF(N211="zákl. přenesená",J211,0)</f>
        <v>0</v>
      </c>
      <c r="BH211" s="179">
        <f>IF(N211="sníž. přenesená",J211,0)</f>
        <v>0</v>
      </c>
      <c r="BI211" s="179">
        <f>IF(N211="nulová",J211,0)</f>
        <v>0</v>
      </c>
      <c r="BJ211" s="20" t="s">
        <v>76</v>
      </c>
      <c r="BK211" s="179">
        <f>ROUND(I211*H211,2)</f>
        <v>1100</v>
      </c>
      <c r="BL211" s="20" t="s">
        <v>295</v>
      </c>
      <c r="BM211" s="178" t="s">
        <v>2712</v>
      </c>
    </row>
    <row r="212" spans="1:65" s="2" customFormat="1" ht="16.5" customHeight="1">
      <c r="A212" s="33"/>
      <c r="B212" s="167"/>
      <c r="C212" s="168" t="s">
        <v>791</v>
      </c>
      <c r="D212" s="168" t="s">
        <v>197</v>
      </c>
      <c r="E212" s="169" t="s">
        <v>2713</v>
      </c>
      <c r="F212" s="170" t="s">
        <v>2714</v>
      </c>
      <c r="G212" s="171" t="s">
        <v>1148</v>
      </c>
      <c r="H212" s="172">
        <v>10</v>
      </c>
      <c r="I212" s="173">
        <v>146</v>
      </c>
      <c r="J212" s="173">
        <f>ROUND(I212*H212,2)</f>
        <v>1460</v>
      </c>
      <c r="K212" s="170" t="s">
        <v>3</v>
      </c>
      <c r="L212" s="34"/>
      <c r="M212" s="174" t="s">
        <v>3</v>
      </c>
      <c r="N212" s="175" t="s">
        <v>40</v>
      </c>
      <c r="O212" s="176">
        <v>0</v>
      </c>
      <c r="P212" s="176">
        <f>O212*H212</f>
        <v>0</v>
      </c>
      <c r="Q212" s="176">
        <v>0</v>
      </c>
      <c r="R212" s="176">
        <f>Q212*H212</f>
        <v>0</v>
      </c>
      <c r="S212" s="176">
        <v>0</v>
      </c>
      <c r="T212" s="177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8" t="s">
        <v>295</v>
      </c>
      <c r="AT212" s="178" t="s">
        <v>197</v>
      </c>
      <c r="AU212" s="178" t="s">
        <v>78</v>
      </c>
      <c r="AY212" s="20" t="s">
        <v>195</v>
      </c>
      <c r="BE212" s="179">
        <f>IF(N212="základní",J212,0)</f>
        <v>1460</v>
      </c>
      <c r="BF212" s="179">
        <f>IF(N212="snížená",J212,0)</f>
        <v>0</v>
      </c>
      <c r="BG212" s="179">
        <f>IF(N212="zákl. přenesená",J212,0)</f>
        <v>0</v>
      </c>
      <c r="BH212" s="179">
        <f>IF(N212="sníž. přenesená",J212,0)</f>
        <v>0</v>
      </c>
      <c r="BI212" s="179">
        <f>IF(N212="nulová",J212,0)</f>
        <v>0</v>
      </c>
      <c r="BJ212" s="20" t="s">
        <v>76</v>
      </c>
      <c r="BK212" s="179">
        <f>ROUND(I212*H212,2)</f>
        <v>1460</v>
      </c>
      <c r="BL212" s="20" t="s">
        <v>295</v>
      </c>
      <c r="BM212" s="178" t="s">
        <v>2715</v>
      </c>
    </row>
    <row r="213" spans="1:65" s="2" customFormat="1" ht="16.5" customHeight="1">
      <c r="A213" s="33"/>
      <c r="B213" s="167"/>
      <c r="C213" s="168" t="s">
        <v>795</v>
      </c>
      <c r="D213" s="168" t="s">
        <v>197</v>
      </c>
      <c r="E213" s="169" t="s">
        <v>2716</v>
      </c>
      <c r="F213" s="170" t="s">
        <v>2717</v>
      </c>
      <c r="G213" s="171" t="s">
        <v>1148</v>
      </c>
      <c r="H213" s="172">
        <v>11</v>
      </c>
      <c r="I213" s="173">
        <v>102</v>
      </c>
      <c r="J213" s="173">
        <f>ROUND(I213*H213,2)</f>
        <v>1122</v>
      </c>
      <c r="K213" s="170" t="s">
        <v>3</v>
      </c>
      <c r="L213" s="34"/>
      <c r="M213" s="174" t="s">
        <v>3</v>
      </c>
      <c r="N213" s="175" t="s">
        <v>40</v>
      </c>
      <c r="O213" s="176">
        <v>0</v>
      </c>
      <c r="P213" s="176">
        <f>O213*H213</f>
        <v>0</v>
      </c>
      <c r="Q213" s="176">
        <v>0</v>
      </c>
      <c r="R213" s="176">
        <f>Q213*H213</f>
        <v>0</v>
      </c>
      <c r="S213" s="176">
        <v>0</v>
      </c>
      <c r="T213" s="177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8" t="s">
        <v>295</v>
      </c>
      <c r="AT213" s="178" t="s">
        <v>197</v>
      </c>
      <c r="AU213" s="178" t="s">
        <v>78</v>
      </c>
      <c r="AY213" s="20" t="s">
        <v>195</v>
      </c>
      <c r="BE213" s="179">
        <f>IF(N213="základní",J213,0)</f>
        <v>1122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20" t="s">
        <v>76</v>
      </c>
      <c r="BK213" s="179">
        <f>ROUND(I213*H213,2)</f>
        <v>1122</v>
      </c>
      <c r="BL213" s="20" t="s">
        <v>295</v>
      </c>
      <c r="BM213" s="178" t="s">
        <v>2718</v>
      </c>
    </row>
    <row r="214" spans="1:65" s="2" customFormat="1" ht="16.5" customHeight="1">
      <c r="A214" s="33"/>
      <c r="B214" s="167"/>
      <c r="C214" s="168" t="s">
        <v>800</v>
      </c>
      <c r="D214" s="168" t="s">
        <v>197</v>
      </c>
      <c r="E214" s="169" t="s">
        <v>2719</v>
      </c>
      <c r="F214" s="170" t="s">
        <v>2720</v>
      </c>
      <c r="G214" s="171" t="s">
        <v>1148</v>
      </c>
      <c r="H214" s="172">
        <v>16</v>
      </c>
      <c r="I214" s="173">
        <v>670</v>
      </c>
      <c r="J214" s="173">
        <f>ROUND(I214*H214,2)</f>
        <v>10720</v>
      </c>
      <c r="K214" s="170" t="s">
        <v>3</v>
      </c>
      <c r="L214" s="34"/>
      <c r="M214" s="174" t="s">
        <v>3</v>
      </c>
      <c r="N214" s="175" t="s">
        <v>40</v>
      </c>
      <c r="O214" s="176">
        <v>0</v>
      </c>
      <c r="P214" s="176">
        <f>O214*H214</f>
        <v>0</v>
      </c>
      <c r="Q214" s="176">
        <v>0</v>
      </c>
      <c r="R214" s="176">
        <f>Q214*H214</f>
        <v>0</v>
      </c>
      <c r="S214" s="176">
        <v>0</v>
      </c>
      <c r="T214" s="177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8" t="s">
        <v>295</v>
      </c>
      <c r="AT214" s="178" t="s">
        <v>197</v>
      </c>
      <c r="AU214" s="178" t="s">
        <v>78</v>
      </c>
      <c r="AY214" s="20" t="s">
        <v>195</v>
      </c>
      <c r="BE214" s="179">
        <f>IF(N214="základní",J214,0)</f>
        <v>10720</v>
      </c>
      <c r="BF214" s="179">
        <f>IF(N214="snížená",J214,0)</f>
        <v>0</v>
      </c>
      <c r="BG214" s="179">
        <f>IF(N214="zákl. přenesená",J214,0)</f>
        <v>0</v>
      </c>
      <c r="BH214" s="179">
        <f>IF(N214="sníž. přenesená",J214,0)</f>
        <v>0</v>
      </c>
      <c r="BI214" s="179">
        <f>IF(N214="nulová",J214,0)</f>
        <v>0</v>
      </c>
      <c r="BJ214" s="20" t="s">
        <v>76</v>
      </c>
      <c r="BK214" s="179">
        <f>ROUND(I214*H214,2)</f>
        <v>10720</v>
      </c>
      <c r="BL214" s="20" t="s">
        <v>295</v>
      </c>
      <c r="BM214" s="178" t="s">
        <v>2721</v>
      </c>
    </row>
    <row r="215" spans="1:65" s="2" customFormat="1" ht="16.5" customHeight="1">
      <c r="A215" s="33"/>
      <c r="B215" s="167"/>
      <c r="C215" s="168" t="s">
        <v>805</v>
      </c>
      <c r="D215" s="168" t="s">
        <v>197</v>
      </c>
      <c r="E215" s="169" t="s">
        <v>2460</v>
      </c>
      <c r="F215" s="170" t="s">
        <v>2461</v>
      </c>
      <c r="G215" s="171" t="s">
        <v>1148</v>
      </c>
      <c r="H215" s="172">
        <v>3</v>
      </c>
      <c r="I215" s="173">
        <v>451</v>
      </c>
      <c r="J215" s="173">
        <f>ROUND(I215*H215,2)</f>
        <v>1353</v>
      </c>
      <c r="K215" s="170" t="s">
        <v>3</v>
      </c>
      <c r="L215" s="34"/>
      <c r="M215" s="174" t="s">
        <v>3</v>
      </c>
      <c r="N215" s="175" t="s">
        <v>40</v>
      </c>
      <c r="O215" s="176">
        <v>0</v>
      </c>
      <c r="P215" s="176">
        <f>O215*H215</f>
        <v>0</v>
      </c>
      <c r="Q215" s="176">
        <v>0</v>
      </c>
      <c r="R215" s="176">
        <f>Q215*H215</f>
        <v>0</v>
      </c>
      <c r="S215" s="176">
        <v>0</v>
      </c>
      <c r="T215" s="177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8" t="s">
        <v>295</v>
      </c>
      <c r="AT215" s="178" t="s">
        <v>197</v>
      </c>
      <c r="AU215" s="178" t="s">
        <v>78</v>
      </c>
      <c r="AY215" s="20" t="s">
        <v>195</v>
      </c>
      <c r="BE215" s="179">
        <f>IF(N215="základní",J215,0)</f>
        <v>1353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20" t="s">
        <v>76</v>
      </c>
      <c r="BK215" s="179">
        <f>ROUND(I215*H215,2)</f>
        <v>1353</v>
      </c>
      <c r="BL215" s="20" t="s">
        <v>295</v>
      </c>
      <c r="BM215" s="178" t="s">
        <v>2722</v>
      </c>
    </row>
    <row r="216" spans="1:65" s="2" customFormat="1" ht="16.5" customHeight="1">
      <c r="A216" s="33"/>
      <c r="B216" s="167"/>
      <c r="C216" s="168" t="s">
        <v>811</v>
      </c>
      <c r="D216" s="168" t="s">
        <v>197</v>
      </c>
      <c r="E216" s="169" t="s">
        <v>2463</v>
      </c>
      <c r="F216" s="170" t="s">
        <v>2464</v>
      </c>
      <c r="G216" s="171" t="s">
        <v>1148</v>
      </c>
      <c r="H216" s="172">
        <v>3</v>
      </c>
      <c r="I216" s="173">
        <v>1060</v>
      </c>
      <c r="J216" s="173">
        <f>ROUND(I216*H216,2)</f>
        <v>3180</v>
      </c>
      <c r="K216" s="170" t="s">
        <v>3</v>
      </c>
      <c r="L216" s="34"/>
      <c r="M216" s="174" t="s">
        <v>3</v>
      </c>
      <c r="N216" s="175" t="s">
        <v>40</v>
      </c>
      <c r="O216" s="176">
        <v>0</v>
      </c>
      <c r="P216" s="176">
        <f>O216*H216</f>
        <v>0</v>
      </c>
      <c r="Q216" s="176">
        <v>0</v>
      </c>
      <c r="R216" s="176">
        <f>Q216*H216</f>
        <v>0</v>
      </c>
      <c r="S216" s="176">
        <v>0</v>
      </c>
      <c r="T216" s="177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8" t="s">
        <v>295</v>
      </c>
      <c r="AT216" s="178" t="s">
        <v>197</v>
      </c>
      <c r="AU216" s="178" t="s">
        <v>78</v>
      </c>
      <c r="AY216" s="20" t="s">
        <v>195</v>
      </c>
      <c r="BE216" s="179">
        <f>IF(N216="základní",J216,0)</f>
        <v>3180</v>
      </c>
      <c r="BF216" s="179">
        <f>IF(N216="snížená",J216,0)</f>
        <v>0</v>
      </c>
      <c r="BG216" s="179">
        <f>IF(N216="zákl. přenesená",J216,0)</f>
        <v>0</v>
      </c>
      <c r="BH216" s="179">
        <f>IF(N216="sníž. přenesená",J216,0)</f>
        <v>0</v>
      </c>
      <c r="BI216" s="179">
        <f>IF(N216="nulová",J216,0)</f>
        <v>0</v>
      </c>
      <c r="BJ216" s="20" t="s">
        <v>76</v>
      </c>
      <c r="BK216" s="179">
        <f>ROUND(I216*H216,2)</f>
        <v>3180</v>
      </c>
      <c r="BL216" s="20" t="s">
        <v>295</v>
      </c>
      <c r="BM216" s="178" t="s">
        <v>2723</v>
      </c>
    </row>
    <row r="217" spans="1:65" s="2" customFormat="1" ht="16.5" customHeight="1">
      <c r="A217" s="33"/>
      <c r="B217" s="167"/>
      <c r="C217" s="168" t="s">
        <v>816</v>
      </c>
      <c r="D217" s="168" t="s">
        <v>197</v>
      </c>
      <c r="E217" s="169" t="s">
        <v>2724</v>
      </c>
      <c r="F217" s="170" t="s">
        <v>2725</v>
      </c>
      <c r="G217" s="171" t="s">
        <v>1148</v>
      </c>
      <c r="H217" s="172">
        <v>6</v>
      </c>
      <c r="I217" s="173">
        <v>495</v>
      </c>
      <c r="J217" s="173">
        <f>ROUND(I217*H217,2)</f>
        <v>2970</v>
      </c>
      <c r="K217" s="170" t="s">
        <v>3</v>
      </c>
      <c r="L217" s="34"/>
      <c r="M217" s="174" t="s">
        <v>3</v>
      </c>
      <c r="N217" s="175" t="s">
        <v>40</v>
      </c>
      <c r="O217" s="176">
        <v>0</v>
      </c>
      <c r="P217" s="176">
        <f>O217*H217</f>
        <v>0</v>
      </c>
      <c r="Q217" s="176">
        <v>0</v>
      </c>
      <c r="R217" s="176">
        <f>Q217*H217</f>
        <v>0</v>
      </c>
      <c r="S217" s="176">
        <v>0</v>
      </c>
      <c r="T217" s="177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8" t="s">
        <v>295</v>
      </c>
      <c r="AT217" s="178" t="s">
        <v>197</v>
      </c>
      <c r="AU217" s="178" t="s">
        <v>78</v>
      </c>
      <c r="AY217" s="20" t="s">
        <v>195</v>
      </c>
      <c r="BE217" s="179">
        <f>IF(N217="základní",J217,0)</f>
        <v>2970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20" t="s">
        <v>76</v>
      </c>
      <c r="BK217" s="179">
        <f>ROUND(I217*H217,2)</f>
        <v>2970</v>
      </c>
      <c r="BL217" s="20" t="s">
        <v>295</v>
      </c>
      <c r="BM217" s="178" t="s">
        <v>2726</v>
      </c>
    </row>
    <row r="218" spans="1:63" s="12" customFormat="1" ht="22.8" customHeight="1">
      <c r="A218" s="12"/>
      <c r="B218" s="155"/>
      <c r="C218" s="12"/>
      <c r="D218" s="156" t="s">
        <v>68</v>
      </c>
      <c r="E218" s="165" t="s">
        <v>2727</v>
      </c>
      <c r="F218" s="165" t="s">
        <v>2256</v>
      </c>
      <c r="G218" s="12"/>
      <c r="H218" s="12"/>
      <c r="I218" s="12"/>
      <c r="J218" s="166">
        <f>BK218</f>
        <v>35626</v>
      </c>
      <c r="K218" s="12"/>
      <c r="L218" s="155"/>
      <c r="M218" s="159"/>
      <c r="N218" s="160"/>
      <c r="O218" s="160"/>
      <c r="P218" s="161">
        <f>SUM(P219:P223)</f>
        <v>0</v>
      </c>
      <c r="Q218" s="160"/>
      <c r="R218" s="161">
        <f>SUM(R219:R223)</f>
        <v>0</v>
      </c>
      <c r="S218" s="160"/>
      <c r="T218" s="162">
        <f>SUM(T219:T223)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156" t="s">
        <v>78</v>
      </c>
      <c r="AT218" s="163" t="s">
        <v>68</v>
      </c>
      <c r="AU218" s="163" t="s">
        <v>76</v>
      </c>
      <c r="AY218" s="156" t="s">
        <v>195</v>
      </c>
      <c r="BK218" s="164">
        <f>SUM(BK219:BK223)</f>
        <v>35626</v>
      </c>
    </row>
    <row r="219" spans="1:65" s="2" customFormat="1" ht="16.5" customHeight="1">
      <c r="A219" s="33"/>
      <c r="B219" s="167"/>
      <c r="C219" s="168" t="s">
        <v>823</v>
      </c>
      <c r="D219" s="168" t="s">
        <v>197</v>
      </c>
      <c r="E219" s="169" t="s">
        <v>2728</v>
      </c>
      <c r="F219" s="170" t="s">
        <v>2729</v>
      </c>
      <c r="G219" s="171" t="s">
        <v>212</v>
      </c>
      <c r="H219" s="172">
        <v>4</v>
      </c>
      <c r="I219" s="173">
        <v>363</v>
      </c>
      <c r="J219" s="173">
        <f>ROUND(I219*H219,2)</f>
        <v>1452</v>
      </c>
      <c r="K219" s="170" t="s">
        <v>3</v>
      </c>
      <c r="L219" s="34"/>
      <c r="M219" s="174" t="s">
        <v>3</v>
      </c>
      <c r="N219" s="175" t="s">
        <v>40</v>
      </c>
      <c r="O219" s="176">
        <v>0</v>
      </c>
      <c r="P219" s="176">
        <f>O219*H219</f>
        <v>0</v>
      </c>
      <c r="Q219" s="176">
        <v>0</v>
      </c>
      <c r="R219" s="176">
        <f>Q219*H219</f>
        <v>0</v>
      </c>
      <c r="S219" s="176">
        <v>0</v>
      </c>
      <c r="T219" s="177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8" t="s">
        <v>295</v>
      </c>
      <c r="AT219" s="178" t="s">
        <v>197</v>
      </c>
      <c r="AU219" s="178" t="s">
        <v>78</v>
      </c>
      <c r="AY219" s="20" t="s">
        <v>195</v>
      </c>
      <c r="BE219" s="179">
        <f>IF(N219="základní",J219,0)</f>
        <v>1452</v>
      </c>
      <c r="BF219" s="179">
        <f>IF(N219="snížená",J219,0)</f>
        <v>0</v>
      </c>
      <c r="BG219" s="179">
        <f>IF(N219="zákl. přenesená",J219,0)</f>
        <v>0</v>
      </c>
      <c r="BH219" s="179">
        <f>IF(N219="sníž. přenesená",J219,0)</f>
        <v>0</v>
      </c>
      <c r="BI219" s="179">
        <f>IF(N219="nulová",J219,0)</f>
        <v>0</v>
      </c>
      <c r="BJ219" s="20" t="s">
        <v>76</v>
      </c>
      <c r="BK219" s="179">
        <f>ROUND(I219*H219,2)</f>
        <v>1452</v>
      </c>
      <c r="BL219" s="20" t="s">
        <v>295</v>
      </c>
      <c r="BM219" s="178" t="s">
        <v>2730</v>
      </c>
    </row>
    <row r="220" spans="1:65" s="2" customFormat="1" ht="16.5" customHeight="1">
      <c r="A220" s="33"/>
      <c r="B220" s="167"/>
      <c r="C220" s="168" t="s">
        <v>831</v>
      </c>
      <c r="D220" s="168" t="s">
        <v>197</v>
      </c>
      <c r="E220" s="169" t="s">
        <v>2731</v>
      </c>
      <c r="F220" s="170" t="s">
        <v>2732</v>
      </c>
      <c r="G220" s="171" t="s">
        <v>212</v>
      </c>
      <c r="H220" s="172">
        <v>8</v>
      </c>
      <c r="I220" s="173">
        <v>451</v>
      </c>
      <c r="J220" s="173">
        <f>ROUND(I220*H220,2)</f>
        <v>3608</v>
      </c>
      <c r="K220" s="170" t="s">
        <v>3</v>
      </c>
      <c r="L220" s="34"/>
      <c r="M220" s="174" t="s">
        <v>3</v>
      </c>
      <c r="N220" s="175" t="s">
        <v>40</v>
      </c>
      <c r="O220" s="176">
        <v>0</v>
      </c>
      <c r="P220" s="176">
        <f>O220*H220</f>
        <v>0</v>
      </c>
      <c r="Q220" s="176">
        <v>0</v>
      </c>
      <c r="R220" s="176">
        <f>Q220*H220</f>
        <v>0</v>
      </c>
      <c r="S220" s="176">
        <v>0</v>
      </c>
      <c r="T220" s="177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8" t="s">
        <v>295</v>
      </c>
      <c r="AT220" s="178" t="s">
        <v>197</v>
      </c>
      <c r="AU220" s="178" t="s">
        <v>78</v>
      </c>
      <c r="AY220" s="20" t="s">
        <v>195</v>
      </c>
      <c r="BE220" s="179">
        <f>IF(N220="základní",J220,0)</f>
        <v>3608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20" t="s">
        <v>76</v>
      </c>
      <c r="BK220" s="179">
        <f>ROUND(I220*H220,2)</f>
        <v>3608</v>
      </c>
      <c r="BL220" s="20" t="s">
        <v>295</v>
      </c>
      <c r="BM220" s="178" t="s">
        <v>2733</v>
      </c>
    </row>
    <row r="221" spans="1:65" s="2" customFormat="1" ht="16.5" customHeight="1">
      <c r="A221" s="33"/>
      <c r="B221" s="167"/>
      <c r="C221" s="168" t="s">
        <v>836</v>
      </c>
      <c r="D221" s="168" t="s">
        <v>197</v>
      </c>
      <c r="E221" s="169" t="s">
        <v>2734</v>
      </c>
      <c r="F221" s="170" t="s">
        <v>2735</v>
      </c>
      <c r="G221" s="171" t="s">
        <v>212</v>
      </c>
      <c r="H221" s="172">
        <v>10</v>
      </c>
      <c r="I221" s="173">
        <v>685</v>
      </c>
      <c r="J221" s="173">
        <f>ROUND(I221*H221,2)</f>
        <v>6850</v>
      </c>
      <c r="K221" s="170" t="s">
        <v>3</v>
      </c>
      <c r="L221" s="34"/>
      <c r="M221" s="174" t="s">
        <v>3</v>
      </c>
      <c r="N221" s="175" t="s">
        <v>40</v>
      </c>
      <c r="O221" s="176">
        <v>0</v>
      </c>
      <c r="P221" s="176">
        <f>O221*H221</f>
        <v>0</v>
      </c>
      <c r="Q221" s="176">
        <v>0</v>
      </c>
      <c r="R221" s="176">
        <f>Q221*H221</f>
        <v>0</v>
      </c>
      <c r="S221" s="176">
        <v>0</v>
      </c>
      <c r="T221" s="177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8" t="s">
        <v>295</v>
      </c>
      <c r="AT221" s="178" t="s">
        <v>197</v>
      </c>
      <c r="AU221" s="178" t="s">
        <v>78</v>
      </c>
      <c r="AY221" s="20" t="s">
        <v>195</v>
      </c>
      <c r="BE221" s="179">
        <f>IF(N221="základní",J221,0)</f>
        <v>6850</v>
      </c>
      <c r="BF221" s="179">
        <f>IF(N221="snížená",J221,0)</f>
        <v>0</v>
      </c>
      <c r="BG221" s="179">
        <f>IF(N221="zákl. přenesená",J221,0)</f>
        <v>0</v>
      </c>
      <c r="BH221" s="179">
        <f>IF(N221="sníž. přenesená",J221,0)</f>
        <v>0</v>
      </c>
      <c r="BI221" s="179">
        <f>IF(N221="nulová",J221,0)</f>
        <v>0</v>
      </c>
      <c r="BJ221" s="20" t="s">
        <v>76</v>
      </c>
      <c r="BK221" s="179">
        <f>ROUND(I221*H221,2)</f>
        <v>6850</v>
      </c>
      <c r="BL221" s="20" t="s">
        <v>295</v>
      </c>
      <c r="BM221" s="178" t="s">
        <v>2736</v>
      </c>
    </row>
    <row r="222" spans="1:65" s="2" customFormat="1" ht="16.5" customHeight="1">
      <c r="A222" s="33"/>
      <c r="B222" s="167"/>
      <c r="C222" s="168" t="s">
        <v>841</v>
      </c>
      <c r="D222" s="168" t="s">
        <v>197</v>
      </c>
      <c r="E222" s="169" t="s">
        <v>2737</v>
      </c>
      <c r="F222" s="170" t="s">
        <v>2738</v>
      </c>
      <c r="G222" s="171" t="s">
        <v>212</v>
      </c>
      <c r="H222" s="172">
        <v>26</v>
      </c>
      <c r="I222" s="173">
        <v>891</v>
      </c>
      <c r="J222" s="173">
        <f>ROUND(I222*H222,2)</f>
        <v>23166</v>
      </c>
      <c r="K222" s="170" t="s">
        <v>3</v>
      </c>
      <c r="L222" s="34"/>
      <c r="M222" s="174" t="s">
        <v>3</v>
      </c>
      <c r="N222" s="175" t="s">
        <v>40</v>
      </c>
      <c r="O222" s="176">
        <v>0</v>
      </c>
      <c r="P222" s="176">
        <f>O222*H222</f>
        <v>0</v>
      </c>
      <c r="Q222" s="176">
        <v>0</v>
      </c>
      <c r="R222" s="176">
        <f>Q222*H222</f>
        <v>0</v>
      </c>
      <c r="S222" s="176">
        <v>0</v>
      </c>
      <c r="T222" s="177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8" t="s">
        <v>295</v>
      </c>
      <c r="AT222" s="178" t="s">
        <v>197</v>
      </c>
      <c r="AU222" s="178" t="s">
        <v>78</v>
      </c>
      <c r="AY222" s="20" t="s">
        <v>195</v>
      </c>
      <c r="BE222" s="179">
        <f>IF(N222="základní",J222,0)</f>
        <v>23166</v>
      </c>
      <c r="BF222" s="179">
        <f>IF(N222="snížená",J222,0)</f>
        <v>0</v>
      </c>
      <c r="BG222" s="179">
        <f>IF(N222="zákl. přenesená",J222,0)</f>
        <v>0</v>
      </c>
      <c r="BH222" s="179">
        <f>IF(N222="sníž. přenesená",J222,0)</f>
        <v>0</v>
      </c>
      <c r="BI222" s="179">
        <f>IF(N222="nulová",J222,0)</f>
        <v>0</v>
      </c>
      <c r="BJ222" s="20" t="s">
        <v>76</v>
      </c>
      <c r="BK222" s="179">
        <f>ROUND(I222*H222,2)</f>
        <v>23166</v>
      </c>
      <c r="BL222" s="20" t="s">
        <v>295</v>
      </c>
      <c r="BM222" s="178" t="s">
        <v>2739</v>
      </c>
    </row>
    <row r="223" spans="1:65" s="2" customFormat="1" ht="16.5" customHeight="1">
      <c r="A223" s="33"/>
      <c r="B223" s="167"/>
      <c r="C223" s="168" t="s">
        <v>845</v>
      </c>
      <c r="D223" s="168" t="s">
        <v>197</v>
      </c>
      <c r="E223" s="169" t="s">
        <v>2740</v>
      </c>
      <c r="F223" s="170" t="s">
        <v>2741</v>
      </c>
      <c r="G223" s="171" t="s">
        <v>1148</v>
      </c>
      <c r="H223" s="172">
        <v>2</v>
      </c>
      <c r="I223" s="173">
        <v>275</v>
      </c>
      <c r="J223" s="173">
        <f>ROUND(I223*H223,2)</f>
        <v>550</v>
      </c>
      <c r="K223" s="170" t="s">
        <v>3</v>
      </c>
      <c r="L223" s="34"/>
      <c r="M223" s="174" t="s">
        <v>3</v>
      </c>
      <c r="N223" s="175" t="s">
        <v>40</v>
      </c>
      <c r="O223" s="176">
        <v>0</v>
      </c>
      <c r="P223" s="176">
        <f>O223*H223</f>
        <v>0</v>
      </c>
      <c r="Q223" s="176">
        <v>0</v>
      </c>
      <c r="R223" s="176">
        <f>Q223*H223</f>
        <v>0</v>
      </c>
      <c r="S223" s="176">
        <v>0</v>
      </c>
      <c r="T223" s="177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8" t="s">
        <v>295</v>
      </c>
      <c r="AT223" s="178" t="s">
        <v>197</v>
      </c>
      <c r="AU223" s="178" t="s">
        <v>78</v>
      </c>
      <c r="AY223" s="20" t="s">
        <v>195</v>
      </c>
      <c r="BE223" s="179">
        <f>IF(N223="základní",J223,0)</f>
        <v>550</v>
      </c>
      <c r="BF223" s="179">
        <f>IF(N223="snížená",J223,0)</f>
        <v>0</v>
      </c>
      <c r="BG223" s="179">
        <f>IF(N223="zákl. přenesená",J223,0)</f>
        <v>0</v>
      </c>
      <c r="BH223" s="179">
        <f>IF(N223="sníž. přenesená",J223,0)</f>
        <v>0</v>
      </c>
      <c r="BI223" s="179">
        <f>IF(N223="nulová",J223,0)</f>
        <v>0</v>
      </c>
      <c r="BJ223" s="20" t="s">
        <v>76</v>
      </c>
      <c r="BK223" s="179">
        <f>ROUND(I223*H223,2)</f>
        <v>550</v>
      </c>
      <c r="BL223" s="20" t="s">
        <v>295</v>
      </c>
      <c r="BM223" s="178" t="s">
        <v>2742</v>
      </c>
    </row>
    <row r="224" spans="1:63" s="12" customFormat="1" ht="22.8" customHeight="1">
      <c r="A224" s="12"/>
      <c r="B224" s="155"/>
      <c r="C224" s="12"/>
      <c r="D224" s="156" t="s">
        <v>68</v>
      </c>
      <c r="E224" s="165" t="s">
        <v>2743</v>
      </c>
      <c r="F224" s="165" t="s">
        <v>2312</v>
      </c>
      <c r="G224" s="12"/>
      <c r="H224" s="12"/>
      <c r="I224" s="12"/>
      <c r="J224" s="166">
        <f>BK224</f>
        <v>14700</v>
      </c>
      <c r="K224" s="12"/>
      <c r="L224" s="155"/>
      <c r="M224" s="159"/>
      <c r="N224" s="160"/>
      <c r="O224" s="160"/>
      <c r="P224" s="161">
        <f>SUM(P225:P228)</f>
        <v>0</v>
      </c>
      <c r="Q224" s="160"/>
      <c r="R224" s="161">
        <f>SUM(R225:R228)</f>
        <v>0</v>
      </c>
      <c r="S224" s="160"/>
      <c r="T224" s="162">
        <f>SUM(T225:T228)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56" t="s">
        <v>78</v>
      </c>
      <c r="AT224" s="163" t="s">
        <v>68</v>
      </c>
      <c r="AU224" s="163" t="s">
        <v>76</v>
      </c>
      <c r="AY224" s="156" t="s">
        <v>195</v>
      </c>
      <c r="BK224" s="164">
        <f>SUM(BK225:BK228)</f>
        <v>14700</v>
      </c>
    </row>
    <row r="225" spans="1:65" s="2" customFormat="1" ht="16.5" customHeight="1">
      <c r="A225" s="33"/>
      <c r="B225" s="167"/>
      <c r="C225" s="168" t="s">
        <v>850</v>
      </c>
      <c r="D225" s="168" t="s">
        <v>197</v>
      </c>
      <c r="E225" s="169" t="s">
        <v>2744</v>
      </c>
      <c r="F225" s="170" t="s">
        <v>2745</v>
      </c>
      <c r="G225" s="171" t="s">
        <v>212</v>
      </c>
      <c r="H225" s="172">
        <v>4</v>
      </c>
      <c r="I225" s="173">
        <v>240</v>
      </c>
      <c r="J225" s="173">
        <f>ROUND(I225*H225,2)</f>
        <v>960</v>
      </c>
      <c r="K225" s="170" t="s">
        <v>3</v>
      </c>
      <c r="L225" s="34"/>
      <c r="M225" s="174" t="s">
        <v>3</v>
      </c>
      <c r="N225" s="175" t="s">
        <v>40</v>
      </c>
      <c r="O225" s="176">
        <v>0</v>
      </c>
      <c r="P225" s="176">
        <f>O225*H225</f>
        <v>0</v>
      </c>
      <c r="Q225" s="176">
        <v>0</v>
      </c>
      <c r="R225" s="176">
        <f>Q225*H225</f>
        <v>0</v>
      </c>
      <c r="S225" s="176">
        <v>0</v>
      </c>
      <c r="T225" s="177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8" t="s">
        <v>295</v>
      </c>
      <c r="AT225" s="178" t="s">
        <v>197</v>
      </c>
      <c r="AU225" s="178" t="s">
        <v>78</v>
      </c>
      <c r="AY225" s="20" t="s">
        <v>195</v>
      </c>
      <c r="BE225" s="179">
        <f>IF(N225="základní",J225,0)</f>
        <v>960</v>
      </c>
      <c r="BF225" s="179">
        <f>IF(N225="snížená",J225,0)</f>
        <v>0</v>
      </c>
      <c r="BG225" s="179">
        <f>IF(N225="zákl. přenesená",J225,0)</f>
        <v>0</v>
      </c>
      <c r="BH225" s="179">
        <f>IF(N225="sníž. přenesená",J225,0)</f>
        <v>0</v>
      </c>
      <c r="BI225" s="179">
        <f>IF(N225="nulová",J225,0)</f>
        <v>0</v>
      </c>
      <c r="BJ225" s="20" t="s">
        <v>76</v>
      </c>
      <c r="BK225" s="179">
        <f>ROUND(I225*H225,2)</f>
        <v>960</v>
      </c>
      <c r="BL225" s="20" t="s">
        <v>295</v>
      </c>
      <c r="BM225" s="178" t="s">
        <v>2746</v>
      </c>
    </row>
    <row r="226" spans="1:65" s="2" customFormat="1" ht="16.5" customHeight="1">
      <c r="A226" s="33"/>
      <c r="B226" s="167"/>
      <c r="C226" s="168" t="s">
        <v>854</v>
      </c>
      <c r="D226" s="168" t="s">
        <v>197</v>
      </c>
      <c r="E226" s="169" t="s">
        <v>2747</v>
      </c>
      <c r="F226" s="170" t="s">
        <v>2748</v>
      </c>
      <c r="G226" s="171" t="s">
        <v>212</v>
      </c>
      <c r="H226" s="172">
        <v>8</v>
      </c>
      <c r="I226" s="173">
        <v>253</v>
      </c>
      <c r="J226" s="173">
        <f>ROUND(I226*H226,2)</f>
        <v>2024</v>
      </c>
      <c r="K226" s="170" t="s">
        <v>3</v>
      </c>
      <c r="L226" s="34"/>
      <c r="M226" s="174" t="s">
        <v>3</v>
      </c>
      <c r="N226" s="175" t="s">
        <v>40</v>
      </c>
      <c r="O226" s="176">
        <v>0</v>
      </c>
      <c r="P226" s="176">
        <f>O226*H226</f>
        <v>0</v>
      </c>
      <c r="Q226" s="176">
        <v>0</v>
      </c>
      <c r="R226" s="176">
        <f>Q226*H226</f>
        <v>0</v>
      </c>
      <c r="S226" s="176">
        <v>0</v>
      </c>
      <c r="T226" s="17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8" t="s">
        <v>295</v>
      </c>
      <c r="AT226" s="178" t="s">
        <v>197</v>
      </c>
      <c r="AU226" s="178" t="s">
        <v>78</v>
      </c>
      <c r="AY226" s="20" t="s">
        <v>195</v>
      </c>
      <c r="BE226" s="179">
        <f>IF(N226="základní",J226,0)</f>
        <v>2024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20" t="s">
        <v>76</v>
      </c>
      <c r="BK226" s="179">
        <f>ROUND(I226*H226,2)</f>
        <v>2024</v>
      </c>
      <c r="BL226" s="20" t="s">
        <v>295</v>
      </c>
      <c r="BM226" s="178" t="s">
        <v>2749</v>
      </c>
    </row>
    <row r="227" spans="1:65" s="2" customFormat="1" ht="16.5" customHeight="1">
      <c r="A227" s="33"/>
      <c r="B227" s="167"/>
      <c r="C227" s="168" t="s">
        <v>858</v>
      </c>
      <c r="D227" s="168" t="s">
        <v>197</v>
      </c>
      <c r="E227" s="169" t="s">
        <v>2750</v>
      </c>
      <c r="F227" s="170" t="s">
        <v>2751</v>
      </c>
      <c r="G227" s="171" t="s">
        <v>212</v>
      </c>
      <c r="H227" s="172">
        <v>10</v>
      </c>
      <c r="I227" s="173">
        <v>285</v>
      </c>
      <c r="J227" s="173">
        <f>ROUND(I227*H227,2)</f>
        <v>2850</v>
      </c>
      <c r="K227" s="170" t="s">
        <v>3</v>
      </c>
      <c r="L227" s="34"/>
      <c r="M227" s="174" t="s">
        <v>3</v>
      </c>
      <c r="N227" s="175" t="s">
        <v>40</v>
      </c>
      <c r="O227" s="176">
        <v>0</v>
      </c>
      <c r="P227" s="176">
        <f>O227*H227</f>
        <v>0</v>
      </c>
      <c r="Q227" s="176">
        <v>0</v>
      </c>
      <c r="R227" s="176">
        <f>Q227*H227</f>
        <v>0</v>
      </c>
      <c r="S227" s="176">
        <v>0</v>
      </c>
      <c r="T227" s="177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8" t="s">
        <v>295</v>
      </c>
      <c r="AT227" s="178" t="s">
        <v>197</v>
      </c>
      <c r="AU227" s="178" t="s">
        <v>78</v>
      </c>
      <c r="AY227" s="20" t="s">
        <v>195</v>
      </c>
      <c r="BE227" s="179">
        <f>IF(N227="základní",J227,0)</f>
        <v>2850</v>
      </c>
      <c r="BF227" s="179">
        <f>IF(N227="snížená",J227,0)</f>
        <v>0</v>
      </c>
      <c r="BG227" s="179">
        <f>IF(N227="zákl. přenesená",J227,0)</f>
        <v>0</v>
      </c>
      <c r="BH227" s="179">
        <f>IF(N227="sníž. přenesená",J227,0)</f>
        <v>0</v>
      </c>
      <c r="BI227" s="179">
        <f>IF(N227="nulová",J227,0)</f>
        <v>0</v>
      </c>
      <c r="BJ227" s="20" t="s">
        <v>76</v>
      </c>
      <c r="BK227" s="179">
        <f>ROUND(I227*H227,2)</f>
        <v>2850</v>
      </c>
      <c r="BL227" s="20" t="s">
        <v>295</v>
      </c>
      <c r="BM227" s="178" t="s">
        <v>2752</v>
      </c>
    </row>
    <row r="228" spans="1:65" s="2" customFormat="1" ht="16.5" customHeight="1">
      <c r="A228" s="33"/>
      <c r="B228" s="167"/>
      <c r="C228" s="168" t="s">
        <v>862</v>
      </c>
      <c r="D228" s="168" t="s">
        <v>197</v>
      </c>
      <c r="E228" s="169" t="s">
        <v>2753</v>
      </c>
      <c r="F228" s="170" t="s">
        <v>2754</v>
      </c>
      <c r="G228" s="171" t="s">
        <v>212</v>
      </c>
      <c r="H228" s="172">
        <v>26</v>
      </c>
      <c r="I228" s="173">
        <v>341</v>
      </c>
      <c r="J228" s="173">
        <f>ROUND(I228*H228,2)</f>
        <v>8866</v>
      </c>
      <c r="K228" s="170" t="s">
        <v>3</v>
      </c>
      <c r="L228" s="34"/>
      <c r="M228" s="174" t="s">
        <v>3</v>
      </c>
      <c r="N228" s="175" t="s">
        <v>40</v>
      </c>
      <c r="O228" s="176">
        <v>0</v>
      </c>
      <c r="P228" s="176">
        <f>O228*H228</f>
        <v>0</v>
      </c>
      <c r="Q228" s="176">
        <v>0</v>
      </c>
      <c r="R228" s="176">
        <f>Q228*H228</f>
        <v>0</v>
      </c>
      <c r="S228" s="176">
        <v>0</v>
      </c>
      <c r="T228" s="177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8" t="s">
        <v>295</v>
      </c>
      <c r="AT228" s="178" t="s">
        <v>197</v>
      </c>
      <c r="AU228" s="178" t="s">
        <v>78</v>
      </c>
      <c r="AY228" s="20" t="s">
        <v>195</v>
      </c>
      <c r="BE228" s="179">
        <f>IF(N228="základní",J228,0)</f>
        <v>8866</v>
      </c>
      <c r="BF228" s="179">
        <f>IF(N228="snížená",J228,0)</f>
        <v>0</v>
      </c>
      <c r="BG228" s="179">
        <f>IF(N228="zákl. přenesená",J228,0)</f>
        <v>0</v>
      </c>
      <c r="BH228" s="179">
        <f>IF(N228="sníž. přenesená",J228,0)</f>
        <v>0</v>
      </c>
      <c r="BI228" s="179">
        <f>IF(N228="nulová",J228,0)</f>
        <v>0</v>
      </c>
      <c r="BJ228" s="20" t="s">
        <v>76</v>
      </c>
      <c r="BK228" s="179">
        <f>ROUND(I228*H228,2)</f>
        <v>8866</v>
      </c>
      <c r="BL228" s="20" t="s">
        <v>295</v>
      </c>
      <c r="BM228" s="178" t="s">
        <v>2755</v>
      </c>
    </row>
    <row r="229" spans="1:63" s="12" customFormat="1" ht="22.8" customHeight="1">
      <c r="A229" s="12"/>
      <c r="B229" s="155"/>
      <c r="C229" s="12"/>
      <c r="D229" s="156" t="s">
        <v>68</v>
      </c>
      <c r="E229" s="165" t="s">
        <v>2756</v>
      </c>
      <c r="F229" s="165" t="s">
        <v>2757</v>
      </c>
      <c r="G229" s="12"/>
      <c r="H229" s="12"/>
      <c r="I229" s="12"/>
      <c r="J229" s="166">
        <f>BK229</f>
        <v>38506</v>
      </c>
      <c r="K229" s="12"/>
      <c r="L229" s="155"/>
      <c r="M229" s="159"/>
      <c r="N229" s="160"/>
      <c r="O229" s="160"/>
      <c r="P229" s="161">
        <f>SUM(P230:P249)</f>
        <v>0</v>
      </c>
      <c r="Q229" s="160"/>
      <c r="R229" s="161">
        <f>SUM(R230:R249)</f>
        <v>0</v>
      </c>
      <c r="S229" s="160"/>
      <c r="T229" s="162">
        <f>SUM(T230:T249)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56" t="s">
        <v>78</v>
      </c>
      <c r="AT229" s="163" t="s">
        <v>68</v>
      </c>
      <c r="AU229" s="163" t="s">
        <v>76</v>
      </c>
      <c r="AY229" s="156" t="s">
        <v>195</v>
      </c>
      <c r="BK229" s="164">
        <f>SUM(BK230:BK249)</f>
        <v>38506</v>
      </c>
    </row>
    <row r="230" spans="1:65" s="2" customFormat="1" ht="16.5" customHeight="1">
      <c r="A230" s="33"/>
      <c r="B230" s="167"/>
      <c r="C230" s="168" t="s">
        <v>866</v>
      </c>
      <c r="D230" s="168" t="s">
        <v>197</v>
      </c>
      <c r="E230" s="169" t="s">
        <v>2758</v>
      </c>
      <c r="F230" s="170" t="s">
        <v>2759</v>
      </c>
      <c r="G230" s="171" t="s">
        <v>1148</v>
      </c>
      <c r="H230" s="172">
        <v>1</v>
      </c>
      <c r="I230" s="173">
        <v>5390</v>
      </c>
      <c r="J230" s="173">
        <f>ROUND(I230*H230,2)</f>
        <v>5390</v>
      </c>
      <c r="K230" s="170" t="s">
        <v>3</v>
      </c>
      <c r="L230" s="34"/>
      <c r="M230" s="174" t="s">
        <v>3</v>
      </c>
      <c r="N230" s="175" t="s">
        <v>40</v>
      </c>
      <c r="O230" s="176">
        <v>0</v>
      </c>
      <c r="P230" s="176">
        <f>O230*H230</f>
        <v>0</v>
      </c>
      <c r="Q230" s="176">
        <v>0</v>
      </c>
      <c r="R230" s="176">
        <f>Q230*H230</f>
        <v>0</v>
      </c>
      <c r="S230" s="176">
        <v>0</v>
      </c>
      <c r="T230" s="177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8" t="s">
        <v>295</v>
      </c>
      <c r="AT230" s="178" t="s">
        <v>197</v>
      </c>
      <c r="AU230" s="178" t="s">
        <v>78</v>
      </c>
      <c r="AY230" s="20" t="s">
        <v>195</v>
      </c>
      <c r="BE230" s="179">
        <f>IF(N230="základní",J230,0)</f>
        <v>5390</v>
      </c>
      <c r="BF230" s="179">
        <f>IF(N230="snížená",J230,0)</f>
        <v>0</v>
      </c>
      <c r="BG230" s="179">
        <f>IF(N230="zákl. přenesená",J230,0)</f>
        <v>0</v>
      </c>
      <c r="BH230" s="179">
        <f>IF(N230="sníž. přenesená",J230,0)</f>
        <v>0</v>
      </c>
      <c r="BI230" s="179">
        <f>IF(N230="nulová",J230,0)</f>
        <v>0</v>
      </c>
      <c r="BJ230" s="20" t="s">
        <v>76</v>
      </c>
      <c r="BK230" s="179">
        <f>ROUND(I230*H230,2)</f>
        <v>5390</v>
      </c>
      <c r="BL230" s="20" t="s">
        <v>295</v>
      </c>
      <c r="BM230" s="178" t="s">
        <v>2760</v>
      </c>
    </row>
    <row r="231" spans="1:65" s="2" customFormat="1" ht="36" customHeight="1">
      <c r="A231" s="33"/>
      <c r="B231" s="167"/>
      <c r="C231" s="168" t="s">
        <v>870</v>
      </c>
      <c r="D231" s="168" t="s">
        <v>197</v>
      </c>
      <c r="E231" s="169" t="s">
        <v>2761</v>
      </c>
      <c r="F231" s="170" t="s">
        <v>2762</v>
      </c>
      <c r="G231" s="171" t="s">
        <v>1148</v>
      </c>
      <c r="H231" s="172">
        <v>1</v>
      </c>
      <c r="I231" s="173">
        <v>2750</v>
      </c>
      <c r="J231" s="173">
        <f>ROUND(I231*H231,2)</f>
        <v>2750</v>
      </c>
      <c r="K231" s="170" t="s">
        <v>3</v>
      </c>
      <c r="L231" s="34"/>
      <c r="M231" s="174" t="s">
        <v>3</v>
      </c>
      <c r="N231" s="175" t="s">
        <v>40</v>
      </c>
      <c r="O231" s="176">
        <v>0</v>
      </c>
      <c r="P231" s="176">
        <f>O231*H231</f>
        <v>0</v>
      </c>
      <c r="Q231" s="176">
        <v>0</v>
      </c>
      <c r="R231" s="176">
        <f>Q231*H231</f>
        <v>0</v>
      </c>
      <c r="S231" s="176">
        <v>0</v>
      </c>
      <c r="T231" s="177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8" t="s">
        <v>295</v>
      </c>
      <c r="AT231" s="178" t="s">
        <v>197</v>
      </c>
      <c r="AU231" s="178" t="s">
        <v>78</v>
      </c>
      <c r="AY231" s="20" t="s">
        <v>195</v>
      </c>
      <c r="BE231" s="179">
        <f>IF(N231="základní",J231,0)</f>
        <v>2750</v>
      </c>
      <c r="BF231" s="179">
        <f>IF(N231="snížená",J231,0)</f>
        <v>0</v>
      </c>
      <c r="BG231" s="179">
        <f>IF(N231="zákl. přenesená",J231,0)</f>
        <v>0</v>
      </c>
      <c r="BH231" s="179">
        <f>IF(N231="sníž. přenesená",J231,0)</f>
        <v>0</v>
      </c>
      <c r="BI231" s="179">
        <f>IF(N231="nulová",J231,0)</f>
        <v>0</v>
      </c>
      <c r="BJ231" s="20" t="s">
        <v>76</v>
      </c>
      <c r="BK231" s="179">
        <f>ROUND(I231*H231,2)</f>
        <v>2750</v>
      </c>
      <c r="BL231" s="20" t="s">
        <v>295</v>
      </c>
      <c r="BM231" s="178" t="s">
        <v>2763</v>
      </c>
    </row>
    <row r="232" spans="1:65" s="2" customFormat="1" ht="24" customHeight="1">
      <c r="A232" s="33"/>
      <c r="B232" s="167"/>
      <c r="C232" s="168" t="s">
        <v>874</v>
      </c>
      <c r="D232" s="168" t="s">
        <v>197</v>
      </c>
      <c r="E232" s="169" t="s">
        <v>2764</v>
      </c>
      <c r="F232" s="170" t="s">
        <v>2765</v>
      </c>
      <c r="G232" s="171" t="s">
        <v>1148</v>
      </c>
      <c r="H232" s="172">
        <v>1</v>
      </c>
      <c r="I232" s="173">
        <v>6160</v>
      </c>
      <c r="J232" s="173">
        <f>ROUND(I232*H232,2)</f>
        <v>6160</v>
      </c>
      <c r="K232" s="170" t="s">
        <v>3</v>
      </c>
      <c r="L232" s="34"/>
      <c r="M232" s="174" t="s">
        <v>3</v>
      </c>
      <c r="N232" s="175" t="s">
        <v>40</v>
      </c>
      <c r="O232" s="176">
        <v>0</v>
      </c>
      <c r="P232" s="176">
        <f>O232*H232</f>
        <v>0</v>
      </c>
      <c r="Q232" s="176">
        <v>0</v>
      </c>
      <c r="R232" s="176">
        <f>Q232*H232</f>
        <v>0</v>
      </c>
      <c r="S232" s="176">
        <v>0</v>
      </c>
      <c r="T232" s="177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8" t="s">
        <v>295</v>
      </c>
      <c r="AT232" s="178" t="s">
        <v>197</v>
      </c>
      <c r="AU232" s="178" t="s">
        <v>78</v>
      </c>
      <c r="AY232" s="20" t="s">
        <v>195</v>
      </c>
      <c r="BE232" s="179">
        <f>IF(N232="základní",J232,0)</f>
        <v>6160</v>
      </c>
      <c r="BF232" s="179">
        <f>IF(N232="snížená",J232,0)</f>
        <v>0</v>
      </c>
      <c r="BG232" s="179">
        <f>IF(N232="zákl. přenesená",J232,0)</f>
        <v>0</v>
      </c>
      <c r="BH232" s="179">
        <f>IF(N232="sníž. přenesená",J232,0)</f>
        <v>0</v>
      </c>
      <c r="BI232" s="179">
        <f>IF(N232="nulová",J232,0)</f>
        <v>0</v>
      </c>
      <c r="BJ232" s="20" t="s">
        <v>76</v>
      </c>
      <c r="BK232" s="179">
        <f>ROUND(I232*H232,2)</f>
        <v>6160</v>
      </c>
      <c r="BL232" s="20" t="s">
        <v>295</v>
      </c>
      <c r="BM232" s="178" t="s">
        <v>2766</v>
      </c>
    </row>
    <row r="233" spans="1:65" s="2" customFormat="1" ht="36" customHeight="1">
      <c r="A233" s="33"/>
      <c r="B233" s="167"/>
      <c r="C233" s="168" t="s">
        <v>879</v>
      </c>
      <c r="D233" s="168" t="s">
        <v>197</v>
      </c>
      <c r="E233" s="169" t="s">
        <v>2767</v>
      </c>
      <c r="F233" s="170" t="s">
        <v>2768</v>
      </c>
      <c r="G233" s="171" t="s">
        <v>1148</v>
      </c>
      <c r="H233" s="172">
        <v>1</v>
      </c>
      <c r="I233" s="173">
        <v>10956</v>
      </c>
      <c r="J233" s="173">
        <f>ROUND(I233*H233,2)</f>
        <v>10956</v>
      </c>
      <c r="K233" s="170" t="s">
        <v>3</v>
      </c>
      <c r="L233" s="34"/>
      <c r="M233" s="174" t="s">
        <v>3</v>
      </c>
      <c r="N233" s="175" t="s">
        <v>40</v>
      </c>
      <c r="O233" s="176">
        <v>0</v>
      </c>
      <c r="P233" s="176">
        <f>O233*H233</f>
        <v>0</v>
      </c>
      <c r="Q233" s="176">
        <v>0</v>
      </c>
      <c r="R233" s="176">
        <f>Q233*H233</f>
        <v>0</v>
      </c>
      <c r="S233" s="176">
        <v>0</v>
      </c>
      <c r="T233" s="177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8" t="s">
        <v>295</v>
      </c>
      <c r="AT233" s="178" t="s">
        <v>197</v>
      </c>
      <c r="AU233" s="178" t="s">
        <v>78</v>
      </c>
      <c r="AY233" s="20" t="s">
        <v>195</v>
      </c>
      <c r="BE233" s="179">
        <f>IF(N233="základní",J233,0)</f>
        <v>10956</v>
      </c>
      <c r="BF233" s="179">
        <f>IF(N233="snížená",J233,0)</f>
        <v>0</v>
      </c>
      <c r="BG233" s="179">
        <f>IF(N233="zákl. přenesená",J233,0)</f>
        <v>0</v>
      </c>
      <c r="BH233" s="179">
        <f>IF(N233="sníž. přenesená",J233,0)</f>
        <v>0</v>
      </c>
      <c r="BI233" s="179">
        <f>IF(N233="nulová",J233,0)</f>
        <v>0</v>
      </c>
      <c r="BJ233" s="20" t="s">
        <v>76</v>
      </c>
      <c r="BK233" s="179">
        <f>ROUND(I233*H233,2)</f>
        <v>10956</v>
      </c>
      <c r="BL233" s="20" t="s">
        <v>295</v>
      </c>
      <c r="BM233" s="178" t="s">
        <v>2769</v>
      </c>
    </row>
    <row r="234" spans="1:65" s="2" customFormat="1" ht="24" customHeight="1">
      <c r="A234" s="33"/>
      <c r="B234" s="167"/>
      <c r="C234" s="168" t="s">
        <v>885</v>
      </c>
      <c r="D234" s="168" t="s">
        <v>197</v>
      </c>
      <c r="E234" s="169" t="s">
        <v>2770</v>
      </c>
      <c r="F234" s="170" t="s">
        <v>2771</v>
      </c>
      <c r="G234" s="171" t="s">
        <v>1148</v>
      </c>
      <c r="H234" s="172">
        <v>1</v>
      </c>
      <c r="I234" s="173">
        <v>1500</v>
      </c>
      <c r="J234" s="173">
        <f>ROUND(I234*H234,2)</f>
        <v>1500</v>
      </c>
      <c r="K234" s="170" t="s">
        <v>3</v>
      </c>
      <c r="L234" s="34"/>
      <c r="M234" s="174" t="s">
        <v>3</v>
      </c>
      <c r="N234" s="175" t="s">
        <v>40</v>
      </c>
      <c r="O234" s="176">
        <v>0</v>
      </c>
      <c r="P234" s="176">
        <f>O234*H234</f>
        <v>0</v>
      </c>
      <c r="Q234" s="176">
        <v>0</v>
      </c>
      <c r="R234" s="176">
        <f>Q234*H234</f>
        <v>0</v>
      </c>
      <c r="S234" s="176">
        <v>0</v>
      </c>
      <c r="T234" s="177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8" t="s">
        <v>295</v>
      </c>
      <c r="AT234" s="178" t="s">
        <v>197</v>
      </c>
      <c r="AU234" s="178" t="s">
        <v>78</v>
      </c>
      <c r="AY234" s="20" t="s">
        <v>195</v>
      </c>
      <c r="BE234" s="179">
        <f>IF(N234="základní",J234,0)</f>
        <v>1500</v>
      </c>
      <c r="BF234" s="179">
        <f>IF(N234="snížená",J234,0)</f>
        <v>0</v>
      </c>
      <c r="BG234" s="179">
        <f>IF(N234="zákl. přenesená",J234,0)</f>
        <v>0</v>
      </c>
      <c r="BH234" s="179">
        <f>IF(N234="sníž. přenesená",J234,0)</f>
        <v>0</v>
      </c>
      <c r="BI234" s="179">
        <f>IF(N234="nulová",J234,0)</f>
        <v>0</v>
      </c>
      <c r="BJ234" s="20" t="s">
        <v>76</v>
      </c>
      <c r="BK234" s="179">
        <f>ROUND(I234*H234,2)</f>
        <v>1500</v>
      </c>
      <c r="BL234" s="20" t="s">
        <v>295</v>
      </c>
      <c r="BM234" s="178" t="s">
        <v>2772</v>
      </c>
    </row>
    <row r="235" spans="1:65" s="2" customFormat="1" ht="24" customHeight="1">
      <c r="A235" s="33"/>
      <c r="B235" s="167"/>
      <c r="C235" s="168" t="s">
        <v>893</v>
      </c>
      <c r="D235" s="168" t="s">
        <v>197</v>
      </c>
      <c r="E235" s="169" t="s">
        <v>2773</v>
      </c>
      <c r="F235" s="170" t="s">
        <v>2774</v>
      </c>
      <c r="G235" s="171" t="s">
        <v>1148</v>
      </c>
      <c r="H235" s="172">
        <v>1</v>
      </c>
      <c r="I235" s="173">
        <v>1331</v>
      </c>
      <c r="J235" s="173">
        <f>ROUND(I235*H235,2)</f>
        <v>1331</v>
      </c>
      <c r="K235" s="170" t="s">
        <v>3</v>
      </c>
      <c r="L235" s="34"/>
      <c r="M235" s="174" t="s">
        <v>3</v>
      </c>
      <c r="N235" s="175" t="s">
        <v>40</v>
      </c>
      <c r="O235" s="176">
        <v>0</v>
      </c>
      <c r="P235" s="176">
        <f>O235*H235</f>
        <v>0</v>
      </c>
      <c r="Q235" s="176">
        <v>0</v>
      </c>
      <c r="R235" s="176">
        <f>Q235*H235</f>
        <v>0</v>
      </c>
      <c r="S235" s="176">
        <v>0</v>
      </c>
      <c r="T235" s="177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8" t="s">
        <v>295</v>
      </c>
      <c r="AT235" s="178" t="s">
        <v>197</v>
      </c>
      <c r="AU235" s="178" t="s">
        <v>78</v>
      </c>
      <c r="AY235" s="20" t="s">
        <v>195</v>
      </c>
      <c r="BE235" s="179">
        <f>IF(N235="základní",J235,0)</f>
        <v>1331</v>
      </c>
      <c r="BF235" s="179">
        <f>IF(N235="snížená",J235,0)</f>
        <v>0</v>
      </c>
      <c r="BG235" s="179">
        <f>IF(N235="zákl. přenesená",J235,0)</f>
        <v>0</v>
      </c>
      <c r="BH235" s="179">
        <f>IF(N235="sníž. přenesená",J235,0)</f>
        <v>0</v>
      </c>
      <c r="BI235" s="179">
        <f>IF(N235="nulová",J235,0)</f>
        <v>0</v>
      </c>
      <c r="BJ235" s="20" t="s">
        <v>76</v>
      </c>
      <c r="BK235" s="179">
        <f>ROUND(I235*H235,2)</f>
        <v>1331</v>
      </c>
      <c r="BL235" s="20" t="s">
        <v>295</v>
      </c>
      <c r="BM235" s="178" t="s">
        <v>2775</v>
      </c>
    </row>
    <row r="236" spans="1:65" s="2" customFormat="1" ht="16.5" customHeight="1">
      <c r="A236" s="33"/>
      <c r="B236" s="167"/>
      <c r="C236" s="168" t="s">
        <v>899</v>
      </c>
      <c r="D236" s="168" t="s">
        <v>197</v>
      </c>
      <c r="E236" s="169" t="s">
        <v>2776</v>
      </c>
      <c r="F236" s="170" t="s">
        <v>2777</v>
      </c>
      <c r="G236" s="171" t="s">
        <v>1041</v>
      </c>
      <c r="H236" s="172">
        <v>1</v>
      </c>
      <c r="I236" s="173">
        <v>198</v>
      </c>
      <c r="J236" s="173">
        <f>ROUND(I236*H236,2)</f>
        <v>198</v>
      </c>
      <c r="K236" s="170" t="s">
        <v>3</v>
      </c>
      <c r="L236" s="34"/>
      <c r="M236" s="174" t="s">
        <v>3</v>
      </c>
      <c r="N236" s="175" t="s">
        <v>40</v>
      </c>
      <c r="O236" s="176">
        <v>0</v>
      </c>
      <c r="P236" s="176">
        <f>O236*H236</f>
        <v>0</v>
      </c>
      <c r="Q236" s="176">
        <v>0</v>
      </c>
      <c r="R236" s="176">
        <f>Q236*H236</f>
        <v>0</v>
      </c>
      <c r="S236" s="176">
        <v>0</v>
      </c>
      <c r="T236" s="177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8" t="s">
        <v>295</v>
      </c>
      <c r="AT236" s="178" t="s">
        <v>197</v>
      </c>
      <c r="AU236" s="178" t="s">
        <v>78</v>
      </c>
      <c r="AY236" s="20" t="s">
        <v>195</v>
      </c>
      <c r="BE236" s="179">
        <f>IF(N236="základní",J236,0)</f>
        <v>198</v>
      </c>
      <c r="BF236" s="179">
        <f>IF(N236="snížená",J236,0)</f>
        <v>0</v>
      </c>
      <c r="BG236" s="179">
        <f>IF(N236="zákl. přenesená",J236,0)</f>
        <v>0</v>
      </c>
      <c r="BH236" s="179">
        <f>IF(N236="sníž. přenesená",J236,0)</f>
        <v>0</v>
      </c>
      <c r="BI236" s="179">
        <f>IF(N236="nulová",J236,0)</f>
        <v>0</v>
      </c>
      <c r="BJ236" s="20" t="s">
        <v>76</v>
      </c>
      <c r="BK236" s="179">
        <f>ROUND(I236*H236,2)</f>
        <v>198</v>
      </c>
      <c r="BL236" s="20" t="s">
        <v>295</v>
      </c>
      <c r="BM236" s="178" t="s">
        <v>2778</v>
      </c>
    </row>
    <row r="237" spans="1:65" s="2" customFormat="1" ht="16.5" customHeight="1">
      <c r="A237" s="33"/>
      <c r="B237" s="167"/>
      <c r="C237" s="168" t="s">
        <v>903</v>
      </c>
      <c r="D237" s="168" t="s">
        <v>197</v>
      </c>
      <c r="E237" s="169" t="s">
        <v>2779</v>
      </c>
      <c r="F237" s="170" t="s">
        <v>2780</v>
      </c>
      <c r="G237" s="171" t="s">
        <v>1148</v>
      </c>
      <c r="H237" s="172">
        <v>1</v>
      </c>
      <c r="I237" s="173">
        <v>195</v>
      </c>
      <c r="J237" s="173">
        <f>ROUND(I237*H237,2)</f>
        <v>195</v>
      </c>
      <c r="K237" s="170" t="s">
        <v>3</v>
      </c>
      <c r="L237" s="34"/>
      <c r="M237" s="174" t="s">
        <v>3</v>
      </c>
      <c r="N237" s="175" t="s">
        <v>40</v>
      </c>
      <c r="O237" s="176">
        <v>0</v>
      </c>
      <c r="P237" s="176">
        <f>O237*H237</f>
        <v>0</v>
      </c>
      <c r="Q237" s="176">
        <v>0</v>
      </c>
      <c r="R237" s="176">
        <f>Q237*H237</f>
        <v>0</v>
      </c>
      <c r="S237" s="176">
        <v>0</v>
      </c>
      <c r="T237" s="177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8" t="s">
        <v>295</v>
      </c>
      <c r="AT237" s="178" t="s">
        <v>197</v>
      </c>
      <c r="AU237" s="178" t="s">
        <v>78</v>
      </c>
      <c r="AY237" s="20" t="s">
        <v>195</v>
      </c>
      <c r="BE237" s="179">
        <f>IF(N237="základní",J237,0)</f>
        <v>195</v>
      </c>
      <c r="BF237" s="179">
        <f>IF(N237="snížená",J237,0)</f>
        <v>0</v>
      </c>
      <c r="BG237" s="179">
        <f>IF(N237="zákl. přenesená",J237,0)</f>
        <v>0</v>
      </c>
      <c r="BH237" s="179">
        <f>IF(N237="sníž. přenesená",J237,0)</f>
        <v>0</v>
      </c>
      <c r="BI237" s="179">
        <f>IF(N237="nulová",J237,0)</f>
        <v>0</v>
      </c>
      <c r="BJ237" s="20" t="s">
        <v>76</v>
      </c>
      <c r="BK237" s="179">
        <f>ROUND(I237*H237,2)</f>
        <v>195</v>
      </c>
      <c r="BL237" s="20" t="s">
        <v>295</v>
      </c>
      <c r="BM237" s="178" t="s">
        <v>2781</v>
      </c>
    </row>
    <row r="238" spans="1:65" s="2" customFormat="1" ht="24" customHeight="1">
      <c r="A238" s="33"/>
      <c r="B238" s="167"/>
      <c r="C238" s="168" t="s">
        <v>909</v>
      </c>
      <c r="D238" s="168" t="s">
        <v>197</v>
      </c>
      <c r="E238" s="169" t="s">
        <v>2782</v>
      </c>
      <c r="F238" s="170" t="s">
        <v>2783</v>
      </c>
      <c r="G238" s="171" t="s">
        <v>1148</v>
      </c>
      <c r="H238" s="172">
        <v>4</v>
      </c>
      <c r="I238" s="173">
        <v>462</v>
      </c>
      <c r="J238" s="173">
        <f>ROUND(I238*H238,2)</f>
        <v>1848</v>
      </c>
      <c r="K238" s="170" t="s">
        <v>3</v>
      </c>
      <c r="L238" s="34"/>
      <c r="M238" s="174" t="s">
        <v>3</v>
      </c>
      <c r="N238" s="175" t="s">
        <v>40</v>
      </c>
      <c r="O238" s="176">
        <v>0</v>
      </c>
      <c r="P238" s="176">
        <f>O238*H238</f>
        <v>0</v>
      </c>
      <c r="Q238" s="176">
        <v>0</v>
      </c>
      <c r="R238" s="176">
        <f>Q238*H238</f>
        <v>0</v>
      </c>
      <c r="S238" s="176">
        <v>0</v>
      </c>
      <c r="T238" s="177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8" t="s">
        <v>295</v>
      </c>
      <c r="AT238" s="178" t="s">
        <v>197</v>
      </c>
      <c r="AU238" s="178" t="s">
        <v>78</v>
      </c>
      <c r="AY238" s="20" t="s">
        <v>195</v>
      </c>
      <c r="BE238" s="179">
        <f>IF(N238="základní",J238,0)</f>
        <v>1848</v>
      </c>
      <c r="BF238" s="179">
        <f>IF(N238="snížená",J238,0)</f>
        <v>0</v>
      </c>
      <c r="BG238" s="179">
        <f>IF(N238="zákl. přenesená",J238,0)</f>
        <v>0</v>
      </c>
      <c r="BH238" s="179">
        <f>IF(N238="sníž. přenesená",J238,0)</f>
        <v>0</v>
      </c>
      <c r="BI238" s="179">
        <f>IF(N238="nulová",J238,0)</f>
        <v>0</v>
      </c>
      <c r="BJ238" s="20" t="s">
        <v>76</v>
      </c>
      <c r="BK238" s="179">
        <f>ROUND(I238*H238,2)</f>
        <v>1848</v>
      </c>
      <c r="BL238" s="20" t="s">
        <v>295</v>
      </c>
      <c r="BM238" s="178" t="s">
        <v>2784</v>
      </c>
    </row>
    <row r="239" spans="1:65" s="2" customFormat="1" ht="16.5" customHeight="1">
      <c r="A239" s="33"/>
      <c r="B239" s="167"/>
      <c r="C239" s="168" t="s">
        <v>914</v>
      </c>
      <c r="D239" s="168" t="s">
        <v>197</v>
      </c>
      <c r="E239" s="169" t="s">
        <v>2785</v>
      </c>
      <c r="F239" s="170" t="s">
        <v>2786</v>
      </c>
      <c r="G239" s="171" t="s">
        <v>1148</v>
      </c>
      <c r="H239" s="172">
        <v>2</v>
      </c>
      <c r="I239" s="173">
        <v>165</v>
      </c>
      <c r="J239" s="173">
        <f>ROUND(I239*H239,2)</f>
        <v>330</v>
      </c>
      <c r="K239" s="170" t="s">
        <v>3</v>
      </c>
      <c r="L239" s="34"/>
      <c r="M239" s="174" t="s">
        <v>3</v>
      </c>
      <c r="N239" s="175" t="s">
        <v>40</v>
      </c>
      <c r="O239" s="176">
        <v>0</v>
      </c>
      <c r="P239" s="176">
        <f>O239*H239</f>
        <v>0</v>
      </c>
      <c r="Q239" s="176">
        <v>0</v>
      </c>
      <c r="R239" s="176">
        <f>Q239*H239</f>
        <v>0</v>
      </c>
      <c r="S239" s="176">
        <v>0</v>
      </c>
      <c r="T239" s="177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8" t="s">
        <v>295</v>
      </c>
      <c r="AT239" s="178" t="s">
        <v>197</v>
      </c>
      <c r="AU239" s="178" t="s">
        <v>78</v>
      </c>
      <c r="AY239" s="20" t="s">
        <v>195</v>
      </c>
      <c r="BE239" s="179">
        <f>IF(N239="základní",J239,0)</f>
        <v>330</v>
      </c>
      <c r="BF239" s="179">
        <f>IF(N239="snížená",J239,0)</f>
        <v>0</v>
      </c>
      <c r="BG239" s="179">
        <f>IF(N239="zákl. přenesená",J239,0)</f>
        <v>0</v>
      </c>
      <c r="BH239" s="179">
        <f>IF(N239="sníž. přenesená",J239,0)</f>
        <v>0</v>
      </c>
      <c r="BI239" s="179">
        <f>IF(N239="nulová",J239,0)</f>
        <v>0</v>
      </c>
      <c r="BJ239" s="20" t="s">
        <v>76</v>
      </c>
      <c r="BK239" s="179">
        <f>ROUND(I239*H239,2)</f>
        <v>330</v>
      </c>
      <c r="BL239" s="20" t="s">
        <v>295</v>
      </c>
      <c r="BM239" s="178" t="s">
        <v>2787</v>
      </c>
    </row>
    <row r="240" spans="1:65" s="2" customFormat="1" ht="16.5" customHeight="1">
      <c r="A240" s="33"/>
      <c r="B240" s="167"/>
      <c r="C240" s="168" t="s">
        <v>919</v>
      </c>
      <c r="D240" s="168" t="s">
        <v>197</v>
      </c>
      <c r="E240" s="169" t="s">
        <v>2788</v>
      </c>
      <c r="F240" s="170" t="s">
        <v>2789</v>
      </c>
      <c r="G240" s="171" t="s">
        <v>1148</v>
      </c>
      <c r="H240" s="172">
        <v>2</v>
      </c>
      <c r="I240" s="173">
        <v>715</v>
      </c>
      <c r="J240" s="173">
        <f>ROUND(I240*H240,2)</f>
        <v>1430</v>
      </c>
      <c r="K240" s="170" t="s">
        <v>3</v>
      </c>
      <c r="L240" s="34"/>
      <c r="M240" s="174" t="s">
        <v>3</v>
      </c>
      <c r="N240" s="175" t="s">
        <v>40</v>
      </c>
      <c r="O240" s="176">
        <v>0</v>
      </c>
      <c r="P240" s="176">
        <f>O240*H240</f>
        <v>0</v>
      </c>
      <c r="Q240" s="176">
        <v>0</v>
      </c>
      <c r="R240" s="176">
        <f>Q240*H240</f>
        <v>0</v>
      </c>
      <c r="S240" s="176">
        <v>0</v>
      </c>
      <c r="T240" s="177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8" t="s">
        <v>295</v>
      </c>
      <c r="AT240" s="178" t="s">
        <v>197</v>
      </c>
      <c r="AU240" s="178" t="s">
        <v>78</v>
      </c>
      <c r="AY240" s="20" t="s">
        <v>195</v>
      </c>
      <c r="BE240" s="179">
        <f>IF(N240="základní",J240,0)</f>
        <v>1430</v>
      </c>
      <c r="BF240" s="179">
        <f>IF(N240="snížená",J240,0)</f>
        <v>0</v>
      </c>
      <c r="BG240" s="179">
        <f>IF(N240="zákl. přenesená",J240,0)</f>
        <v>0</v>
      </c>
      <c r="BH240" s="179">
        <f>IF(N240="sníž. přenesená",J240,0)</f>
        <v>0</v>
      </c>
      <c r="BI240" s="179">
        <f>IF(N240="nulová",J240,0)</f>
        <v>0</v>
      </c>
      <c r="BJ240" s="20" t="s">
        <v>76</v>
      </c>
      <c r="BK240" s="179">
        <f>ROUND(I240*H240,2)</f>
        <v>1430</v>
      </c>
      <c r="BL240" s="20" t="s">
        <v>295</v>
      </c>
      <c r="BM240" s="178" t="s">
        <v>2790</v>
      </c>
    </row>
    <row r="241" spans="1:65" s="2" customFormat="1" ht="24" customHeight="1">
      <c r="A241" s="33"/>
      <c r="B241" s="167"/>
      <c r="C241" s="168" t="s">
        <v>925</v>
      </c>
      <c r="D241" s="168" t="s">
        <v>197</v>
      </c>
      <c r="E241" s="169" t="s">
        <v>2791</v>
      </c>
      <c r="F241" s="170" t="s">
        <v>2792</v>
      </c>
      <c r="G241" s="171" t="s">
        <v>1148</v>
      </c>
      <c r="H241" s="172">
        <v>1</v>
      </c>
      <c r="I241" s="173">
        <v>165</v>
      </c>
      <c r="J241" s="173">
        <f>ROUND(I241*H241,2)</f>
        <v>165</v>
      </c>
      <c r="K241" s="170" t="s">
        <v>3</v>
      </c>
      <c r="L241" s="34"/>
      <c r="M241" s="174" t="s">
        <v>3</v>
      </c>
      <c r="N241" s="175" t="s">
        <v>40</v>
      </c>
      <c r="O241" s="176">
        <v>0</v>
      </c>
      <c r="P241" s="176">
        <f>O241*H241</f>
        <v>0</v>
      </c>
      <c r="Q241" s="176">
        <v>0</v>
      </c>
      <c r="R241" s="176">
        <f>Q241*H241</f>
        <v>0</v>
      </c>
      <c r="S241" s="176">
        <v>0</v>
      </c>
      <c r="T241" s="177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78" t="s">
        <v>295</v>
      </c>
      <c r="AT241" s="178" t="s">
        <v>197</v>
      </c>
      <c r="AU241" s="178" t="s">
        <v>78</v>
      </c>
      <c r="AY241" s="20" t="s">
        <v>195</v>
      </c>
      <c r="BE241" s="179">
        <f>IF(N241="základní",J241,0)</f>
        <v>165</v>
      </c>
      <c r="BF241" s="179">
        <f>IF(N241="snížená",J241,0)</f>
        <v>0</v>
      </c>
      <c r="BG241" s="179">
        <f>IF(N241="zákl. přenesená",J241,0)</f>
        <v>0</v>
      </c>
      <c r="BH241" s="179">
        <f>IF(N241="sníž. přenesená",J241,0)</f>
        <v>0</v>
      </c>
      <c r="BI241" s="179">
        <f>IF(N241="nulová",J241,0)</f>
        <v>0</v>
      </c>
      <c r="BJ241" s="20" t="s">
        <v>76</v>
      </c>
      <c r="BK241" s="179">
        <f>ROUND(I241*H241,2)</f>
        <v>165</v>
      </c>
      <c r="BL241" s="20" t="s">
        <v>295</v>
      </c>
      <c r="BM241" s="178" t="s">
        <v>2793</v>
      </c>
    </row>
    <row r="242" spans="1:65" s="2" customFormat="1" ht="16.5" customHeight="1">
      <c r="A242" s="33"/>
      <c r="B242" s="167"/>
      <c r="C242" s="168" t="s">
        <v>929</v>
      </c>
      <c r="D242" s="168" t="s">
        <v>197</v>
      </c>
      <c r="E242" s="169" t="s">
        <v>2794</v>
      </c>
      <c r="F242" s="170" t="s">
        <v>2795</v>
      </c>
      <c r="G242" s="171" t="s">
        <v>212</v>
      </c>
      <c r="H242" s="172">
        <v>15</v>
      </c>
      <c r="I242" s="173">
        <v>132</v>
      </c>
      <c r="J242" s="173">
        <f>ROUND(I242*H242,2)</f>
        <v>1980</v>
      </c>
      <c r="K242" s="170" t="s">
        <v>3</v>
      </c>
      <c r="L242" s="34"/>
      <c r="M242" s="174" t="s">
        <v>3</v>
      </c>
      <c r="N242" s="175" t="s">
        <v>40</v>
      </c>
      <c r="O242" s="176">
        <v>0</v>
      </c>
      <c r="P242" s="176">
        <f>O242*H242</f>
        <v>0</v>
      </c>
      <c r="Q242" s="176">
        <v>0</v>
      </c>
      <c r="R242" s="176">
        <f>Q242*H242</f>
        <v>0</v>
      </c>
      <c r="S242" s="176">
        <v>0</v>
      </c>
      <c r="T242" s="177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8" t="s">
        <v>295</v>
      </c>
      <c r="AT242" s="178" t="s">
        <v>197</v>
      </c>
      <c r="AU242" s="178" t="s">
        <v>78</v>
      </c>
      <c r="AY242" s="20" t="s">
        <v>195</v>
      </c>
      <c r="BE242" s="179">
        <f>IF(N242="základní",J242,0)</f>
        <v>1980</v>
      </c>
      <c r="BF242" s="179">
        <f>IF(N242="snížená",J242,0)</f>
        <v>0</v>
      </c>
      <c r="BG242" s="179">
        <f>IF(N242="zákl. přenesená",J242,0)</f>
        <v>0</v>
      </c>
      <c r="BH242" s="179">
        <f>IF(N242="sníž. přenesená",J242,0)</f>
        <v>0</v>
      </c>
      <c r="BI242" s="179">
        <f>IF(N242="nulová",J242,0)</f>
        <v>0</v>
      </c>
      <c r="BJ242" s="20" t="s">
        <v>76</v>
      </c>
      <c r="BK242" s="179">
        <f>ROUND(I242*H242,2)</f>
        <v>1980</v>
      </c>
      <c r="BL242" s="20" t="s">
        <v>295</v>
      </c>
      <c r="BM242" s="178" t="s">
        <v>2796</v>
      </c>
    </row>
    <row r="243" spans="1:65" s="2" customFormat="1" ht="16.5" customHeight="1">
      <c r="A243" s="33"/>
      <c r="B243" s="167"/>
      <c r="C243" s="168" t="s">
        <v>934</v>
      </c>
      <c r="D243" s="168" t="s">
        <v>197</v>
      </c>
      <c r="E243" s="169" t="s">
        <v>2797</v>
      </c>
      <c r="F243" s="170" t="s">
        <v>2798</v>
      </c>
      <c r="G243" s="171" t="s">
        <v>212</v>
      </c>
      <c r="H243" s="172">
        <v>10</v>
      </c>
      <c r="I243" s="173">
        <v>143</v>
      </c>
      <c r="J243" s="173">
        <f>ROUND(I243*H243,2)</f>
        <v>1430</v>
      </c>
      <c r="K243" s="170" t="s">
        <v>3</v>
      </c>
      <c r="L243" s="34"/>
      <c r="M243" s="174" t="s">
        <v>3</v>
      </c>
      <c r="N243" s="175" t="s">
        <v>40</v>
      </c>
      <c r="O243" s="176">
        <v>0</v>
      </c>
      <c r="P243" s="176">
        <f>O243*H243</f>
        <v>0</v>
      </c>
      <c r="Q243" s="176">
        <v>0</v>
      </c>
      <c r="R243" s="176">
        <f>Q243*H243</f>
        <v>0</v>
      </c>
      <c r="S243" s="176">
        <v>0</v>
      </c>
      <c r="T243" s="177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8" t="s">
        <v>295</v>
      </c>
      <c r="AT243" s="178" t="s">
        <v>197</v>
      </c>
      <c r="AU243" s="178" t="s">
        <v>78</v>
      </c>
      <c r="AY243" s="20" t="s">
        <v>195</v>
      </c>
      <c r="BE243" s="179">
        <f>IF(N243="základní",J243,0)</f>
        <v>1430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20" t="s">
        <v>76</v>
      </c>
      <c r="BK243" s="179">
        <f>ROUND(I243*H243,2)</f>
        <v>1430</v>
      </c>
      <c r="BL243" s="20" t="s">
        <v>295</v>
      </c>
      <c r="BM243" s="178" t="s">
        <v>2799</v>
      </c>
    </row>
    <row r="244" spans="1:65" s="2" customFormat="1" ht="24" customHeight="1">
      <c r="A244" s="33"/>
      <c r="B244" s="167"/>
      <c r="C244" s="168" t="s">
        <v>939</v>
      </c>
      <c r="D244" s="168" t="s">
        <v>197</v>
      </c>
      <c r="E244" s="169" t="s">
        <v>2800</v>
      </c>
      <c r="F244" s="170" t="s">
        <v>2801</v>
      </c>
      <c r="G244" s="171" t="s">
        <v>212</v>
      </c>
      <c r="H244" s="172">
        <v>4</v>
      </c>
      <c r="I244" s="173">
        <v>31</v>
      </c>
      <c r="J244" s="173">
        <f>ROUND(I244*H244,2)</f>
        <v>124</v>
      </c>
      <c r="K244" s="170" t="s">
        <v>3</v>
      </c>
      <c r="L244" s="34"/>
      <c r="M244" s="174" t="s">
        <v>3</v>
      </c>
      <c r="N244" s="175" t="s">
        <v>40</v>
      </c>
      <c r="O244" s="176">
        <v>0</v>
      </c>
      <c r="P244" s="176">
        <f>O244*H244</f>
        <v>0</v>
      </c>
      <c r="Q244" s="176">
        <v>0</v>
      </c>
      <c r="R244" s="176">
        <f>Q244*H244</f>
        <v>0</v>
      </c>
      <c r="S244" s="176">
        <v>0</v>
      </c>
      <c r="T244" s="177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8" t="s">
        <v>295</v>
      </c>
      <c r="AT244" s="178" t="s">
        <v>197</v>
      </c>
      <c r="AU244" s="178" t="s">
        <v>78</v>
      </c>
      <c r="AY244" s="20" t="s">
        <v>195</v>
      </c>
      <c r="BE244" s="179">
        <f>IF(N244="základní",J244,0)</f>
        <v>124</v>
      </c>
      <c r="BF244" s="179">
        <f>IF(N244="snížená",J244,0)</f>
        <v>0</v>
      </c>
      <c r="BG244" s="179">
        <f>IF(N244="zákl. přenesená",J244,0)</f>
        <v>0</v>
      </c>
      <c r="BH244" s="179">
        <f>IF(N244="sníž. přenesená",J244,0)</f>
        <v>0</v>
      </c>
      <c r="BI244" s="179">
        <f>IF(N244="nulová",J244,0)</f>
        <v>0</v>
      </c>
      <c r="BJ244" s="20" t="s">
        <v>76</v>
      </c>
      <c r="BK244" s="179">
        <f>ROUND(I244*H244,2)</f>
        <v>124</v>
      </c>
      <c r="BL244" s="20" t="s">
        <v>295</v>
      </c>
      <c r="BM244" s="178" t="s">
        <v>2802</v>
      </c>
    </row>
    <row r="245" spans="1:65" s="2" customFormat="1" ht="24" customHeight="1">
      <c r="A245" s="33"/>
      <c r="B245" s="167"/>
      <c r="C245" s="168" t="s">
        <v>944</v>
      </c>
      <c r="D245" s="168" t="s">
        <v>197</v>
      </c>
      <c r="E245" s="169" t="s">
        <v>2803</v>
      </c>
      <c r="F245" s="170" t="s">
        <v>2804</v>
      </c>
      <c r="G245" s="171" t="s">
        <v>212</v>
      </c>
      <c r="H245" s="172">
        <v>2</v>
      </c>
      <c r="I245" s="173">
        <v>61</v>
      </c>
      <c r="J245" s="173">
        <f>ROUND(I245*H245,2)</f>
        <v>122</v>
      </c>
      <c r="K245" s="170" t="s">
        <v>3</v>
      </c>
      <c r="L245" s="34"/>
      <c r="M245" s="174" t="s">
        <v>3</v>
      </c>
      <c r="N245" s="175" t="s">
        <v>40</v>
      </c>
      <c r="O245" s="176">
        <v>0</v>
      </c>
      <c r="P245" s="176">
        <f>O245*H245</f>
        <v>0</v>
      </c>
      <c r="Q245" s="176">
        <v>0</v>
      </c>
      <c r="R245" s="176">
        <f>Q245*H245</f>
        <v>0</v>
      </c>
      <c r="S245" s="176">
        <v>0</v>
      </c>
      <c r="T245" s="177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8" t="s">
        <v>295</v>
      </c>
      <c r="AT245" s="178" t="s">
        <v>197</v>
      </c>
      <c r="AU245" s="178" t="s">
        <v>78</v>
      </c>
      <c r="AY245" s="20" t="s">
        <v>195</v>
      </c>
      <c r="BE245" s="179">
        <f>IF(N245="základní",J245,0)</f>
        <v>122</v>
      </c>
      <c r="BF245" s="179">
        <f>IF(N245="snížená",J245,0)</f>
        <v>0</v>
      </c>
      <c r="BG245" s="179">
        <f>IF(N245="zákl. přenesená",J245,0)</f>
        <v>0</v>
      </c>
      <c r="BH245" s="179">
        <f>IF(N245="sníž. přenesená",J245,0)</f>
        <v>0</v>
      </c>
      <c r="BI245" s="179">
        <f>IF(N245="nulová",J245,0)</f>
        <v>0</v>
      </c>
      <c r="BJ245" s="20" t="s">
        <v>76</v>
      </c>
      <c r="BK245" s="179">
        <f>ROUND(I245*H245,2)</f>
        <v>122</v>
      </c>
      <c r="BL245" s="20" t="s">
        <v>295</v>
      </c>
      <c r="BM245" s="178" t="s">
        <v>2805</v>
      </c>
    </row>
    <row r="246" spans="1:65" s="2" customFormat="1" ht="24" customHeight="1">
      <c r="A246" s="33"/>
      <c r="B246" s="167"/>
      <c r="C246" s="168" t="s">
        <v>953</v>
      </c>
      <c r="D246" s="168" t="s">
        <v>197</v>
      </c>
      <c r="E246" s="169" t="s">
        <v>2806</v>
      </c>
      <c r="F246" s="170" t="s">
        <v>2807</v>
      </c>
      <c r="G246" s="171" t="s">
        <v>212</v>
      </c>
      <c r="H246" s="172">
        <v>1</v>
      </c>
      <c r="I246" s="173">
        <v>61</v>
      </c>
      <c r="J246" s="173">
        <f>ROUND(I246*H246,2)</f>
        <v>61</v>
      </c>
      <c r="K246" s="170" t="s">
        <v>3</v>
      </c>
      <c r="L246" s="34"/>
      <c r="M246" s="174" t="s">
        <v>3</v>
      </c>
      <c r="N246" s="175" t="s">
        <v>40</v>
      </c>
      <c r="O246" s="176">
        <v>0</v>
      </c>
      <c r="P246" s="176">
        <f>O246*H246</f>
        <v>0</v>
      </c>
      <c r="Q246" s="176">
        <v>0</v>
      </c>
      <c r="R246" s="176">
        <f>Q246*H246</f>
        <v>0</v>
      </c>
      <c r="S246" s="176">
        <v>0</v>
      </c>
      <c r="T246" s="177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8" t="s">
        <v>295</v>
      </c>
      <c r="AT246" s="178" t="s">
        <v>197</v>
      </c>
      <c r="AU246" s="178" t="s">
        <v>78</v>
      </c>
      <c r="AY246" s="20" t="s">
        <v>195</v>
      </c>
      <c r="BE246" s="179">
        <f>IF(N246="základní",J246,0)</f>
        <v>61</v>
      </c>
      <c r="BF246" s="179">
        <f>IF(N246="snížená",J246,0)</f>
        <v>0</v>
      </c>
      <c r="BG246" s="179">
        <f>IF(N246="zákl. přenesená",J246,0)</f>
        <v>0</v>
      </c>
      <c r="BH246" s="179">
        <f>IF(N246="sníž. přenesená",J246,0)</f>
        <v>0</v>
      </c>
      <c r="BI246" s="179">
        <f>IF(N246="nulová",J246,0)</f>
        <v>0</v>
      </c>
      <c r="BJ246" s="20" t="s">
        <v>76</v>
      </c>
      <c r="BK246" s="179">
        <f>ROUND(I246*H246,2)</f>
        <v>61</v>
      </c>
      <c r="BL246" s="20" t="s">
        <v>295</v>
      </c>
      <c r="BM246" s="178" t="s">
        <v>2808</v>
      </c>
    </row>
    <row r="247" spans="1:65" s="2" customFormat="1" ht="24" customHeight="1">
      <c r="A247" s="33"/>
      <c r="B247" s="167"/>
      <c r="C247" s="168" t="s">
        <v>958</v>
      </c>
      <c r="D247" s="168" t="s">
        <v>197</v>
      </c>
      <c r="E247" s="169" t="s">
        <v>2809</v>
      </c>
      <c r="F247" s="170" t="s">
        <v>2810</v>
      </c>
      <c r="G247" s="171" t="s">
        <v>212</v>
      </c>
      <c r="H247" s="172">
        <v>1</v>
      </c>
      <c r="I247" s="173">
        <v>61</v>
      </c>
      <c r="J247" s="173">
        <f>ROUND(I247*H247,2)</f>
        <v>61</v>
      </c>
      <c r="K247" s="170" t="s">
        <v>3</v>
      </c>
      <c r="L247" s="34"/>
      <c r="M247" s="174" t="s">
        <v>3</v>
      </c>
      <c r="N247" s="175" t="s">
        <v>40</v>
      </c>
      <c r="O247" s="176">
        <v>0</v>
      </c>
      <c r="P247" s="176">
        <f>O247*H247</f>
        <v>0</v>
      </c>
      <c r="Q247" s="176">
        <v>0</v>
      </c>
      <c r="R247" s="176">
        <f>Q247*H247</f>
        <v>0</v>
      </c>
      <c r="S247" s="176">
        <v>0</v>
      </c>
      <c r="T247" s="177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8" t="s">
        <v>295</v>
      </c>
      <c r="AT247" s="178" t="s">
        <v>197</v>
      </c>
      <c r="AU247" s="178" t="s">
        <v>78</v>
      </c>
      <c r="AY247" s="20" t="s">
        <v>195</v>
      </c>
      <c r="BE247" s="179">
        <f>IF(N247="základní",J247,0)</f>
        <v>61</v>
      </c>
      <c r="BF247" s="179">
        <f>IF(N247="snížená",J247,0)</f>
        <v>0</v>
      </c>
      <c r="BG247" s="179">
        <f>IF(N247="zákl. přenesená",J247,0)</f>
        <v>0</v>
      </c>
      <c r="BH247" s="179">
        <f>IF(N247="sníž. přenesená",J247,0)</f>
        <v>0</v>
      </c>
      <c r="BI247" s="179">
        <f>IF(N247="nulová",J247,0)</f>
        <v>0</v>
      </c>
      <c r="BJ247" s="20" t="s">
        <v>76</v>
      </c>
      <c r="BK247" s="179">
        <f>ROUND(I247*H247,2)</f>
        <v>61</v>
      </c>
      <c r="BL247" s="20" t="s">
        <v>295</v>
      </c>
      <c r="BM247" s="178" t="s">
        <v>2811</v>
      </c>
    </row>
    <row r="248" spans="1:65" s="2" customFormat="1" ht="24" customHeight="1">
      <c r="A248" s="33"/>
      <c r="B248" s="167"/>
      <c r="C248" s="168" t="s">
        <v>963</v>
      </c>
      <c r="D248" s="168" t="s">
        <v>197</v>
      </c>
      <c r="E248" s="169" t="s">
        <v>2812</v>
      </c>
      <c r="F248" s="170" t="s">
        <v>2813</v>
      </c>
      <c r="G248" s="171" t="s">
        <v>1148</v>
      </c>
      <c r="H248" s="172">
        <v>1</v>
      </c>
      <c r="I248" s="173">
        <v>1265</v>
      </c>
      <c r="J248" s="173">
        <f>ROUND(I248*H248,2)</f>
        <v>1265</v>
      </c>
      <c r="K248" s="170" t="s">
        <v>3</v>
      </c>
      <c r="L248" s="34"/>
      <c r="M248" s="174" t="s">
        <v>3</v>
      </c>
      <c r="N248" s="175" t="s">
        <v>40</v>
      </c>
      <c r="O248" s="176">
        <v>0</v>
      </c>
      <c r="P248" s="176">
        <f>O248*H248</f>
        <v>0</v>
      </c>
      <c r="Q248" s="176">
        <v>0</v>
      </c>
      <c r="R248" s="176">
        <f>Q248*H248</f>
        <v>0</v>
      </c>
      <c r="S248" s="176">
        <v>0</v>
      </c>
      <c r="T248" s="177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78" t="s">
        <v>295</v>
      </c>
      <c r="AT248" s="178" t="s">
        <v>197</v>
      </c>
      <c r="AU248" s="178" t="s">
        <v>78</v>
      </c>
      <c r="AY248" s="20" t="s">
        <v>195</v>
      </c>
      <c r="BE248" s="179">
        <f>IF(N248="základní",J248,0)</f>
        <v>1265</v>
      </c>
      <c r="BF248" s="179">
        <f>IF(N248="snížená",J248,0)</f>
        <v>0</v>
      </c>
      <c r="BG248" s="179">
        <f>IF(N248="zákl. přenesená",J248,0)</f>
        <v>0</v>
      </c>
      <c r="BH248" s="179">
        <f>IF(N248="sníž. přenesená",J248,0)</f>
        <v>0</v>
      </c>
      <c r="BI248" s="179">
        <f>IF(N248="nulová",J248,0)</f>
        <v>0</v>
      </c>
      <c r="BJ248" s="20" t="s">
        <v>76</v>
      </c>
      <c r="BK248" s="179">
        <f>ROUND(I248*H248,2)</f>
        <v>1265</v>
      </c>
      <c r="BL248" s="20" t="s">
        <v>295</v>
      </c>
      <c r="BM248" s="178" t="s">
        <v>2814</v>
      </c>
    </row>
    <row r="249" spans="1:65" s="2" customFormat="1" ht="16.5" customHeight="1">
      <c r="A249" s="33"/>
      <c r="B249" s="167"/>
      <c r="C249" s="168" t="s">
        <v>967</v>
      </c>
      <c r="D249" s="168" t="s">
        <v>197</v>
      </c>
      <c r="E249" s="169" t="s">
        <v>2815</v>
      </c>
      <c r="F249" s="170" t="s">
        <v>2816</v>
      </c>
      <c r="G249" s="171" t="s">
        <v>1041</v>
      </c>
      <c r="H249" s="172">
        <v>1</v>
      </c>
      <c r="I249" s="173">
        <v>1210</v>
      </c>
      <c r="J249" s="173">
        <f>ROUND(I249*H249,2)</f>
        <v>1210</v>
      </c>
      <c r="K249" s="170" t="s">
        <v>3</v>
      </c>
      <c r="L249" s="34"/>
      <c r="M249" s="174" t="s">
        <v>3</v>
      </c>
      <c r="N249" s="175" t="s">
        <v>40</v>
      </c>
      <c r="O249" s="176">
        <v>0</v>
      </c>
      <c r="P249" s="176">
        <f>O249*H249</f>
        <v>0</v>
      </c>
      <c r="Q249" s="176">
        <v>0</v>
      </c>
      <c r="R249" s="176">
        <f>Q249*H249</f>
        <v>0</v>
      </c>
      <c r="S249" s="176">
        <v>0</v>
      </c>
      <c r="T249" s="177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8" t="s">
        <v>295</v>
      </c>
      <c r="AT249" s="178" t="s">
        <v>197</v>
      </c>
      <c r="AU249" s="178" t="s">
        <v>78</v>
      </c>
      <c r="AY249" s="20" t="s">
        <v>195</v>
      </c>
      <c r="BE249" s="179">
        <f>IF(N249="základní",J249,0)</f>
        <v>1210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20" t="s">
        <v>76</v>
      </c>
      <c r="BK249" s="179">
        <f>ROUND(I249*H249,2)</f>
        <v>1210</v>
      </c>
      <c r="BL249" s="20" t="s">
        <v>295</v>
      </c>
      <c r="BM249" s="178" t="s">
        <v>2817</v>
      </c>
    </row>
    <row r="250" spans="1:63" s="12" customFormat="1" ht="22.8" customHeight="1">
      <c r="A250" s="12"/>
      <c r="B250" s="155"/>
      <c r="C250" s="12"/>
      <c r="D250" s="156" t="s">
        <v>68</v>
      </c>
      <c r="E250" s="165" t="s">
        <v>2818</v>
      </c>
      <c r="F250" s="165" t="s">
        <v>1985</v>
      </c>
      <c r="G250" s="12"/>
      <c r="H250" s="12"/>
      <c r="I250" s="12"/>
      <c r="J250" s="166">
        <f>BK250</f>
        <v>8013.5</v>
      </c>
      <c r="K250" s="12"/>
      <c r="L250" s="155"/>
      <c r="M250" s="159"/>
      <c r="N250" s="160"/>
      <c r="O250" s="160"/>
      <c r="P250" s="161">
        <f>SUM(P251:P257)</f>
        <v>0</v>
      </c>
      <c r="Q250" s="160"/>
      <c r="R250" s="161">
        <f>SUM(R251:R257)</f>
        <v>0</v>
      </c>
      <c r="S250" s="160"/>
      <c r="T250" s="162">
        <f>SUM(T251:T257)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156" t="s">
        <v>78</v>
      </c>
      <c r="AT250" s="163" t="s">
        <v>68</v>
      </c>
      <c r="AU250" s="163" t="s">
        <v>76</v>
      </c>
      <c r="AY250" s="156" t="s">
        <v>195</v>
      </c>
      <c r="BK250" s="164">
        <f>SUM(BK251:BK257)</f>
        <v>8013.5</v>
      </c>
    </row>
    <row r="251" spans="1:65" s="2" customFormat="1" ht="16.5" customHeight="1">
      <c r="A251" s="33"/>
      <c r="B251" s="167"/>
      <c r="C251" s="168" t="s">
        <v>971</v>
      </c>
      <c r="D251" s="168" t="s">
        <v>197</v>
      </c>
      <c r="E251" s="169" t="s">
        <v>2819</v>
      </c>
      <c r="F251" s="170" t="s">
        <v>2820</v>
      </c>
      <c r="G251" s="171" t="s">
        <v>1148</v>
      </c>
      <c r="H251" s="172">
        <v>2</v>
      </c>
      <c r="I251" s="173">
        <v>1650</v>
      </c>
      <c r="J251" s="173">
        <f>ROUND(I251*H251,2)</f>
        <v>3300</v>
      </c>
      <c r="K251" s="170" t="s">
        <v>3</v>
      </c>
      <c r="L251" s="34"/>
      <c r="M251" s="174" t="s">
        <v>3</v>
      </c>
      <c r="N251" s="175" t="s">
        <v>40</v>
      </c>
      <c r="O251" s="176">
        <v>0</v>
      </c>
      <c r="P251" s="176">
        <f>O251*H251</f>
        <v>0</v>
      </c>
      <c r="Q251" s="176">
        <v>0</v>
      </c>
      <c r="R251" s="176">
        <f>Q251*H251</f>
        <v>0</v>
      </c>
      <c r="S251" s="176">
        <v>0</v>
      </c>
      <c r="T251" s="177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78" t="s">
        <v>295</v>
      </c>
      <c r="AT251" s="178" t="s">
        <v>197</v>
      </c>
      <c r="AU251" s="178" t="s">
        <v>78</v>
      </c>
      <c r="AY251" s="20" t="s">
        <v>195</v>
      </c>
      <c r="BE251" s="179">
        <f>IF(N251="základní",J251,0)</f>
        <v>3300</v>
      </c>
      <c r="BF251" s="179">
        <f>IF(N251="snížená",J251,0)</f>
        <v>0</v>
      </c>
      <c r="BG251" s="179">
        <f>IF(N251="zákl. přenesená",J251,0)</f>
        <v>0</v>
      </c>
      <c r="BH251" s="179">
        <f>IF(N251="sníž. přenesená",J251,0)</f>
        <v>0</v>
      </c>
      <c r="BI251" s="179">
        <f>IF(N251="nulová",J251,0)</f>
        <v>0</v>
      </c>
      <c r="BJ251" s="20" t="s">
        <v>76</v>
      </c>
      <c r="BK251" s="179">
        <f>ROUND(I251*H251,2)</f>
        <v>3300</v>
      </c>
      <c r="BL251" s="20" t="s">
        <v>295</v>
      </c>
      <c r="BM251" s="178" t="s">
        <v>2821</v>
      </c>
    </row>
    <row r="252" spans="1:65" s="2" customFormat="1" ht="16.5" customHeight="1">
      <c r="A252" s="33"/>
      <c r="B252" s="167"/>
      <c r="C252" s="168" t="s">
        <v>976</v>
      </c>
      <c r="D252" s="168" t="s">
        <v>197</v>
      </c>
      <c r="E252" s="169" t="s">
        <v>2822</v>
      </c>
      <c r="F252" s="170" t="s">
        <v>2823</v>
      </c>
      <c r="G252" s="171" t="s">
        <v>1148</v>
      </c>
      <c r="H252" s="172">
        <v>1</v>
      </c>
      <c r="I252" s="173">
        <v>1056</v>
      </c>
      <c r="J252" s="173">
        <f>ROUND(I252*H252,2)</f>
        <v>1056</v>
      </c>
      <c r="K252" s="170" t="s">
        <v>3</v>
      </c>
      <c r="L252" s="34"/>
      <c r="M252" s="174" t="s">
        <v>3</v>
      </c>
      <c r="N252" s="175" t="s">
        <v>40</v>
      </c>
      <c r="O252" s="176">
        <v>0</v>
      </c>
      <c r="P252" s="176">
        <f>O252*H252</f>
        <v>0</v>
      </c>
      <c r="Q252" s="176">
        <v>0</v>
      </c>
      <c r="R252" s="176">
        <f>Q252*H252</f>
        <v>0</v>
      </c>
      <c r="S252" s="176">
        <v>0</v>
      </c>
      <c r="T252" s="177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8" t="s">
        <v>295</v>
      </c>
      <c r="AT252" s="178" t="s">
        <v>197</v>
      </c>
      <c r="AU252" s="178" t="s">
        <v>78</v>
      </c>
      <c r="AY252" s="20" t="s">
        <v>195</v>
      </c>
      <c r="BE252" s="179">
        <f>IF(N252="základní",J252,0)</f>
        <v>1056</v>
      </c>
      <c r="BF252" s="179">
        <f>IF(N252="snížená",J252,0)</f>
        <v>0</v>
      </c>
      <c r="BG252" s="179">
        <f>IF(N252="zákl. přenesená",J252,0)</f>
        <v>0</v>
      </c>
      <c r="BH252" s="179">
        <f>IF(N252="sníž. přenesená",J252,0)</f>
        <v>0</v>
      </c>
      <c r="BI252" s="179">
        <f>IF(N252="nulová",J252,0)</f>
        <v>0</v>
      </c>
      <c r="BJ252" s="20" t="s">
        <v>76</v>
      </c>
      <c r="BK252" s="179">
        <f>ROUND(I252*H252,2)</f>
        <v>1056</v>
      </c>
      <c r="BL252" s="20" t="s">
        <v>295</v>
      </c>
      <c r="BM252" s="178" t="s">
        <v>2824</v>
      </c>
    </row>
    <row r="253" spans="1:65" s="2" customFormat="1" ht="16.5" customHeight="1">
      <c r="A253" s="33"/>
      <c r="B253" s="167"/>
      <c r="C253" s="168" t="s">
        <v>981</v>
      </c>
      <c r="D253" s="168" t="s">
        <v>197</v>
      </c>
      <c r="E253" s="169" t="s">
        <v>2825</v>
      </c>
      <c r="F253" s="170" t="s">
        <v>2826</v>
      </c>
      <c r="G253" s="171" t="s">
        <v>1148</v>
      </c>
      <c r="H253" s="172">
        <v>1</v>
      </c>
      <c r="I253" s="173">
        <v>495</v>
      </c>
      <c r="J253" s="173">
        <f>ROUND(I253*H253,2)</f>
        <v>495</v>
      </c>
      <c r="K253" s="170" t="s">
        <v>3</v>
      </c>
      <c r="L253" s="34"/>
      <c r="M253" s="174" t="s">
        <v>3</v>
      </c>
      <c r="N253" s="175" t="s">
        <v>40</v>
      </c>
      <c r="O253" s="176">
        <v>0</v>
      </c>
      <c r="P253" s="176">
        <f>O253*H253</f>
        <v>0</v>
      </c>
      <c r="Q253" s="176">
        <v>0</v>
      </c>
      <c r="R253" s="176">
        <f>Q253*H253</f>
        <v>0</v>
      </c>
      <c r="S253" s="176">
        <v>0</v>
      </c>
      <c r="T253" s="177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78" t="s">
        <v>295</v>
      </c>
      <c r="AT253" s="178" t="s">
        <v>197</v>
      </c>
      <c r="AU253" s="178" t="s">
        <v>78</v>
      </c>
      <c r="AY253" s="20" t="s">
        <v>195</v>
      </c>
      <c r="BE253" s="179">
        <f>IF(N253="základní",J253,0)</f>
        <v>495</v>
      </c>
      <c r="BF253" s="179">
        <f>IF(N253="snížená",J253,0)</f>
        <v>0</v>
      </c>
      <c r="BG253" s="179">
        <f>IF(N253="zákl. přenesená",J253,0)</f>
        <v>0</v>
      </c>
      <c r="BH253" s="179">
        <f>IF(N253="sníž. přenesená",J253,0)</f>
        <v>0</v>
      </c>
      <c r="BI253" s="179">
        <f>IF(N253="nulová",J253,0)</f>
        <v>0</v>
      </c>
      <c r="BJ253" s="20" t="s">
        <v>76</v>
      </c>
      <c r="BK253" s="179">
        <f>ROUND(I253*H253,2)</f>
        <v>495</v>
      </c>
      <c r="BL253" s="20" t="s">
        <v>295</v>
      </c>
      <c r="BM253" s="178" t="s">
        <v>2827</v>
      </c>
    </row>
    <row r="254" spans="1:65" s="2" customFormat="1" ht="16.5" customHeight="1">
      <c r="A254" s="33"/>
      <c r="B254" s="167"/>
      <c r="C254" s="168" t="s">
        <v>991</v>
      </c>
      <c r="D254" s="168" t="s">
        <v>197</v>
      </c>
      <c r="E254" s="169" t="s">
        <v>2828</v>
      </c>
      <c r="F254" s="170" t="s">
        <v>2829</v>
      </c>
      <c r="G254" s="171" t="s">
        <v>1148</v>
      </c>
      <c r="H254" s="172">
        <v>1</v>
      </c>
      <c r="I254" s="173">
        <v>451</v>
      </c>
      <c r="J254" s="173">
        <f>ROUND(I254*H254,2)</f>
        <v>451</v>
      </c>
      <c r="K254" s="170" t="s">
        <v>3</v>
      </c>
      <c r="L254" s="34"/>
      <c r="M254" s="174" t="s">
        <v>3</v>
      </c>
      <c r="N254" s="175" t="s">
        <v>40</v>
      </c>
      <c r="O254" s="176">
        <v>0</v>
      </c>
      <c r="P254" s="176">
        <f>O254*H254</f>
        <v>0</v>
      </c>
      <c r="Q254" s="176">
        <v>0</v>
      </c>
      <c r="R254" s="176">
        <f>Q254*H254</f>
        <v>0</v>
      </c>
      <c r="S254" s="176">
        <v>0</v>
      </c>
      <c r="T254" s="177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8" t="s">
        <v>295</v>
      </c>
      <c r="AT254" s="178" t="s">
        <v>197</v>
      </c>
      <c r="AU254" s="178" t="s">
        <v>78</v>
      </c>
      <c r="AY254" s="20" t="s">
        <v>195</v>
      </c>
      <c r="BE254" s="179">
        <f>IF(N254="základní",J254,0)</f>
        <v>451</v>
      </c>
      <c r="BF254" s="179">
        <f>IF(N254="snížená",J254,0)</f>
        <v>0</v>
      </c>
      <c r="BG254" s="179">
        <f>IF(N254="zákl. přenesená",J254,0)</f>
        <v>0</v>
      </c>
      <c r="BH254" s="179">
        <f>IF(N254="sníž. přenesená",J254,0)</f>
        <v>0</v>
      </c>
      <c r="BI254" s="179">
        <f>IF(N254="nulová",J254,0)</f>
        <v>0</v>
      </c>
      <c r="BJ254" s="20" t="s">
        <v>76</v>
      </c>
      <c r="BK254" s="179">
        <f>ROUND(I254*H254,2)</f>
        <v>451</v>
      </c>
      <c r="BL254" s="20" t="s">
        <v>295</v>
      </c>
      <c r="BM254" s="178" t="s">
        <v>2830</v>
      </c>
    </row>
    <row r="255" spans="1:65" s="2" customFormat="1" ht="16.5" customHeight="1">
      <c r="A255" s="33"/>
      <c r="B255" s="167"/>
      <c r="C255" s="168" t="s">
        <v>1000</v>
      </c>
      <c r="D255" s="168" t="s">
        <v>197</v>
      </c>
      <c r="E255" s="169" t="s">
        <v>2831</v>
      </c>
      <c r="F255" s="170" t="s">
        <v>2832</v>
      </c>
      <c r="G255" s="171" t="s">
        <v>212</v>
      </c>
      <c r="H255" s="172">
        <v>1.5</v>
      </c>
      <c r="I255" s="173">
        <v>275</v>
      </c>
      <c r="J255" s="173">
        <f>ROUND(I255*H255,2)</f>
        <v>412.5</v>
      </c>
      <c r="K255" s="170" t="s">
        <v>3</v>
      </c>
      <c r="L255" s="34"/>
      <c r="M255" s="174" t="s">
        <v>3</v>
      </c>
      <c r="N255" s="175" t="s">
        <v>40</v>
      </c>
      <c r="O255" s="176">
        <v>0</v>
      </c>
      <c r="P255" s="176">
        <f>O255*H255</f>
        <v>0</v>
      </c>
      <c r="Q255" s="176">
        <v>0</v>
      </c>
      <c r="R255" s="176">
        <f>Q255*H255</f>
        <v>0</v>
      </c>
      <c r="S255" s="176">
        <v>0</v>
      </c>
      <c r="T255" s="177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8" t="s">
        <v>295</v>
      </c>
      <c r="AT255" s="178" t="s">
        <v>197</v>
      </c>
      <c r="AU255" s="178" t="s">
        <v>78</v>
      </c>
      <c r="AY255" s="20" t="s">
        <v>195</v>
      </c>
      <c r="BE255" s="179">
        <f>IF(N255="základní",J255,0)</f>
        <v>412.5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20" t="s">
        <v>76</v>
      </c>
      <c r="BK255" s="179">
        <f>ROUND(I255*H255,2)</f>
        <v>412.5</v>
      </c>
      <c r="BL255" s="20" t="s">
        <v>295</v>
      </c>
      <c r="BM255" s="178" t="s">
        <v>2833</v>
      </c>
    </row>
    <row r="256" spans="1:65" s="2" customFormat="1" ht="16.5" customHeight="1">
      <c r="A256" s="33"/>
      <c r="B256" s="167"/>
      <c r="C256" s="168" t="s">
        <v>1009</v>
      </c>
      <c r="D256" s="168" t="s">
        <v>197</v>
      </c>
      <c r="E256" s="169" t="s">
        <v>2834</v>
      </c>
      <c r="F256" s="170" t="s">
        <v>2835</v>
      </c>
      <c r="G256" s="171" t="s">
        <v>200</v>
      </c>
      <c r="H256" s="172">
        <v>2</v>
      </c>
      <c r="I256" s="173">
        <v>825</v>
      </c>
      <c r="J256" s="173">
        <f>ROUND(I256*H256,2)</f>
        <v>1650</v>
      </c>
      <c r="K256" s="170" t="s">
        <v>3</v>
      </c>
      <c r="L256" s="34"/>
      <c r="M256" s="174" t="s">
        <v>3</v>
      </c>
      <c r="N256" s="175" t="s">
        <v>40</v>
      </c>
      <c r="O256" s="176">
        <v>0</v>
      </c>
      <c r="P256" s="176">
        <f>O256*H256</f>
        <v>0</v>
      </c>
      <c r="Q256" s="176">
        <v>0</v>
      </c>
      <c r="R256" s="176">
        <f>Q256*H256</f>
        <v>0</v>
      </c>
      <c r="S256" s="176">
        <v>0</v>
      </c>
      <c r="T256" s="177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8" t="s">
        <v>295</v>
      </c>
      <c r="AT256" s="178" t="s">
        <v>197</v>
      </c>
      <c r="AU256" s="178" t="s">
        <v>78</v>
      </c>
      <c r="AY256" s="20" t="s">
        <v>195</v>
      </c>
      <c r="BE256" s="179">
        <f>IF(N256="základní",J256,0)</f>
        <v>1650</v>
      </c>
      <c r="BF256" s="179">
        <f>IF(N256="snížená",J256,0)</f>
        <v>0</v>
      </c>
      <c r="BG256" s="179">
        <f>IF(N256="zákl. přenesená",J256,0)</f>
        <v>0</v>
      </c>
      <c r="BH256" s="179">
        <f>IF(N256="sníž. přenesená",J256,0)</f>
        <v>0</v>
      </c>
      <c r="BI256" s="179">
        <f>IF(N256="nulová",J256,0)</f>
        <v>0</v>
      </c>
      <c r="BJ256" s="20" t="s">
        <v>76</v>
      </c>
      <c r="BK256" s="179">
        <f>ROUND(I256*H256,2)</f>
        <v>1650</v>
      </c>
      <c r="BL256" s="20" t="s">
        <v>295</v>
      </c>
      <c r="BM256" s="178" t="s">
        <v>2836</v>
      </c>
    </row>
    <row r="257" spans="1:65" s="2" customFormat="1" ht="16.5" customHeight="1">
      <c r="A257" s="33"/>
      <c r="B257" s="167"/>
      <c r="C257" s="168" t="s">
        <v>1014</v>
      </c>
      <c r="D257" s="168" t="s">
        <v>197</v>
      </c>
      <c r="E257" s="169" t="s">
        <v>2837</v>
      </c>
      <c r="F257" s="170" t="s">
        <v>2838</v>
      </c>
      <c r="G257" s="171" t="s">
        <v>1041</v>
      </c>
      <c r="H257" s="172">
        <v>1</v>
      </c>
      <c r="I257" s="173">
        <v>649</v>
      </c>
      <c r="J257" s="173">
        <f>ROUND(I257*H257,2)</f>
        <v>649</v>
      </c>
      <c r="K257" s="170" t="s">
        <v>3</v>
      </c>
      <c r="L257" s="34"/>
      <c r="M257" s="174" t="s">
        <v>3</v>
      </c>
      <c r="N257" s="175" t="s">
        <v>40</v>
      </c>
      <c r="O257" s="176">
        <v>0</v>
      </c>
      <c r="P257" s="176">
        <f>O257*H257</f>
        <v>0</v>
      </c>
      <c r="Q257" s="176">
        <v>0</v>
      </c>
      <c r="R257" s="176">
        <f>Q257*H257</f>
        <v>0</v>
      </c>
      <c r="S257" s="176">
        <v>0</v>
      </c>
      <c r="T257" s="177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78" t="s">
        <v>295</v>
      </c>
      <c r="AT257" s="178" t="s">
        <v>197</v>
      </c>
      <c r="AU257" s="178" t="s">
        <v>78</v>
      </c>
      <c r="AY257" s="20" t="s">
        <v>195</v>
      </c>
      <c r="BE257" s="179">
        <f>IF(N257="základní",J257,0)</f>
        <v>649</v>
      </c>
      <c r="BF257" s="179">
        <f>IF(N257="snížená",J257,0)</f>
        <v>0</v>
      </c>
      <c r="BG257" s="179">
        <f>IF(N257="zákl. přenesená",J257,0)</f>
        <v>0</v>
      </c>
      <c r="BH257" s="179">
        <f>IF(N257="sníž. přenesená",J257,0)</f>
        <v>0</v>
      </c>
      <c r="BI257" s="179">
        <f>IF(N257="nulová",J257,0)</f>
        <v>0</v>
      </c>
      <c r="BJ257" s="20" t="s">
        <v>76</v>
      </c>
      <c r="BK257" s="179">
        <f>ROUND(I257*H257,2)</f>
        <v>649</v>
      </c>
      <c r="BL257" s="20" t="s">
        <v>295</v>
      </c>
      <c r="BM257" s="178" t="s">
        <v>2839</v>
      </c>
    </row>
    <row r="258" spans="1:63" s="12" customFormat="1" ht="22.8" customHeight="1">
      <c r="A258" s="12"/>
      <c r="B258" s="155"/>
      <c r="C258" s="12"/>
      <c r="D258" s="156" t="s">
        <v>68</v>
      </c>
      <c r="E258" s="165" t="s">
        <v>2840</v>
      </c>
      <c r="F258" s="165" t="s">
        <v>2841</v>
      </c>
      <c r="G258" s="12"/>
      <c r="H258" s="12"/>
      <c r="I258" s="12"/>
      <c r="J258" s="166">
        <f>BK258</f>
        <v>4800</v>
      </c>
      <c r="K258" s="12"/>
      <c r="L258" s="155"/>
      <c r="M258" s="159"/>
      <c r="N258" s="160"/>
      <c r="O258" s="160"/>
      <c r="P258" s="161">
        <f>SUM(P259:P260)</f>
        <v>0</v>
      </c>
      <c r="Q258" s="160"/>
      <c r="R258" s="161">
        <f>SUM(R259:R260)</f>
        <v>0</v>
      </c>
      <c r="S258" s="160"/>
      <c r="T258" s="162">
        <f>SUM(T259:T260)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56" t="s">
        <v>78</v>
      </c>
      <c r="AT258" s="163" t="s">
        <v>68</v>
      </c>
      <c r="AU258" s="163" t="s">
        <v>76</v>
      </c>
      <c r="AY258" s="156" t="s">
        <v>195</v>
      </c>
      <c r="BK258" s="164">
        <f>SUM(BK259:BK260)</f>
        <v>4800</v>
      </c>
    </row>
    <row r="259" spans="1:65" s="2" customFormat="1" ht="16.5" customHeight="1">
      <c r="A259" s="33"/>
      <c r="B259" s="167"/>
      <c r="C259" s="168" t="s">
        <v>1019</v>
      </c>
      <c r="D259" s="168" t="s">
        <v>197</v>
      </c>
      <c r="E259" s="169" t="s">
        <v>2842</v>
      </c>
      <c r="F259" s="170" t="s">
        <v>2843</v>
      </c>
      <c r="G259" s="171" t="s">
        <v>212</v>
      </c>
      <c r="H259" s="172">
        <v>63</v>
      </c>
      <c r="I259" s="173">
        <v>50</v>
      </c>
      <c r="J259" s="173">
        <f>ROUND(I259*H259,2)</f>
        <v>3150</v>
      </c>
      <c r="K259" s="170" t="s">
        <v>3</v>
      </c>
      <c r="L259" s="34"/>
      <c r="M259" s="174" t="s">
        <v>3</v>
      </c>
      <c r="N259" s="175" t="s">
        <v>40</v>
      </c>
      <c r="O259" s="176">
        <v>0</v>
      </c>
      <c r="P259" s="176">
        <f>O259*H259</f>
        <v>0</v>
      </c>
      <c r="Q259" s="176">
        <v>0</v>
      </c>
      <c r="R259" s="176">
        <f>Q259*H259</f>
        <v>0</v>
      </c>
      <c r="S259" s="176">
        <v>0</v>
      </c>
      <c r="T259" s="177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8" t="s">
        <v>295</v>
      </c>
      <c r="AT259" s="178" t="s">
        <v>197</v>
      </c>
      <c r="AU259" s="178" t="s">
        <v>78</v>
      </c>
      <c r="AY259" s="20" t="s">
        <v>195</v>
      </c>
      <c r="BE259" s="179">
        <f>IF(N259="základní",J259,0)</f>
        <v>3150</v>
      </c>
      <c r="BF259" s="179">
        <f>IF(N259="snížená",J259,0)</f>
        <v>0</v>
      </c>
      <c r="BG259" s="179">
        <f>IF(N259="zákl. přenesená",J259,0)</f>
        <v>0</v>
      </c>
      <c r="BH259" s="179">
        <f>IF(N259="sníž. přenesená",J259,0)</f>
        <v>0</v>
      </c>
      <c r="BI259" s="179">
        <f>IF(N259="nulová",J259,0)</f>
        <v>0</v>
      </c>
      <c r="BJ259" s="20" t="s">
        <v>76</v>
      </c>
      <c r="BK259" s="179">
        <f>ROUND(I259*H259,2)</f>
        <v>3150</v>
      </c>
      <c r="BL259" s="20" t="s">
        <v>295</v>
      </c>
      <c r="BM259" s="178" t="s">
        <v>2844</v>
      </c>
    </row>
    <row r="260" spans="1:65" s="2" customFormat="1" ht="16.5" customHeight="1">
      <c r="A260" s="33"/>
      <c r="B260" s="167"/>
      <c r="C260" s="168" t="s">
        <v>1024</v>
      </c>
      <c r="D260" s="168" t="s">
        <v>197</v>
      </c>
      <c r="E260" s="169" t="s">
        <v>2845</v>
      </c>
      <c r="F260" s="170" t="s">
        <v>2846</v>
      </c>
      <c r="G260" s="171" t="s">
        <v>1041</v>
      </c>
      <c r="H260" s="172">
        <v>1</v>
      </c>
      <c r="I260" s="173">
        <v>1650</v>
      </c>
      <c r="J260" s="173">
        <f>ROUND(I260*H260,2)</f>
        <v>1650</v>
      </c>
      <c r="K260" s="170" t="s">
        <v>3</v>
      </c>
      <c r="L260" s="34"/>
      <c r="M260" s="174" t="s">
        <v>3</v>
      </c>
      <c r="N260" s="175" t="s">
        <v>40</v>
      </c>
      <c r="O260" s="176">
        <v>0</v>
      </c>
      <c r="P260" s="176">
        <f>O260*H260</f>
        <v>0</v>
      </c>
      <c r="Q260" s="176">
        <v>0</v>
      </c>
      <c r="R260" s="176">
        <f>Q260*H260</f>
        <v>0</v>
      </c>
      <c r="S260" s="176">
        <v>0</v>
      </c>
      <c r="T260" s="177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78" t="s">
        <v>295</v>
      </c>
      <c r="AT260" s="178" t="s">
        <v>197</v>
      </c>
      <c r="AU260" s="178" t="s">
        <v>78</v>
      </c>
      <c r="AY260" s="20" t="s">
        <v>195</v>
      </c>
      <c r="BE260" s="179">
        <f>IF(N260="základní",J260,0)</f>
        <v>1650</v>
      </c>
      <c r="BF260" s="179">
        <f>IF(N260="snížená",J260,0)</f>
        <v>0</v>
      </c>
      <c r="BG260" s="179">
        <f>IF(N260="zákl. přenesená",J260,0)</f>
        <v>0</v>
      </c>
      <c r="BH260" s="179">
        <f>IF(N260="sníž. přenesená",J260,0)</f>
        <v>0</v>
      </c>
      <c r="BI260" s="179">
        <f>IF(N260="nulová",J260,0)</f>
        <v>0</v>
      </c>
      <c r="BJ260" s="20" t="s">
        <v>76</v>
      </c>
      <c r="BK260" s="179">
        <f>ROUND(I260*H260,2)</f>
        <v>1650</v>
      </c>
      <c r="BL260" s="20" t="s">
        <v>295</v>
      </c>
      <c r="BM260" s="178" t="s">
        <v>2847</v>
      </c>
    </row>
    <row r="261" spans="1:63" s="12" customFormat="1" ht="22.8" customHeight="1">
      <c r="A261" s="12"/>
      <c r="B261" s="155"/>
      <c r="C261" s="12"/>
      <c r="D261" s="156" t="s">
        <v>68</v>
      </c>
      <c r="E261" s="165" t="s">
        <v>2848</v>
      </c>
      <c r="F261" s="165" t="s">
        <v>2353</v>
      </c>
      <c r="G261" s="12"/>
      <c r="H261" s="12"/>
      <c r="I261" s="12"/>
      <c r="J261" s="166">
        <f>BK261</f>
        <v>57815</v>
      </c>
      <c r="K261" s="12"/>
      <c r="L261" s="155"/>
      <c r="M261" s="159"/>
      <c r="N261" s="160"/>
      <c r="O261" s="160"/>
      <c r="P261" s="161">
        <f>SUM(P262:P272)</f>
        <v>0</v>
      </c>
      <c r="Q261" s="160"/>
      <c r="R261" s="161">
        <f>SUM(R262:R272)</f>
        <v>0</v>
      </c>
      <c r="S261" s="160"/>
      <c r="T261" s="162">
        <f>SUM(T262:T272)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156" t="s">
        <v>78</v>
      </c>
      <c r="AT261" s="163" t="s">
        <v>68</v>
      </c>
      <c r="AU261" s="163" t="s">
        <v>76</v>
      </c>
      <c r="AY261" s="156" t="s">
        <v>195</v>
      </c>
      <c r="BK261" s="164">
        <f>SUM(BK262:BK272)</f>
        <v>57815</v>
      </c>
    </row>
    <row r="262" spans="1:65" s="2" customFormat="1" ht="16.5" customHeight="1">
      <c r="A262" s="33"/>
      <c r="B262" s="167"/>
      <c r="C262" s="168" t="s">
        <v>1028</v>
      </c>
      <c r="D262" s="168" t="s">
        <v>197</v>
      </c>
      <c r="E262" s="169" t="s">
        <v>2849</v>
      </c>
      <c r="F262" s="170" t="s">
        <v>2850</v>
      </c>
      <c r="G262" s="171" t="s">
        <v>212</v>
      </c>
      <c r="H262" s="172">
        <v>15</v>
      </c>
      <c r="I262" s="173">
        <v>325</v>
      </c>
      <c r="J262" s="173">
        <f>ROUND(I262*H262,2)</f>
        <v>4875</v>
      </c>
      <c r="K262" s="170" t="s">
        <v>3</v>
      </c>
      <c r="L262" s="34"/>
      <c r="M262" s="174" t="s">
        <v>3</v>
      </c>
      <c r="N262" s="175" t="s">
        <v>40</v>
      </c>
      <c r="O262" s="176">
        <v>0</v>
      </c>
      <c r="P262" s="176">
        <f>O262*H262</f>
        <v>0</v>
      </c>
      <c r="Q262" s="176">
        <v>0</v>
      </c>
      <c r="R262" s="176">
        <f>Q262*H262</f>
        <v>0</v>
      </c>
      <c r="S262" s="176">
        <v>0</v>
      </c>
      <c r="T262" s="177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8" t="s">
        <v>295</v>
      </c>
      <c r="AT262" s="178" t="s">
        <v>197</v>
      </c>
      <c r="AU262" s="178" t="s">
        <v>78</v>
      </c>
      <c r="AY262" s="20" t="s">
        <v>195</v>
      </c>
      <c r="BE262" s="179">
        <f>IF(N262="základní",J262,0)</f>
        <v>4875</v>
      </c>
      <c r="BF262" s="179">
        <f>IF(N262="snížená",J262,0)</f>
        <v>0</v>
      </c>
      <c r="BG262" s="179">
        <f>IF(N262="zákl. přenesená",J262,0)</f>
        <v>0</v>
      </c>
      <c r="BH262" s="179">
        <f>IF(N262="sníž. přenesená",J262,0)</f>
        <v>0</v>
      </c>
      <c r="BI262" s="179">
        <f>IF(N262="nulová",J262,0)</f>
        <v>0</v>
      </c>
      <c r="BJ262" s="20" t="s">
        <v>76</v>
      </c>
      <c r="BK262" s="179">
        <f>ROUND(I262*H262,2)</f>
        <v>4875</v>
      </c>
      <c r="BL262" s="20" t="s">
        <v>295</v>
      </c>
      <c r="BM262" s="178" t="s">
        <v>2851</v>
      </c>
    </row>
    <row r="263" spans="1:65" s="2" customFormat="1" ht="16.5" customHeight="1">
      <c r="A263" s="33"/>
      <c r="B263" s="167"/>
      <c r="C263" s="168" t="s">
        <v>1033</v>
      </c>
      <c r="D263" s="168" t="s">
        <v>197</v>
      </c>
      <c r="E263" s="169" t="s">
        <v>2852</v>
      </c>
      <c r="F263" s="170" t="s">
        <v>2853</v>
      </c>
      <c r="G263" s="171" t="s">
        <v>1148</v>
      </c>
      <c r="H263" s="172">
        <v>1</v>
      </c>
      <c r="I263" s="173">
        <v>3850</v>
      </c>
      <c r="J263" s="173">
        <f>ROUND(I263*H263,2)</f>
        <v>3850</v>
      </c>
      <c r="K263" s="170" t="s">
        <v>3</v>
      </c>
      <c r="L263" s="34"/>
      <c r="M263" s="174" t="s">
        <v>3</v>
      </c>
      <c r="N263" s="175" t="s">
        <v>40</v>
      </c>
      <c r="O263" s="176">
        <v>0</v>
      </c>
      <c r="P263" s="176">
        <f>O263*H263</f>
        <v>0</v>
      </c>
      <c r="Q263" s="176">
        <v>0</v>
      </c>
      <c r="R263" s="176">
        <f>Q263*H263</f>
        <v>0</v>
      </c>
      <c r="S263" s="176">
        <v>0</v>
      </c>
      <c r="T263" s="177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8" t="s">
        <v>295</v>
      </c>
      <c r="AT263" s="178" t="s">
        <v>197</v>
      </c>
      <c r="AU263" s="178" t="s">
        <v>78</v>
      </c>
      <c r="AY263" s="20" t="s">
        <v>195</v>
      </c>
      <c r="BE263" s="179">
        <f>IF(N263="základní",J263,0)</f>
        <v>3850</v>
      </c>
      <c r="BF263" s="179">
        <f>IF(N263="snížená",J263,0)</f>
        <v>0</v>
      </c>
      <c r="BG263" s="179">
        <f>IF(N263="zákl. přenesená",J263,0)</f>
        <v>0</v>
      </c>
      <c r="BH263" s="179">
        <f>IF(N263="sníž. přenesená",J263,0)</f>
        <v>0</v>
      </c>
      <c r="BI263" s="179">
        <f>IF(N263="nulová",J263,0)</f>
        <v>0</v>
      </c>
      <c r="BJ263" s="20" t="s">
        <v>76</v>
      </c>
      <c r="BK263" s="179">
        <f>ROUND(I263*H263,2)</f>
        <v>3850</v>
      </c>
      <c r="BL263" s="20" t="s">
        <v>295</v>
      </c>
      <c r="BM263" s="178" t="s">
        <v>2854</v>
      </c>
    </row>
    <row r="264" spans="1:65" s="2" customFormat="1" ht="16.5" customHeight="1">
      <c r="A264" s="33"/>
      <c r="B264" s="167"/>
      <c r="C264" s="168" t="s">
        <v>1038</v>
      </c>
      <c r="D264" s="168" t="s">
        <v>197</v>
      </c>
      <c r="E264" s="169" t="s">
        <v>2855</v>
      </c>
      <c r="F264" s="170" t="s">
        <v>2856</v>
      </c>
      <c r="G264" s="171" t="s">
        <v>1148</v>
      </c>
      <c r="H264" s="172">
        <v>2</v>
      </c>
      <c r="I264" s="173">
        <v>3190</v>
      </c>
      <c r="J264" s="173">
        <f>ROUND(I264*H264,2)</f>
        <v>6380</v>
      </c>
      <c r="K264" s="170" t="s">
        <v>3</v>
      </c>
      <c r="L264" s="34"/>
      <c r="M264" s="174" t="s">
        <v>3</v>
      </c>
      <c r="N264" s="175" t="s">
        <v>40</v>
      </c>
      <c r="O264" s="176">
        <v>0</v>
      </c>
      <c r="P264" s="176">
        <f>O264*H264</f>
        <v>0</v>
      </c>
      <c r="Q264" s="176">
        <v>0</v>
      </c>
      <c r="R264" s="176">
        <f>Q264*H264</f>
        <v>0</v>
      </c>
      <c r="S264" s="176">
        <v>0</v>
      </c>
      <c r="T264" s="177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8" t="s">
        <v>295</v>
      </c>
      <c r="AT264" s="178" t="s">
        <v>197</v>
      </c>
      <c r="AU264" s="178" t="s">
        <v>78</v>
      </c>
      <c r="AY264" s="20" t="s">
        <v>195</v>
      </c>
      <c r="BE264" s="179">
        <f>IF(N264="základní",J264,0)</f>
        <v>6380</v>
      </c>
      <c r="BF264" s="179">
        <f>IF(N264="snížená",J264,0)</f>
        <v>0</v>
      </c>
      <c r="BG264" s="179">
        <f>IF(N264="zákl. přenesená",J264,0)</f>
        <v>0</v>
      </c>
      <c r="BH264" s="179">
        <f>IF(N264="sníž. přenesená",J264,0)</f>
        <v>0</v>
      </c>
      <c r="BI264" s="179">
        <f>IF(N264="nulová",J264,0)</f>
        <v>0</v>
      </c>
      <c r="BJ264" s="20" t="s">
        <v>76</v>
      </c>
      <c r="BK264" s="179">
        <f>ROUND(I264*H264,2)</f>
        <v>6380</v>
      </c>
      <c r="BL264" s="20" t="s">
        <v>295</v>
      </c>
      <c r="BM264" s="178" t="s">
        <v>2857</v>
      </c>
    </row>
    <row r="265" spans="1:65" s="2" customFormat="1" ht="16.5" customHeight="1">
      <c r="A265" s="33"/>
      <c r="B265" s="167"/>
      <c r="C265" s="168" t="s">
        <v>1043</v>
      </c>
      <c r="D265" s="168" t="s">
        <v>197</v>
      </c>
      <c r="E265" s="169" t="s">
        <v>2858</v>
      </c>
      <c r="F265" s="170" t="s">
        <v>2367</v>
      </c>
      <c r="G265" s="171" t="s">
        <v>1041</v>
      </c>
      <c r="H265" s="172">
        <v>1</v>
      </c>
      <c r="I265" s="173">
        <v>910</v>
      </c>
      <c r="J265" s="173">
        <f>ROUND(I265*H265,2)</f>
        <v>910</v>
      </c>
      <c r="K265" s="170" t="s">
        <v>3</v>
      </c>
      <c r="L265" s="34"/>
      <c r="M265" s="174" t="s">
        <v>3</v>
      </c>
      <c r="N265" s="175" t="s">
        <v>40</v>
      </c>
      <c r="O265" s="176">
        <v>0</v>
      </c>
      <c r="P265" s="176">
        <f>O265*H265</f>
        <v>0</v>
      </c>
      <c r="Q265" s="176">
        <v>0</v>
      </c>
      <c r="R265" s="176">
        <f>Q265*H265</f>
        <v>0</v>
      </c>
      <c r="S265" s="176">
        <v>0</v>
      </c>
      <c r="T265" s="177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8" t="s">
        <v>295</v>
      </c>
      <c r="AT265" s="178" t="s">
        <v>197</v>
      </c>
      <c r="AU265" s="178" t="s">
        <v>78</v>
      </c>
      <c r="AY265" s="20" t="s">
        <v>195</v>
      </c>
      <c r="BE265" s="179">
        <f>IF(N265="základní",J265,0)</f>
        <v>910</v>
      </c>
      <c r="BF265" s="179">
        <f>IF(N265="snížená",J265,0)</f>
        <v>0</v>
      </c>
      <c r="BG265" s="179">
        <f>IF(N265="zákl. přenesená",J265,0)</f>
        <v>0</v>
      </c>
      <c r="BH265" s="179">
        <f>IF(N265="sníž. přenesená",J265,0)</f>
        <v>0</v>
      </c>
      <c r="BI265" s="179">
        <f>IF(N265="nulová",J265,0)</f>
        <v>0</v>
      </c>
      <c r="BJ265" s="20" t="s">
        <v>76</v>
      </c>
      <c r="BK265" s="179">
        <f>ROUND(I265*H265,2)</f>
        <v>910</v>
      </c>
      <c r="BL265" s="20" t="s">
        <v>295</v>
      </c>
      <c r="BM265" s="178" t="s">
        <v>2859</v>
      </c>
    </row>
    <row r="266" spans="1:65" s="2" customFormat="1" ht="16.5" customHeight="1">
      <c r="A266" s="33"/>
      <c r="B266" s="167"/>
      <c r="C266" s="168" t="s">
        <v>1049</v>
      </c>
      <c r="D266" s="168" t="s">
        <v>197</v>
      </c>
      <c r="E266" s="169" t="s">
        <v>2860</v>
      </c>
      <c r="F266" s="170" t="s">
        <v>2861</v>
      </c>
      <c r="G266" s="171" t="s">
        <v>1041</v>
      </c>
      <c r="H266" s="172">
        <v>1</v>
      </c>
      <c r="I266" s="173">
        <v>4400</v>
      </c>
      <c r="J266" s="173">
        <f>ROUND(I266*H266,2)</f>
        <v>4400</v>
      </c>
      <c r="K266" s="170" t="s">
        <v>3</v>
      </c>
      <c r="L266" s="34"/>
      <c r="M266" s="174" t="s">
        <v>3</v>
      </c>
      <c r="N266" s="175" t="s">
        <v>40</v>
      </c>
      <c r="O266" s="176">
        <v>0</v>
      </c>
      <c r="P266" s="176">
        <f>O266*H266</f>
        <v>0</v>
      </c>
      <c r="Q266" s="176">
        <v>0</v>
      </c>
      <c r="R266" s="176">
        <f>Q266*H266</f>
        <v>0</v>
      </c>
      <c r="S266" s="176">
        <v>0</v>
      </c>
      <c r="T266" s="177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78" t="s">
        <v>295</v>
      </c>
      <c r="AT266" s="178" t="s">
        <v>197</v>
      </c>
      <c r="AU266" s="178" t="s">
        <v>78</v>
      </c>
      <c r="AY266" s="20" t="s">
        <v>195</v>
      </c>
      <c r="BE266" s="179">
        <f>IF(N266="základní",J266,0)</f>
        <v>4400</v>
      </c>
      <c r="BF266" s="179">
        <f>IF(N266="snížená",J266,0)</f>
        <v>0</v>
      </c>
      <c r="BG266" s="179">
        <f>IF(N266="zákl. přenesená",J266,0)</f>
        <v>0</v>
      </c>
      <c r="BH266" s="179">
        <f>IF(N266="sníž. přenesená",J266,0)</f>
        <v>0</v>
      </c>
      <c r="BI266" s="179">
        <f>IF(N266="nulová",J266,0)</f>
        <v>0</v>
      </c>
      <c r="BJ266" s="20" t="s">
        <v>76</v>
      </c>
      <c r="BK266" s="179">
        <f>ROUND(I266*H266,2)</f>
        <v>4400</v>
      </c>
      <c r="BL266" s="20" t="s">
        <v>295</v>
      </c>
      <c r="BM266" s="178" t="s">
        <v>2862</v>
      </c>
    </row>
    <row r="267" spans="1:65" s="2" customFormat="1" ht="16.5" customHeight="1">
      <c r="A267" s="33"/>
      <c r="B267" s="167"/>
      <c r="C267" s="168" t="s">
        <v>1055</v>
      </c>
      <c r="D267" s="168" t="s">
        <v>197</v>
      </c>
      <c r="E267" s="169" t="s">
        <v>2863</v>
      </c>
      <c r="F267" s="170" t="s">
        <v>2864</v>
      </c>
      <c r="G267" s="171" t="s">
        <v>1041</v>
      </c>
      <c r="H267" s="172">
        <v>1</v>
      </c>
      <c r="I267" s="173">
        <v>16500</v>
      </c>
      <c r="J267" s="173">
        <f>ROUND(I267*H267,2)</f>
        <v>16500</v>
      </c>
      <c r="K267" s="170" t="s">
        <v>3</v>
      </c>
      <c r="L267" s="34"/>
      <c r="M267" s="174" t="s">
        <v>3</v>
      </c>
      <c r="N267" s="175" t="s">
        <v>40</v>
      </c>
      <c r="O267" s="176">
        <v>0</v>
      </c>
      <c r="P267" s="176">
        <f>O267*H267</f>
        <v>0</v>
      </c>
      <c r="Q267" s="176">
        <v>0</v>
      </c>
      <c r="R267" s="176">
        <f>Q267*H267</f>
        <v>0</v>
      </c>
      <c r="S267" s="176">
        <v>0</v>
      </c>
      <c r="T267" s="177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8" t="s">
        <v>295</v>
      </c>
      <c r="AT267" s="178" t="s">
        <v>197</v>
      </c>
      <c r="AU267" s="178" t="s">
        <v>78</v>
      </c>
      <c r="AY267" s="20" t="s">
        <v>195</v>
      </c>
      <c r="BE267" s="179">
        <f>IF(N267="základní",J267,0)</f>
        <v>16500</v>
      </c>
      <c r="BF267" s="179">
        <f>IF(N267="snížená",J267,0)</f>
        <v>0</v>
      </c>
      <c r="BG267" s="179">
        <f>IF(N267="zákl. přenesená",J267,0)</f>
        <v>0</v>
      </c>
      <c r="BH267" s="179">
        <f>IF(N267="sníž. přenesená",J267,0)</f>
        <v>0</v>
      </c>
      <c r="BI267" s="179">
        <f>IF(N267="nulová",J267,0)</f>
        <v>0</v>
      </c>
      <c r="BJ267" s="20" t="s">
        <v>76</v>
      </c>
      <c r="BK267" s="179">
        <f>ROUND(I267*H267,2)</f>
        <v>16500</v>
      </c>
      <c r="BL267" s="20" t="s">
        <v>295</v>
      </c>
      <c r="BM267" s="178" t="s">
        <v>2865</v>
      </c>
    </row>
    <row r="268" spans="1:65" s="2" customFormat="1" ht="16.5" customHeight="1">
      <c r="A268" s="33"/>
      <c r="B268" s="167"/>
      <c r="C268" s="168" t="s">
        <v>1060</v>
      </c>
      <c r="D268" s="168" t="s">
        <v>197</v>
      </c>
      <c r="E268" s="169" t="s">
        <v>2866</v>
      </c>
      <c r="F268" s="170" t="s">
        <v>2867</v>
      </c>
      <c r="G268" s="171" t="s">
        <v>1148</v>
      </c>
      <c r="H268" s="172">
        <v>14</v>
      </c>
      <c r="I268" s="173">
        <v>275</v>
      </c>
      <c r="J268" s="173">
        <f>ROUND(I268*H268,2)</f>
        <v>3850</v>
      </c>
      <c r="K268" s="170" t="s">
        <v>3</v>
      </c>
      <c r="L268" s="34"/>
      <c r="M268" s="174" t="s">
        <v>3</v>
      </c>
      <c r="N268" s="175" t="s">
        <v>40</v>
      </c>
      <c r="O268" s="176">
        <v>0</v>
      </c>
      <c r="P268" s="176">
        <f>O268*H268</f>
        <v>0</v>
      </c>
      <c r="Q268" s="176">
        <v>0</v>
      </c>
      <c r="R268" s="176">
        <f>Q268*H268</f>
        <v>0</v>
      </c>
      <c r="S268" s="176">
        <v>0</v>
      </c>
      <c r="T268" s="177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78" t="s">
        <v>295</v>
      </c>
      <c r="AT268" s="178" t="s">
        <v>197</v>
      </c>
      <c r="AU268" s="178" t="s">
        <v>78</v>
      </c>
      <c r="AY268" s="20" t="s">
        <v>195</v>
      </c>
      <c r="BE268" s="179">
        <f>IF(N268="základní",J268,0)</f>
        <v>3850</v>
      </c>
      <c r="BF268" s="179">
        <f>IF(N268="snížená",J268,0)</f>
        <v>0</v>
      </c>
      <c r="BG268" s="179">
        <f>IF(N268="zákl. přenesená",J268,0)</f>
        <v>0</v>
      </c>
      <c r="BH268" s="179">
        <f>IF(N268="sníž. přenesená",J268,0)</f>
        <v>0</v>
      </c>
      <c r="BI268" s="179">
        <f>IF(N268="nulová",J268,0)</f>
        <v>0</v>
      </c>
      <c r="BJ268" s="20" t="s">
        <v>76</v>
      </c>
      <c r="BK268" s="179">
        <f>ROUND(I268*H268,2)</f>
        <v>3850</v>
      </c>
      <c r="BL268" s="20" t="s">
        <v>295</v>
      </c>
      <c r="BM268" s="178" t="s">
        <v>2868</v>
      </c>
    </row>
    <row r="269" spans="1:65" s="2" customFormat="1" ht="16.5" customHeight="1">
      <c r="A269" s="33"/>
      <c r="B269" s="167"/>
      <c r="C269" s="168" t="s">
        <v>1065</v>
      </c>
      <c r="D269" s="168" t="s">
        <v>197</v>
      </c>
      <c r="E269" s="169" t="s">
        <v>2869</v>
      </c>
      <c r="F269" s="170" t="s">
        <v>2870</v>
      </c>
      <c r="G269" s="171" t="s">
        <v>1148</v>
      </c>
      <c r="H269" s="172">
        <v>1</v>
      </c>
      <c r="I269" s="173">
        <v>2200</v>
      </c>
      <c r="J269" s="173">
        <f>ROUND(I269*H269,2)</f>
        <v>2200</v>
      </c>
      <c r="K269" s="170" t="s">
        <v>3</v>
      </c>
      <c r="L269" s="34"/>
      <c r="M269" s="174" t="s">
        <v>3</v>
      </c>
      <c r="N269" s="175" t="s">
        <v>40</v>
      </c>
      <c r="O269" s="176">
        <v>0</v>
      </c>
      <c r="P269" s="176">
        <f>O269*H269</f>
        <v>0</v>
      </c>
      <c r="Q269" s="176">
        <v>0</v>
      </c>
      <c r="R269" s="176">
        <f>Q269*H269</f>
        <v>0</v>
      </c>
      <c r="S269" s="176">
        <v>0</v>
      </c>
      <c r="T269" s="177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78" t="s">
        <v>295</v>
      </c>
      <c r="AT269" s="178" t="s">
        <v>197</v>
      </c>
      <c r="AU269" s="178" t="s">
        <v>78</v>
      </c>
      <c r="AY269" s="20" t="s">
        <v>195</v>
      </c>
      <c r="BE269" s="179">
        <f>IF(N269="základní",J269,0)</f>
        <v>2200</v>
      </c>
      <c r="BF269" s="179">
        <f>IF(N269="snížená",J269,0)</f>
        <v>0</v>
      </c>
      <c r="BG269" s="179">
        <f>IF(N269="zákl. přenesená",J269,0)</f>
        <v>0</v>
      </c>
      <c r="BH269" s="179">
        <f>IF(N269="sníž. přenesená",J269,0)</f>
        <v>0</v>
      </c>
      <c r="BI269" s="179">
        <f>IF(N269="nulová",J269,0)</f>
        <v>0</v>
      </c>
      <c r="BJ269" s="20" t="s">
        <v>76</v>
      </c>
      <c r="BK269" s="179">
        <f>ROUND(I269*H269,2)</f>
        <v>2200</v>
      </c>
      <c r="BL269" s="20" t="s">
        <v>295</v>
      </c>
      <c r="BM269" s="178" t="s">
        <v>2871</v>
      </c>
    </row>
    <row r="270" spans="1:65" s="2" customFormat="1" ht="16.5" customHeight="1">
      <c r="A270" s="33"/>
      <c r="B270" s="167"/>
      <c r="C270" s="168" t="s">
        <v>1071</v>
      </c>
      <c r="D270" s="168" t="s">
        <v>197</v>
      </c>
      <c r="E270" s="169" t="s">
        <v>2872</v>
      </c>
      <c r="F270" s="170" t="s">
        <v>2873</v>
      </c>
      <c r="G270" s="171" t="s">
        <v>1148</v>
      </c>
      <c r="H270" s="172">
        <v>1</v>
      </c>
      <c r="I270" s="173">
        <v>1650</v>
      </c>
      <c r="J270" s="173">
        <f>ROUND(I270*H270,2)</f>
        <v>1650</v>
      </c>
      <c r="K270" s="170" t="s">
        <v>3</v>
      </c>
      <c r="L270" s="34"/>
      <c r="M270" s="174" t="s">
        <v>3</v>
      </c>
      <c r="N270" s="175" t="s">
        <v>40</v>
      </c>
      <c r="O270" s="176">
        <v>0</v>
      </c>
      <c r="P270" s="176">
        <f>O270*H270</f>
        <v>0</v>
      </c>
      <c r="Q270" s="176">
        <v>0</v>
      </c>
      <c r="R270" s="176">
        <f>Q270*H270</f>
        <v>0</v>
      </c>
      <c r="S270" s="176">
        <v>0</v>
      </c>
      <c r="T270" s="177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78" t="s">
        <v>295</v>
      </c>
      <c r="AT270" s="178" t="s">
        <v>197</v>
      </c>
      <c r="AU270" s="178" t="s">
        <v>78</v>
      </c>
      <c r="AY270" s="20" t="s">
        <v>195</v>
      </c>
      <c r="BE270" s="179">
        <f>IF(N270="základní",J270,0)</f>
        <v>1650</v>
      </c>
      <c r="BF270" s="179">
        <f>IF(N270="snížená",J270,0)</f>
        <v>0</v>
      </c>
      <c r="BG270" s="179">
        <f>IF(N270="zákl. přenesená",J270,0)</f>
        <v>0</v>
      </c>
      <c r="BH270" s="179">
        <f>IF(N270="sníž. přenesená",J270,0)</f>
        <v>0</v>
      </c>
      <c r="BI270" s="179">
        <f>IF(N270="nulová",J270,0)</f>
        <v>0</v>
      </c>
      <c r="BJ270" s="20" t="s">
        <v>76</v>
      </c>
      <c r="BK270" s="179">
        <f>ROUND(I270*H270,2)</f>
        <v>1650</v>
      </c>
      <c r="BL270" s="20" t="s">
        <v>295</v>
      </c>
      <c r="BM270" s="178" t="s">
        <v>2874</v>
      </c>
    </row>
    <row r="271" spans="1:65" s="2" customFormat="1" ht="16.5" customHeight="1">
      <c r="A271" s="33"/>
      <c r="B271" s="167"/>
      <c r="C271" s="168" t="s">
        <v>665</v>
      </c>
      <c r="D271" s="168" t="s">
        <v>197</v>
      </c>
      <c r="E271" s="169" t="s">
        <v>2875</v>
      </c>
      <c r="F271" s="170" t="s">
        <v>2876</v>
      </c>
      <c r="G271" s="171" t="s">
        <v>1148</v>
      </c>
      <c r="H271" s="172">
        <v>1</v>
      </c>
      <c r="I271" s="173">
        <v>4950</v>
      </c>
      <c r="J271" s="173">
        <f>ROUND(I271*H271,2)</f>
        <v>4950</v>
      </c>
      <c r="K271" s="170" t="s">
        <v>3</v>
      </c>
      <c r="L271" s="34"/>
      <c r="M271" s="174" t="s">
        <v>3</v>
      </c>
      <c r="N271" s="175" t="s">
        <v>40</v>
      </c>
      <c r="O271" s="176">
        <v>0</v>
      </c>
      <c r="P271" s="176">
        <f>O271*H271</f>
        <v>0</v>
      </c>
      <c r="Q271" s="176">
        <v>0</v>
      </c>
      <c r="R271" s="176">
        <f>Q271*H271</f>
        <v>0</v>
      </c>
      <c r="S271" s="176">
        <v>0</v>
      </c>
      <c r="T271" s="177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78" t="s">
        <v>295</v>
      </c>
      <c r="AT271" s="178" t="s">
        <v>197</v>
      </c>
      <c r="AU271" s="178" t="s">
        <v>78</v>
      </c>
      <c r="AY271" s="20" t="s">
        <v>195</v>
      </c>
      <c r="BE271" s="179">
        <f>IF(N271="základní",J271,0)</f>
        <v>4950</v>
      </c>
      <c r="BF271" s="179">
        <f>IF(N271="snížená",J271,0)</f>
        <v>0</v>
      </c>
      <c r="BG271" s="179">
        <f>IF(N271="zákl. přenesená",J271,0)</f>
        <v>0</v>
      </c>
      <c r="BH271" s="179">
        <f>IF(N271="sníž. přenesená",J271,0)</f>
        <v>0</v>
      </c>
      <c r="BI271" s="179">
        <f>IF(N271="nulová",J271,0)</f>
        <v>0</v>
      </c>
      <c r="BJ271" s="20" t="s">
        <v>76</v>
      </c>
      <c r="BK271" s="179">
        <f>ROUND(I271*H271,2)</f>
        <v>4950</v>
      </c>
      <c r="BL271" s="20" t="s">
        <v>295</v>
      </c>
      <c r="BM271" s="178" t="s">
        <v>2877</v>
      </c>
    </row>
    <row r="272" spans="1:65" s="2" customFormat="1" ht="24" customHeight="1">
      <c r="A272" s="33"/>
      <c r="B272" s="167"/>
      <c r="C272" s="168" t="s">
        <v>1081</v>
      </c>
      <c r="D272" s="168" t="s">
        <v>197</v>
      </c>
      <c r="E272" s="169" t="s">
        <v>2878</v>
      </c>
      <c r="F272" s="170" t="s">
        <v>2879</v>
      </c>
      <c r="G272" s="171" t="s">
        <v>1041</v>
      </c>
      <c r="H272" s="172">
        <v>1</v>
      </c>
      <c r="I272" s="173">
        <v>8250</v>
      </c>
      <c r="J272" s="173">
        <f>ROUND(I272*H272,2)</f>
        <v>8250</v>
      </c>
      <c r="K272" s="170" t="s">
        <v>3</v>
      </c>
      <c r="L272" s="34"/>
      <c r="M272" s="221" t="s">
        <v>3</v>
      </c>
      <c r="N272" s="222" t="s">
        <v>40</v>
      </c>
      <c r="O272" s="219">
        <v>0</v>
      </c>
      <c r="P272" s="219">
        <f>O272*H272</f>
        <v>0</v>
      </c>
      <c r="Q272" s="219">
        <v>0</v>
      </c>
      <c r="R272" s="219">
        <f>Q272*H272</f>
        <v>0</v>
      </c>
      <c r="S272" s="219">
        <v>0</v>
      </c>
      <c r="T272" s="220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8" t="s">
        <v>295</v>
      </c>
      <c r="AT272" s="178" t="s">
        <v>197</v>
      </c>
      <c r="AU272" s="178" t="s">
        <v>78</v>
      </c>
      <c r="AY272" s="20" t="s">
        <v>195</v>
      </c>
      <c r="BE272" s="179">
        <f>IF(N272="základní",J272,0)</f>
        <v>8250</v>
      </c>
      <c r="BF272" s="179">
        <f>IF(N272="snížená",J272,0)</f>
        <v>0</v>
      </c>
      <c r="BG272" s="179">
        <f>IF(N272="zákl. přenesená",J272,0)</f>
        <v>0</v>
      </c>
      <c r="BH272" s="179">
        <f>IF(N272="sníž. přenesená",J272,0)</f>
        <v>0</v>
      </c>
      <c r="BI272" s="179">
        <f>IF(N272="nulová",J272,0)</f>
        <v>0</v>
      </c>
      <c r="BJ272" s="20" t="s">
        <v>76</v>
      </c>
      <c r="BK272" s="179">
        <f>ROUND(I272*H272,2)</f>
        <v>8250</v>
      </c>
      <c r="BL272" s="20" t="s">
        <v>295</v>
      </c>
      <c r="BM272" s="178" t="s">
        <v>2880</v>
      </c>
    </row>
    <row r="273" spans="1:31" s="2" customFormat="1" ht="6.95" customHeight="1">
      <c r="A273" s="33"/>
      <c r="B273" s="49"/>
      <c r="C273" s="50"/>
      <c r="D273" s="50"/>
      <c r="E273" s="50"/>
      <c r="F273" s="50"/>
      <c r="G273" s="50"/>
      <c r="H273" s="50"/>
      <c r="I273" s="50"/>
      <c r="J273" s="50"/>
      <c r="K273" s="50"/>
      <c r="L273" s="34"/>
      <c r="M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</row>
  </sheetData>
  <autoFilter ref="C102:K2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1:H91"/>
    <mergeCell ref="E93:H93"/>
    <mergeCell ref="E95:H9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7"/>
    </row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98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145</v>
      </c>
      <c r="L4" s="23"/>
      <c r="M4" s="118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15</v>
      </c>
      <c r="L6" s="23"/>
    </row>
    <row r="7" spans="2:12" s="1" customFormat="1" ht="16.5" customHeight="1">
      <c r="B7" s="23"/>
      <c r="E7" s="119" t="str">
        <f>'Rekapitulace stavby'!K6</f>
        <v>Snížení energetické náročnosti areálu SOU Hubálov</v>
      </c>
      <c r="F7" s="30"/>
      <c r="G7" s="30"/>
      <c r="H7" s="30"/>
      <c r="L7" s="23"/>
    </row>
    <row r="8" spans="2:12" s="1" customFormat="1" ht="12" customHeight="1">
      <c r="B8" s="23"/>
      <c r="D8" s="30" t="s">
        <v>146</v>
      </c>
      <c r="L8" s="23"/>
    </row>
    <row r="9" spans="1:31" s="2" customFormat="1" ht="16.5" customHeight="1">
      <c r="A9" s="33"/>
      <c r="B9" s="34"/>
      <c r="C9" s="33"/>
      <c r="D9" s="33"/>
      <c r="E9" s="119" t="s">
        <v>147</v>
      </c>
      <c r="F9" s="33"/>
      <c r="G9" s="33"/>
      <c r="H9" s="33"/>
      <c r="I9" s="33"/>
      <c r="J9" s="33"/>
      <c r="K9" s="33"/>
      <c r="L9" s="12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30" t="s">
        <v>148</v>
      </c>
      <c r="E10" s="33"/>
      <c r="F10" s="33"/>
      <c r="G10" s="33"/>
      <c r="H10" s="33"/>
      <c r="I10" s="33"/>
      <c r="J10" s="33"/>
      <c r="K10" s="33"/>
      <c r="L10" s="12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56" t="s">
        <v>2881</v>
      </c>
      <c r="F11" s="33"/>
      <c r="G11" s="33"/>
      <c r="H11" s="33"/>
      <c r="I11" s="33"/>
      <c r="J11" s="33"/>
      <c r="K11" s="33"/>
      <c r="L11" s="1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12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30" t="s">
        <v>17</v>
      </c>
      <c r="E13" s="33"/>
      <c r="F13" s="27" t="s">
        <v>3</v>
      </c>
      <c r="G13" s="33"/>
      <c r="H13" s="33"/>
      <c r="I13" s="30" t="s">
        <v>18</v>
      </c>
      <c r="J13" s="27" t="s">
        <v>3</v>
      </c>
      <c r="K13" s="33"/>
      <c r="L13" s="12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30" t="s">
        <v>19</v>
      </c>
      <c r="E14" s="33"/>
      <c r="F14" s="27" t="s">
        <v>20</v>
      </c>
      <c r="G14" s="33"/>
      <c r="H14" s="33"/>
      <c r="I14" s="30" t="s">
        <v>21</v>
      </c>
      <c r="J14" s="58" t="str">
        <f>'Rekapitulace stavby'!AN8</f>
        <v>2. 11. 2018</v>
      </c>
      <c r="K14" s="33"/>
      <c r="L14" s="12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8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12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30" t="s">
        <v>23</v>
      </c>
      <c r="E16" s="33"/>
      <c r="F16" s="33"/>
      <c r="G16" s="33"/>
      <c r="H16" s="33"/>
      <c r="I16" s="30" t="s">
        <v>24</v>
      </c>
      <c r="J16" s="27" t="s">
        <v>3</v>
      </c>
      <c r="K16" s="33"/>
      <c r="L16" s="12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7" t="s">
        <v>25</v>
      </c>
      <c r="F17" s="33"/>
      <c r="G17" s="33"/>
      <c r="H17" s="33"/>
      <c r="I17" s="30" t="s">
        <v>26</v>
      </c>
      <c r="J17" s="27" t="s">
        <v>3</v>
      </c>
      <c r="K17" s="33"/>
      <c r="L17" s="12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12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30" t="s">
        <v>27</v>
      </c>
      <c r="E19" s="33"/>
      <c r="F19" s="33"/>
      <c r="G19" s="33"/>
      <c r="H19" s="33"/>
      <c r="I19" s="30" t="s">
        <v>24</v>
      </c>
      <c r="J19" s="27" t="str">
        <f>'Rekapitulace stavby'!AN13</f>
        <v/>
      </c>
      <c r="K19" s="33"/>
      <c r="L19" s="12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" t="str">
        <f>'Rekapitulace stavby'!E14</f>
        <v xml:space="preserve"> </v>
      </c>
      <c r="F20" s="27"/>
      <c r="G20" s="27"/>
      <c r="H20" s="27"/>
      <c r="I20" s="30" t="s">
        <v>26</v>
      </c>
      <c r="J20" s="27" t="str">
        <f>'Rekapitulace stavby'!AN14</f>
        <v/>
      </c>
      <c r="K20" s="33"/>
      <c r="L20" s="12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12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30" t="s">
        <v>29</v>
      </c>
      <c r="E22" s="33"/>
      <c r="F22" s="33"/>
      <c r="G22" s="33"/>
      <c r="H22" s="33"/>
      <c r="I22" s="30" t="s">
        <v>24</v>
      </c>
      <c r="J22" s="27" t="s">
        <v>3</v>
      </c>
      <c r="K22" s="33"/>
      <c r="L22" s="12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7" t="s">
        <v>30</v>
      </c>
      <c r="F23" s="33"/>
      <c r="G23" s="33"/>
      <c r="H23" s="33"/>
      <c r="I23" s="30" t="s">
        <v>26</v>
      </c>
      <c r="J23" s="27" t="s">
        <v>3</v>
      </c>
      <c r="K23" s="33"/>
      <c r="L23" s="1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1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30" t="s">
        <v>32</v>
      </c>
      <c r="E25" s="33"/>
      <c r="F25" s="33"/>
      <c r="G25" s="33"/>
      <c r="H25" s="33"/>
      <c r="I25" s="30" t="s">
        <v>24</v>
      </c>
      <c r="J25" s="27" t="s">
        <v>3</v>
      </c>
      <c r="K25" s="33"/>
      <c r="L25" s="1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7" t="s">
        <v>30</v>
      </c>
      <c r="F26" s="33"/>
      <c r="G26" s="33"/>
      <c r="H26" s="33"/>
      <c r="I26" s="30" t="s">
        <v>26</v>
      </c>
      <c r="J26" s="27" t="s">
        <v>3</v>
      </c>
      <c r="K26" s="33"/>
      <c r="L26" s="12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12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30" t="s">
        <v>33</v>
      </c>
      <c r="E28" s="33"/>
      <c r="F28" s="33"/>
      <c r="G28" s="33"/>
      <c r="H28" s="33"/>
      <c r="I28" s="33"/>
      <c r="J28" s="33"/>
      <c r="K28" s="33"/>
      <c r="L28" s="1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1"/>
      <c r="B29" s="122"/>
      <c r="C29" s="121"/>
      <c r="D29" s="121"/>
      <c r="E29" s="31" t="s">
        <v>3</v>
      </c>
      <c r="F29" s="31"/>
      <c r="G29" s="31"/>
      <c r="H29" s="31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1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8"/>
      <c r="E31" s="78"/>
      <c r="F31" s="78"/>
      <c r="G31" s="78"/>
      <c r="H31" s="78"/>
      <c r="I31" s="78"/>
      <c r="J31" s="78"/>
      <c r="K31" s="78"/>
      <c r="L31" s="12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4" customHeight="1">
      <c r="A32" s="33"/>
      <c r="B32" s="34"/>
      <c r="C32" s="33"/>
      <c r="D32" s="124" t="s">
        <v>35</v>
      </c>
      <c r="E32" s="33"/>
      <c r="F32" s="33"/>
      <c r="G32" s="33"/>
      <c r="H32" s="33"/>
      <c r="I32" s="33"/>
      <c r="J32" s="84">
        <f>ROUND(J87,2)</f>
        <v>917702</v>
      </c>
      <c r="K32" s="33"/>
      <c r="L32" s="12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8"/>
      <c r="E33" s="78"/>
      <c r="F33" s="78"/>
      <c r="G33" s="78"/>
      <c r="H33" s="78"/>
      <c r="I33" s="78"/>
      <c r="J33" s="78"/>
      <c r="K33" s="78"/>
      <c r="L33" s="12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8" t="s">
        <v>37</v>
      </c>
      <c r="G34" s="33"/>
      <c r="H34" s="33"/>
      <c r="I34" s="38" t="s">
        <v>36</v>
      </c>
      <c r="J34" s="38" t="s">
        <v>38</v>
      </c>
      <c r="K34" s="33"/>
      <c r="L34" s="1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25" t="s">
        <v>39</v>
      </c>
      <c r="E35" s="30" t="s">
        <v>40</v>
      </c>
      <c r="F35" s="126">
        <f>ROUND((SUM(BE87:BE159)),2)</f>
        <v>917702</v>
      </c>
      <c r="G35" s="33"/>
      <c r="H35" s="33"/>
      <c r="I35" s="127">
        <v>0.21</v>
      </c>
      <c r="J35" s="126">
        <f>ROUND(((SUM(BE87:BE159))*I35),2)</f>
        <v>192717.42</v>
      </c>
      <c r="K35" s="33"/>
      <c r="L35" s="12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0" t="s">
        <v>41</v>
      </c>
      <c r="F36" s="126">
        <f>ROUND((SUM(BF87:BF159)),2)</f>
        <v>0</v>
      </c>
      <c r="G36" s="33"/>
      <c r="H36" s="33"/>
      <c r="I36" s="127">
        <v>0.15</v>
      </c>
      <c r="J36" s="126">
        <f>ROUND(((SUM(BF87:BF159))*I36),2)</f>
        <v>0</v>
      </c>
      <c r="K36" s="33"/>
      <c r="L36" s="12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30" t="s">
        <v>42</v>
      </c>
      <c r="F37" s="126">
        <f>ROUND((SUM(BG87:BG159)),2)</f>
        <v>0</v>
      </c>
      <c r="G37" s="33"/>
      <c r="H37" s="33"/>
      <c r="I37" s="127">
        <v>0.21</v>
      </c>
      <c r="J37" s="126">
        <f>0</f>
        <v>0</v>
      </c>
      <c r="K37" s="33"/>
      <c r="L37" s="12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4"/>
      <c r="C38" s="33"/>
      <c r="D38" s="33"/>
      <c r="E38" s="30" t="s">
        <v>43</v>
      </c>
      <c r="F38" s="126">
        <f>ROUND((SUM(BH87:BH159)),2)</f>
        <v>0</v>
      </c>
      <c r="G38" s="33"/>
      <c r="H38" s="33"/>
      <c r="I38" s="127">
        <v>0.15</v>
      </c>
      <c r="J38" s="126">
        <f>0</f>
        <v>0</v>
      </c>
      <c r="K38" s="33"/>
      <c r="L38" s="12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30" t="s">
        <v>44</v>
      </c>
      <c r="F39" s="126">
        <f>ROUND((SUM(BI87:BI159)),2)</f>
        <v>0</v>
      </c>
      <c r="G39" s="33"/>
      <c r="H39" s="33"/>
      <c r="I39" s="127">
        <v>0</v>
      </c>
      <c r="J39" s="126">
        <f>0</f>
        <v>0</v>
      </c>
      <c r="K39" s="33"/>
      <c r="L39" s="12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12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4" customHeight="1">
      <c r="A41" s="33"/>
      <c r="B41" s="34"/>
      <c r="C41" s="128"/>
      <c r="D41" s="129" t="s">
        <v>45</v>
      </c>
      <c r="E41" s="70"/>
      <c r="F41" s="70"/>
      <c r="G41" s="130" t="s">
        <v>46</v>
      </c>
      <c r="H41" s="131" t="s">
        <v>47</v>
      </c>
      <c r="I41" s="70"/>
      <c r="J41" s="132">
        <f>SUM(J32:J39)</f>
        <v>1110419.42</v>
      </c>
      <c r="K41" s="133"/>
      <c r="L41" s="12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12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6" spans="1:31" s="2" customFormat="1" ht="6.95" customHeight="1">
      <c r="A46" s="33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12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24.95" customHeight="1">
      <c r="A47" s="33"/>
      <c r="B47" s="34"/>
      <c r="C47" s="24" t="s">
        <v>150</v>
      </c>
      <c r="D47" s="33"/>
      <c r="E47" s="33"/>
      <c r="F47" s="33"/>
      <c r="G47" s="33"/>
      <c r="H47" s="33"/>
      <c r="I47" s="33"/>
      <c r="J47" s="33"/>
      <c r="K47" s="33"/>
      <c r="L47" s="12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12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30" t="s">
        <v>15</v>
      </c>
      <c r="D49" s="33"/>
      <c r="E49" s="33"/>
      <c r="F49" s="33"/>
      <c r="G49" s="33"/>
      <c r="H49" s="33"/>
      <c r="I49" s="33"/>
      <c r="J49" s="33"/>
      <c r="K49" s="33"/>
      <c r="L49" s="12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119" t="str">
        <f>E7</f>
        <v>Snížení energetické náročnosti areálu SOU Hubálov</v>
      </c>
      <c r="F50" s="30"/>
      <c r="G50" s="30"/>
      <c r="H50" s="30"/>
      <c r="I50" s="33"/>
      <c r="J50" s="33"/>
      <c r="K50" s="33"/>
      <c r="L50" s="12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12" s="1" customFormat="1" ht="12" customHeight="1">
      <c r="B51" s="23"/>
      <c r="C51" s="30" t="s">
        <v>146</v>
      </c>
      <c r="L51" s="23"/>
    </row>
    <row r="52" spans="1:31" s="2" customFormat="1" ht="16.5" customHeight="1">
      <c r="A52" s="33"/>
      <c r="B52" s="34"/>
      <c r="C52" s="33"/>
      <c r="D52" s="33"/>
      <c r="E52" s="119" t="s">
        <v>147</v>
      </c>
      <c r="F52" s="33"/>
      <c r="G52" s="33"/>
      <c r="H52" s="33"/>
      <c r="I52" s="33"/>
      <c r="J52" s="33"/>
      <c r="K52" s="33"/>
      <c r="L52" s="12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12" customHeight="1">
      <c r="A53" s="33"/>
      <c r="B53" s="34"/>
      <c r="C53" s="30" t="s">
        <v>148</v>
      </c>
      <c r="D53" s="33"/>
      <c r="E53" s="33"/>
      <c r="F53" s="33"/>
      <c r="G53" s="33"/>
      <c r="H53" s="33"/>
      <c r="I53" s="33"/>
      <c r="J53" s="33"/>
      <c r="K53" s="33"/>
      <c r="L53" s="12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6.5" customHeight="1">
      <c r="A54" s="33"/>
      <c r="B54" s="34"/>
      <c r="C54" s="33"/>
      <c r="D54" s="33"/>
      <c r="E54" s="56" t="str">
        <f>E11</f>
        <v>SO 01.SOL - Domov mládeže a tělocvična Solární systém</v>
      </c>
      <c r="F54" s="33"/>
      <c r="G54" s="33"/>
      <c r="H54" s="33"/>
      <c r="I54" s="33"/>
      <c r="J54" s="33"/>
      <c r="K54" s="33"/>
      <c r="L54" s="12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6.95" customHeight="1">
      <c r="A55" s="33"/>
      <c r="B55" s="34"/>
      <c r="C55" s="33"/>
      <c r="D55" s="33"/>
      <c r="E55" s="33"/>
      <c r="F55" s="33"/>
      <c r="G55" s="33"/>
      <c r="H55" s="33"/>
      <c r="I55" s="33"/>
      <c r="J55" s="33"/>
      <c r="K55" s="33"/>
      <c r="L55" s="12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2" customHeight="1">
      <c r="A56" s="33"/>
      <c r="B56" s="34"/>
      <c r="C56" s="30" t="s">
        <v>19</v>
      </c>
      <c r="D56" s="33"/>
      <c r="E56" s="33"/>
      <c r="F56" s="27" t="str">
        <f>F14</f>
        <v>Hubálov st. 80, k.ú. Loukovec</v>
      </c>
      <c r="G56" s="33"/>
      <c r="H56" s="33"/>
      <c r="I56" s="30" t="s">
        <v>21</v>
      </c>
      <c r="J56" s="58" t="str">
        <f>IF(J14="","",J14)</f>
        <v>2. 11. 2018</v>
      </c>
      <c r="K56" s="33"/>
      <c r="L56" s="12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6.95" customHeight="1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12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5.15" customHeight="1">
      <c r="A58" s="33"/>
      <c r="B58" s="34"/>
      <c r="C58" s="30" t="s">
        <v>23</v>
      </c>
      <c r="D58" s="33"/>
      <c r="E58" s="33"/>
      <c r="F58" s="27" t="str">
        <f>E17</f>
        <v>SOU Hubálov</v>
      </c>
      <c r="G58" s="33"/>
      <c r="H58" s="33"/>
      <c r="I58" s="30" t="s">
        <v>29</v>
      </c>
      <c r="J58" s="31" t="str">
        <f>E23</f>
        <v>ANITAS s.r.o.</v>
      </c>
      <c r="K58" s="33"/>
      <c r="L58" s="1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15.15" customHeight="1">
      <c r="A59" s="33"/>
      <c r="B59" s="34"/>
      <c r="C59" s="30" t="s">
        <v>27</v>
      </c>
      <c r="D59" s="33"/>
      <c r="E59" s="33"/>
      <c r="F59" s="27" t="str">
        <f>IF(E20="","",E20)</f>
        <v xml:space="preserve"> </v>
      </c>
      <c r="G59" s="33"/>
      <c r="H59" s="33"/>
      <c r="I59" s="30" t="s">
        <v>32</v>
      </c>
      <c r="J59" s="31" t="str">
        <f>E26</f>
        <v>ANITAS s.r.o.</v>
      </c>
      <c r="K59" s="33"/>
      <c r="L59" s="12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0.3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12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29.25" customHeight="1">
      <c r="A61" s="33"/>
      <c r="B61" s="34"/>
      <c r="C61" s="134" t="s">
        <v>151</v>
      </c>
      <c r="D61" s="128"/>
      <c r="E61" s="128"/>
      <c r="F61" s="128"/>
      <c r="G61" s="128"/>
      <c r="H61" s="128"/>
      <c r="I61" s="128"/>
      <c r="J61" s="135" t="s">
        <v>152</v>
      </c>
      <c r="K61" s="128"/>
      <c r="L61" s="12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0.3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12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2" customFormat="1" ht="22.8" customHeight="1">
      <c r="A63" s="33"/>
      <c r="B63" s="34"/>
      <c r="C63" s="136" t="s">
        <v>67</v>
      </c>
      <c r="D63" s="33"/>
      <c r="E63" s="33"/>
      <c r="F63" s="33"/>
      <c r="G63" s="33"/>
      <c r="H63" s="33"/>
      <c r="I63" s="33"/>
      <c r="J63" s="84">
        <f>J87</f>
        <v>917702</v>
      </c>
      <c r="K63" s="33"/>
      <c r="L63" s="12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U63" s="20" t="s">
        <v>153</v>
      </c>
    </row>
    <row r="64" spans="1:31" s="9" customFormat="1" ht="24.95" customHeight="1">
      <c r="A64" s="9"/>
      <c r="B64" s="137"/>
      <c r="C64" s="9"/>
      <c r="D64" s="138" t="s">
        <v>2170</v>
      </c>
      <c r="E64" s="139"/>
      <c r="F64" s="139"/>
      <c r="G64" s="139"/>
      <c r="H64" s="139"/>
      <c r="I64" s="139"/>
      <c r="J64" s="140">
        <f>J88</f>
        <v>917702</v>
      </c>
      <c r="K64" s="9"/>
      <c r="L64" s="137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41"/>
      <c r="C65" s="10"/>
      <c r="D65" s="142" t="s">
        <v>2882</v>
      </c>
      <c r="E65" s="143"/>
      <c r="F65" s="143"/>
      <c r="G65" s="143"/>
      <c r="H65" s="143"/>
      <c r="I65" s="143"/>
      <c r="J65" s="144">
        <f>J89</f>
        <v>917702</v>
      </c>
      <c r="K65" s="10"/>
      <c r="L65" s="14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12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2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2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4" t="s">
        <v>180</v>
      </c>
      <c r="D72" s="33"/>
      <c r="E72" s="33"/>
      <c r="F72" s="33"/>
      <c r="G72" s="33"/>
      <c r="H72" s="33"/>
      <c r="I72" s="33"/>
      <c r="J72" s="33"/>
      <c r="K72" s="33"/>
      <c r="L72" s="12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12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30" t="s">
        <v>15</v>
      </c>
      <c r="D74" s="33"/>
      <c r="E74" s="33"/>
      <c r="F74" s="33"/>
      <c r="G74" s="33"/>
      <c r="H74" s="33"/>
      <c r="I74" s="33"/>
      <c r="J74" s="33"/>
      <c r="K74" s="33"/>
      <c r="L74" s="12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119" t="str">
        <f>E7</f>
        <v>Snížení energetické náročnosti areálu SOU Hubálov</v>
      </c>
      <c r="F75" s="30"/>
      <c r="G75" s="30"/>
      <c r="H75" s="30"/>
      <c r="I75" s="33"/>
      <c r="J75" s="33"/>
      <c r="K75" s="33"/>
      <c r="L75" s="12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2:12" s="1" customFormat="1" ht="12" customHeight="1">
      <c r="B76" s="23"/>
      <c r="C76" s="30" t="s">
        <v>146</v>
      </c>
      <c r="L76" s="23"/>
    </row>
    <row r="77" spans="1:31" s="2" customFormat="1" ht="16.5" customHeight="1">
      <c r="A77" s="33"/>
      <c r="B77" s="34"/>
      <c r="C77" s="33"/>
      <c r="D77" s="33"/>
      <c r="E77" s="119" t="s">
        <v>147</v>
      </c>
      <c r="F77" s="33"/>
      <c r="G77" s="33"/>
      <c r="H77" s="33"/>
      <c r="I77" s="33"/>
      <c r="J77" s="33"/>
      <c r="K77" s="33"/>
      <c r="L77" s="12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30" t="s">
        <v>148</v>
      </c>
      <c r="D78" s="33"/>
      <c r="E78" s="33"/>
      <c r="F78" s="33"/>
      <c r="G78" s="33"/>
      <c r="H78" s="33"/>
      <c r="I78" s="33"/>
      <c r="J78" s="33"/>
      <c r="K78" s="33"/>
      <c r="L78" s="12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56" t="str">
        <f>E11</f>
        <v>SO 01.SOL - Domov mládeže a tělocvična Solární systém</v>
      </c>
      <c r="F79" s="33"/>
      <c r="G79" s="33"/>
      <c r="H79" s="33"/>
      <c r="I79" s="33"/>
      <c r="J79" s="33"/>
      <c r="K79" s="33"/>
      <c r="L79" s="12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12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30" t="s">
        <v>19</v>
      </c>
      <c r="D81" s="33"/>
      <c r="E81" s="33"/>
      <c r="F81" s="27" t="str">
        <f>F14</f>
        <v>Hubálov st. 80, k.ú. Loukovec</v>
      </c>
      <c r="G81" s="33"/>
      <c r="H81" s="33"/>
      <c r="I81" s="30" t="s">
        <v>21</v>
      </c>
      <c r="J81" s="58" t="str">
        <f>IF(J14="","",J14)</f>
        <v>2. 11. 2018</v>
      </c>
      <c r="K81" s="33"/>
      <c r="L81" s="12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12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15" customHeight="1">
      <c r="A83" s="33"/>
      <c r="B83" s="34"/>
      <c r="C83" s="30" t="s">
        <v>23</v>
      </c>
      <c r="D83" s="33"/>
      <c r="E83" s="33"/>
      <c r="F83" s="27" t="str">
        <f>E17</f>
        <v>SOU Hubálov</v>
      </c>
      <c r="G83" s="33"/>
      <c r="H83" s="33"/>
      <c r="I83" s="30" t="s">
        <v>29</v>
      </c>
      <c r="J83" s="31" t="str">
        <f>E23</f>
        <v>ANITAS s.r.o.</v>
      </c>
      <c r="K83" s="33"/>
      <c r="L83" s="12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15" customHeight="1">
      <c r="A84" s="33"/>
      <c r="B84" s="34"/>
      <c r="C84" s="30" t="s">
        <v>27</v>
      </c>
      <c r="D84" s="33"/>
      <c r="E84" s="33"/>
      <c r="F84" s="27" t="str">
        <f>IF(E20="","",E20)</f>
        <v xml:space="preserve"> </v>
      </c>
      <c r="G84" s="33"/>
      <c r="H84" s="33"/>
      <c r="I84" s="30" t="s">
        <v>32</v>
      </c>
      <c r="J84" s="31" t="str">
        <f>E26</f>
        <v>ANITAS s.r.o.</v>
      </c>
      <c r="K84" s="33"/>
      <c r="L84" s="12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12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45"/>
      <c r="B86" s="146"/>
      <c r="C86" s="147" t="s">
        <v>181</v>
      </c>
      <c r="D86" s="148" t="s">
        <v>54</v>
      </c>
      <c r="E86" s="148" t="s">
        <v>50</v>
      </c>
      <c r="F86" s="148" t="s">
        <v>51</v>
      </c>
      <c r="G86" s="148" t="s">
        <v>182</v>
      </c>
      <c r="H86" s="148" t="s">
        <v>183</v>
      </c>
      <c r="I86" s="148" t="s">
        <v>184</v>
      </c>
      <c r="J86" s="148" t="s">
        <v>152</v>
      </c>
      <c r="K86" s="149" t="s">
        <v>185</v>
      </c>
      <c r="L86" s="150"/>
      <c r="M86" s="74" t="s">
        <v>3</v>
      </c>
      <c r="N86" s="75" t="s">
        <v>39</v>
      </c>
      <c r="O86" s="75" t="s">
        <v>186</v>
      </c>
      <c r="P86" s="75" t="s">
        <v>187</v>
      </c>
      <c r="Q86" s="75" t="s">
        <v>188</v>
      </c>
      <c r="R86" s="75" t="s">
        <v>189</v>
      </c>
      <c r="S86" s="75" t="s">
        <v>190</v>
      </c>
      <c r="T86" s="76" t="s">
        <v>191</v>
      </c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</row>
    <row r="87" spans="1:63" s="2" customFormat="1" ht="22.8" customHeight="1">
      <c r="A87" s="33"/>
      <c r="B87" s="34"/>
      <c r="C87" s="81" t="s">
        <v>192</v>
      </c>
      <c r="D87" s="33"/>
      <c r="E87" s="33"/>
      <c r="F87" s="33"/>
      <c r="G87" s="33"/>
      <c r="H87" s="33"/>
      <c r="I87" s="33"/>
      <c r="J87" s="151">
        <f>BK87</f>
        <v>917702</v>
      </c>
      <c r="K87" s="33"/>
      <c r="L87" s="34"/>
      <c r="M87" s="77"/>
      <c r="N87" s="62"/>
      <c r="O87" s="78"/>
      <c r="P87" s="152">
        <f>P88</f>
        <v>0</v>
      </c>
      <c r="Q87" s="78"/>
      <c r="R87" s="152">
        <f>R88</f>
        <v>0</v>
      </c>
      <c r="S87" s="78"/>
      <c r="T87" s="153">
        <f>T88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20" t="s">
        <v>68</v>
      </c>
      <c r="AU87" s="20" t="s">
        <v>153</v>
      </c>
      <c r="BK87" s="154">
        <f>BK88</f>
        <v>917702</v>
      </c>
    </row>
    <row r="88" spans="1:63" s="12" customFormat="1" ht="25.9" customHeight="1">
      <c r="A88" s="12"/>
      <c r="B88" s="155"/>
      <c r="C88" s="12"/>
      <c r="D88" s="156" t="s">
        <v>68</v>
      </c>
      <c r="E88" s="157" t="s">
        <v>889</v>
      </c>
      <c r="F88" s="157" t="s">
        <v>889</v>
      </c>
      <c r="G88" s="12"/>
      <c r="H88" s="12"/>
      <c r="I88" s="12"/>
      <c r="J88" s="158">
        <f>BK88</f>
        <v>917702</v>
      </c>
      <c r="K88" s="12"/>
      <c r="L88" s="155"/>
      <c r="M88" s="159"/>
      <c r="N88" s="160"/>
      <c r="O88" s="160"/>
      <c r="P88" s="161">
        <f>P89</f>
        <v>0</v>
      </c>
      <c r="Q88" s="160"/>
      <c r="R88" s="161">
        <f>R89</f>
        <v>0</v>
      </c>
      <c r="S88" s="160"/>
      <c r="T88" s="162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6" t="s">
        <v>78</v>
      </c>
      <c r="AT88" s="163" t="s">
        <v>68</v>
      </c>
      <c r="AU88" s="163" t="s">
        <v>69</v>
      </c>
      <c r="AY88" s="156" t="s">
        <v>195</v>
      </c>
      <c r="BK88" s="164">
        <f>BK89</f>
        <v>917702</v>
      </c>
    </row>
    <row r="89" spans="1:63" s="12" customFormat="1" ht="22.8" customHeight="1">
      <c r="A89" s="12"/>
      <c r="B89" s="155"/>
      <c r="C89" s="12"/>
      <c r="D89" s="156" t="s">
        <v>68</v>
      </c>
      <c r="E89" s="165" t="s">
        <v>2883</v>
      </c>
      <c r="F89" s="165" t="s">
        <v>2884</v>
      </c>
      <c r="G89" s="12"/>
      <c r="H89" s="12"/>
      <c r="I89" s="12"/>
      <c r="J89" s="166">
        <f>BK89</f>
        <v>917702</v>
      </c>
      <c r="K89" s="12"/>
      <c r="L89" s="155"/>
      <c r="M89" s="159"/>
      <c r="N89" s="160"/>
      <c r="O89" s="160"/>
      <c r="P89" s="161">
        <f>SUM(P90:P159)</f>
        <v>0</v>
      </c>
      <c r="Q89" s="160"/>
      <c r="R89" s="161">
        <f>SUM(R90:R159)</f>
        <v>0</v>
      </c>
      <c r="S89" s="160"/>
      <c r="T89" s="162">
        <f>SUM(T90:T159)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6" t="s">
        <v>78</v>
      </c>
      <c r="AT89" s="163" t="s">
        <v>68</v>
      </c>
      <c r="AU89" s="163" t="s">
        <v>76</v>
      </c>
      <c r="AY89" s="156" t="s">
        <v>195</v>
      </c>
      <c r="BK89" s="164">
        <f>SUM(BK90:BK159)</f>
        <v>917702</v>
      </c>
    </row>
    <row r="90" spans="1:65" s="2" customFormat="1" ht="16.5" customHeight="1">
      <c r="A90" s="33"/>
      <c r="B90" s="167"/>
      <c r="C90" s="168" t="s">
        <v>76</v>
      </c>
      <c r="D90" s="168" t="s">
        <v>197</v>
      </c>
      <c r="E90" s="169" t="s">
        <v>2885</v>
      </c>
      <c r="F90" s="170" t="s">
        <v>2886</v>
      </c>
      <c r="G90" s="171" t="s">
        <v>1148</v>
      </c>
      <c r="H90" s="172">
        <v>16</v>
      </c>
      <c r="I90" s="173">
        <v>18000</v>
      </c>
      <c r="J90" s="173">
        <f>ROUND(I90*H90,2)</f>
        <v>288000</v>
      </c>
      <c r="K90" s="170" t="s">
        <v>3</v>
      </c>
      <c r="L90" s="34"/>
      <c r="M90" s="174" t="s">
        <v>3</v>
      </c>
      <c r="N90" s="175" t="s">
        <v>40</v>
      </c>
      <c r="O90" s="176">
        <v>0</v>
      </c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78" t="s">
        <v>295</v>
      </c>
      <c r="AT90" s="178" t="s">
        <v>197</v>
      </c>
      <c r="AU90" s="178" t="s">
        <v>78</v>
      </c>
      <c r="AY90" s="20" t="s">
        <v>195</v>
      </c>
      <c r="BE90" s="179">
        <f>IF(N90="základní",J90,0)</f>
        <v>288000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76</v>
      </c>
      <c r="BK90" s="179">
        <f>ROUND(I90*H90,2)</f>
        <v>288000</v>
      </c>
      <c r="BL90" s="20" t="s">
        <v>295</v>
      </c>
      <c r="BM90" s="178" t="s">
        <v>2887</v>
      </c>
    </row>
    <row r="91" spans="1:65" s="2" customFormat="1" ht="16.5" customHeight="1">
      <c r="A91" s="33"/>
      <c r="B91" s="167"/>
      <c r="C91" s="168" t="s">
        <v>78</v>
      </c>
      <c r="D91" s="168" t="s">
        <v>197</v>
      </c>
      <c r="E91" s="169" t="s">
        <v>2888</v>
      </c>
      <c r="F91" s="170" t="s">
        <v>2889</v>
      </c>
      <c r="G91" s="171" t="s">
        <v>1148</v>
      </c>
      <c r="H91" s="172">
        <v>4</v>
      </c>
      <c r="I91" s="173">
        <v>500</v>
      </c>
      <c r="J91" s="173">
        <f>ROUND(I91*H91,2)</f>
        <v>2000</v>
      </c>
      <c r="K91" s="170" t="s">
        <v>3</v>
      </c>
      <c r="L91" s="34"/>
      <c r="M91" s="174" t="s">
        <v>3</v>
      </c>
      <c r="N91" s="175" t="s">
        <v>40</v>
      </c>
      <c r="O91" s="176">
        <v>0</v>
      </c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78" t="s">
        <v>295</v>
      </c>
      <c r="AT91" s="178" t="s">
        <v>197</v>
      </c>
      <c r="AU91" s="178" t="s">
        <v>78</v>
      </c>
      <c r="AY91" s="20" t="s">
        <v>195</v>
      </c>
      <c r="BE91" s="179">
        <f>IF(N91="základní",J91,0)</f>
        <v>2000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76</v>
      </c>
      <c r="BK91" s="179">
        <f>ROUND(I91*H91,2)</f>
        <v>2000</v>
      </c>
      <c r="BL91" s="20" t="s">
        <v>295</v>
      </c>
      <c r="BM91" s="178" t="s">
        <v>2890</v>
      </c>
    </row>
    <row r="92" spans="1:65" s="2" customFormat="1" ht="24" customHeight="1">
      <c r="A92" s="33"/>
      <c r="B92" s="167"/>
      <c r="C92" s="168" t="s">
        <v>119</v>
      </c>
      <c r="D92" s="168" t="s">
        <v>197</v>
      </c>
      <c r="E92" s="169" t="s">
        <v>2891</v>
      </c>
      <c r="F92" s="170" t="s">
        <v>2892</v>
      </c>
      <c r="G92" s="171" t="s">
        <v>1148</v>
      </c>
      <c r="H92" s="172">
        <v>4</v>
      </c>
      <c r="I92" s="173">
        <v>3140</v>
      </c>
      <c r="J92" s="173">
        <f>ROUND(I92*H92,2)</f>
        <v>12560</v>
      </c>
      <c r="K92" s="170" t="s">
        <v>3</v>
      </c>
      <c r="L92" s="34"/>
      <c r="M92" s="174" t="s">
        <v>3</v>
      </c>
      <c r="N92" s="175" t="s">
        <v>40</v>
      </c>
      <c r="O92" s="176">
        <v>0</v>
      </c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78" t="s">
        <v>295</v>
      </c>
      <c r="AT92" s="178" t="s">
        <v>197</v>
      </c>
      <c r="AU92" s="178" t="s">
        <v>78</v>
      </c>
      <c r="AY92" s="20" t="s">
        <v>195</v>
      </c>
      <c r="BE92" s="179">
        <f>IF(N92="základní",J92,0)</f>
        <v>12560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76</v>
      </c>
      <c r="BK92" s="179">
        <f>ROUND(I92*H92,2)</f>
        <v>12560</v>
      </c>
      <c r="BL92" s="20" t="s">
        <v>295</v>
      </c>
      <c r="BM92" s="178" t="s">
        <v>2893</v>
      </c>
    </row>
    <row r="93" spans="1:65" s="2" customFormat="1" ht="16.5" customHeight="1">
      <c r="A93" s="33"/>
      <c r="B93" s="167"/>
      <c r="C93" s="168" t="s">
        <v>202</v>
      </c>
      <c r="D93" s="168" t="s">
        <v>197</v>
      </c>
      <c r="E93" s="169" t="s">
        <v>2894</v>
      </c>
      <c r="F93" s="170" t="s">
        <v>2895</v>
      </c>
      <c r="G93" s="171" t="s">
        <v>1148</v>
      </c>
      <c r="H93" s="172">
        <v>24</v>
      </c>
      <c r="I93" s="173">
        <v>1440</v>
      </c>
      <c r="J93" s="173">
        <f>ROUND(I93*H93,2)</f>
        <v>34560</v>
      </c>
      <c r="K93" s="170" t="s">
        <v>3</v>
      </c>
      <c r="L93" s="34"/>
      <c r="M93" s="174" t="s">
        <v>3</v>
      </c>
      <c r="N93" s="175" t="s">
        <v>40</v>
      </c>
      <c r="O93" s="176">
        <v>0</v>
      </c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78" t="s">
        <v>295</v>
      </c>
      <c r="AT93" s="178" t="s">
        <v>197</v>
      </c>
      <c r="AU93" s="178" t="s">
        <v>78</v>
      </c>
      <c r="AY93" s="20" t="s">
        <v>195</v>
      </c>
      <c r="BE93" s="179">
        <f>IF(N93="základní",J93,0)</f>
        <v>34560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20" t="s">
        <v>76</v>
      </c>
      <c r="BK93" s="179">
        <f>ROUND(I93*H93,2)</f>
        <v>34560</v>
      </c>
      <c r="BL93" s="20" t="s">
        <v>295</v>
      </c>
      <c r="BM93" s="178" t="s">
        <v>2896</v>
      </c>
    </row>
    <row r="94" spans="1:65" s="2" customFormat="1" ht="16.5" customHeight="1">
      <c r="A94" s="33"/>
      <c r="B94" s="167"/>
      <c r="C94" s="168" t="s">
        <v>225</v>
      </c>
      <c r="D94" s="168" t="s">
        <v>197</v>
      </c>
      <c r="E94" s="169" t="s">
        <v>2897</v>
      </c>
      <c r="F94" s="170" t="s">
        <v>2898</v>
      </c>
      <c r="G94" s="171" t="s">
        <v>1148</v>
      </c>
      <c r="H94" s="172">
        <v>10</v>
      </c>
      <c r="I94" s="173">
        <v>225</v>
      </c>
      <c r="J94" s="173">
        <f>ROUND(I94*H94,2)</f>
        <v>2250</v>
      </c>
      <c r="K94" s="170" t="s">
        <v>3</v>
      </c>
      <c r="L94" s="34"/>
      <c r="M94" s="174" t="s">
        <v>3</v>
      </c>
      <c r="N94" s="175" t="s">
        <v>40</v>
      </c>
      <c r="O94" s="176">
        <v>0</v>
      </c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78" t="s">
        <v>295</v>
      </c>
      <c r="AT94" s="178" t="s">
        <v>197</v>
      </c>
      <c r="AU94" s="178" t="s">
        <v>78</v>
      </c>
      <c r="AY94" s="20" t="s">
        <v>195</v>
      </c>
      <c r="BE94" s="179">
        <f>IF(N94="základní",J94,0)</f>
        <v>2250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76</v>
      </c>
      <c r="BK94" s="179">
        <f>ROUND(I94*H94,2)</f>
        <v>2250</v>
      </c>
      <c r="BL94" s="20" t="s">
        <v>295</v>
      </c>
      <c r="BM94" s="178" t="s">
        <v>2899</v>
      </c>
    </row>
    <row r="95" spans="1:65" s="2" customFormat="1" ht="16.5" customHeight="1">
      <c r="A95" s="33"/>
      <c r="B95" s="167"/>
      <c r="C95" s="168" t="s">
        <v>235</v>
      </c>
      <c r="D95" s="168" t="s">
        <v>197</v>
      </c>
      <c r="E95" s="169" t="s">
        <v>2900</v>
      </c>
      <c r="F95" s="170" t="s">
        <v>2901</v>
      </c>
      <c r="G95" s="171" t="s">
        <v>1041</v>
      </c>
      <c r="H95" s="172">
        <v>1</v>
      </c>
      <c r="I95" s="173">
        <v>7700</v>
      </c>
      <c r="J95" s="173">
        <f>ROUND(I95*H95,2)</f>
        <v>7700</v>
      </c>
      <c r="K95" s="170" t="s">
        <v>3</v>
      </c>
      <c r="L95" s="34"/>
      <c r="M95" s="174" t="s">
        <v>3</v>
      </c>
      <c r="N95" s="175" t="s">
        <v>40</v>
      </c>
      <c r="O95" s="176">
        <v>0</v>
      </c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78" t="s">
        <v>295</v>
      </c>
      <c r="AT95" s="178" t="s">
        <v>197</v>
      </c>
      <c r="AU95" s="178" t="s">
        <v>78</v>
      </c>
      <c r="AY95" s="20" t="s">
        <v>195</v>
      </c>
      <c r="BE95" s="179">
        <f>IF(N95="základní",J95,0)</f>
        <v>7700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0" t="s">
        <v>76</v>
      </c>
      <c r="BK95" s="179">
        <f>ROUND(I95*H95,2)</f>
        <v>7700</v>
      </c>
      <c r="BL95" s="20" t="s">
        <v>295</v>
      </c>
      <c r="BM95" s="178" t="s">
        <v>2902</v>
      </c>
    </row>
    <row r="96" spans="1:65" s="2" customFormat="1" ht="16.5" customHeight="1">
      <c r="A96" s="33"/>
      <c r="B96" s="167"/>
      <c r="C96" s="168" t="s">
        <v>240</v>
      </c>
      <c r="D96" s="168" t="s">
        <v>197</v>
      </c>
      <c r="E96" s="169" t="s">
        <v>2903</v>
      </c>
      <c r="F96" s="170" t="s">
        <v>2904</v>
      </c>
      <c r="G96" s="171" t="s">
        <v>1148</v>
      </c>
      <c r="H96" s="172">
        <v>4</v>
      </c>
      <c r="I96" s="173">
        <v>380</v>
      </c>
      <c r="J96" s="173">
        <f>ROUND(I96*H96,2)</f>
        <v>1520</v>
      </c>
      <c r="K96" s="170" t="s">
        <v>3</v>
      </c>
      <c r="L96" s="34"/>
      <c r="M96" s="174" t="s">
        <v>3</v>
      </c>
      <c r="N96" s="175" t="s">
        <v>40</v>
      </c>
      <c r="O96" s="176">
        <v>0</v>
      </c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8" t="s">
        <v>295</v>
      </c>
      <c r="AT96" s="178" t="s">
        <v>197</v>
      </c>
      <c r="AU96" s="178" t="s">
        <v>78</v>
      </c>
      <c r="AY96" s="20" t="s">
        <v>195</v>
      </c>
      <c r="BE96" s="179">
        <f>IF(N96="základní",J96,0)</f>
        <v>1520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76</v>
      </c>
      <c r="BK96" s="179">
        <f>ROUND(I96*H96,2)</f>
        <v>1520</v>
      </c>
      <c r="BL96" s="20" t="s">
        <v>295</v>
      </c>
      <c r="BM96" s="178" t="s">
        <v>2905</v>
      </c>
    </row>
    <row r="97" spans="1:65" s="2" customFormat="1" ht="16.5" customHeight="1">
      <c r="A97" s="33"/>
      <c r="B97" s="167"/>
      <c r="C97" s="168" t="s">
        <v>246</v>
      </c>
      <c r="D97" s="168" t="s">
        <v>197</v>
      </c>
      <c r="E97" s="169" t="s">
        <v>2906</v>
      </c>
      <c r="F97" s="170" t="s">
        <v>2907</v>
      </c>
      <c r="G97" s="171" t="s">
        <v>1148</v>
      </c>
      <c r="H97" s="172">
        <v>4</v>
      </c>
      <c r="I97" s="173">
        <v>174</v>
      </c>
      <c r="J97" s="173">
        <f>ROUND(I97*H97,2)</f>
        <v>696</v>
      </c>
      <c r="K97" s="170" t="s">
        <v>3</v>
      </c>
      <c r="L97" s="34"/>
      <c r="M97" s="174" t="s">
        <v>3</v>
      </c>
      <c r="N97" s="175" t="s">
        <v>40</v>
      </c>
      <c r="O97" s="176">
        <v>0</v>
      </c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78" t="s">
        <v>295</v>
      </c>
      <c r="AT97" s="178" t="s">
        <v>197</v>
      </c>
      <c r="AU97" s="178" t="s">
        <v>78</v>
      </c>
      <c r="AY97" s="20" t="s">
        <v>195</v>
      </c>
      <c r="BE97" s="179">
        <f>IF(N97="základní",J97,0)</f>
        <v>696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76</v>
      </c>
      <c r="BK97" s="179">
        <f>ROUND(I97*H97,2)</f>
        <v>696</v>
      </c>
      <c r="BL97" s="20" t="s">
        <v>295</v>
      </c>
      <c r="BM97" s="178" t="s">
        <v>2908</v>
      </c>
    </row>
    <row r="98" spans="1:65" s="2" customFormat="1" ht="16.5" customHeight="1">
      <c r="A98" s="33"/>
      <c r="B98" s="167"/>
      <c r="C98" s="168" t="s">
        <v>252</v>
      </c>
      <c r="D98" s="168" t="s">
        <v>197</v>
      </c>
      <c r="E98" s="169" t="s">
        <v>2909</v>
      </c>
      <c r="F98" s="170" t="s">
        <v>2910</v>
      </c>
      <c r="G98" s="171" t="s">
        <v>1148</v>
      </c>
      <c r="H98" s="172">
        <v>4</v>
      </c>
      <c r="I98" s="173">
        <v>1740</v>
      </c>
      <c r="J98" s="173">
        <f>ROUND(I98*H98,2)</f>
        <v>6960</v>
      </c>
      <c r="K98" s="170" t="s">
        <v>3</v>
      </c>
      <c r="L98" s="34"/>
      <c r="M98" s="174" t="s">
        <v>3</v>
      </c>
      <c r="N98" s="175" t="s">
        <v>40</v>
      </c>
      <c r="O98" s="176">
        <v>0</v>
      </c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78" t="s">
        <v>295</v>
      </c>
      <c r="AT98" s="178" t="s">
        <v>197</v>
      </c>
      <c r="AU98" s="178" t="s">
        <v>78</v>
      </c>
      <c r="AY98" s="20" t="s">
        <v>195</v>
      </c>
      <c r="BE98" s="179">
        <f>IF(N98="základní",J98,0)</f>
        <v>6960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76</v>
      </c>
      <c r="BK98" s="179">
        <f>ROUND(I98*H98,2)</f>
        <v>6960</v>
      </c>
      <c r="BL98" s="20" t="s">
        <v>295</v>
      </c>
      <c r="BM98" s="178" t="s">
        <v>2911</v>
      </c>
    </row>
    <row r="99" spans="1:65" s="2" customFormat="1" ht="24" customHeight="1">
      <c r="A99" s="33"/>
      <c r="B99" s="167"/>
      <c r="C99" s="168" t="s">
        <v>258</v>
      </c>
      <c r="D99" s="168" t="s">
        <v>197</v>
      </c>
      <c r="E99" s="169" t="s">
        <v>2912</v>
      </c>
      <c r="F99" s="170" t="s">
        <v>2913</v>
      </c>
      <c r="G99" s="171" t="s">
        <v>212</v>
      </c>
      <c r="H99" s="172">
        <v>64</v>
      </c>
      <c r="I99" s="173">
        <v>396</v>
      </c>
      <c r="J99" s="173">
        <f>ROUND(I99*H99,2)</f>
        <v>25344</v>
      </c>
      <c r="K99" s="170" t="s">
        <v>3</v>
      </c>
      <c r="L99" s="34"/>
      <c r="M99" s="174" t="s">
        <v>3</v>
      </c>
      <c r="N99" s="175" t="s">
        <v>40</v>
      </c>
      <c r="O99" s="176">
        <v>0</v>
      </c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8" t="s">
        <v>295</v>
      </c>
      <c r="AT99" s="178" t="s">
        <v>197</v>
      </c>
      <c r="AU99" s="178" t="s">
        <v>78</v>
      </c>
      <c r="AY99" s="20" t="s">
        <v>195</v>
      </c>
      <c r="BE99" s="179">
        <f>IF(N99="základní",J99,0)</f>
        <v>25344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76</v>
      </c>
      <c r="BK99" s="179">
        <f>ROUND(I99*H99,2)</f>
        <v>25344</v>
      </c>
      <c r="BL99" s="20" t="s">
        <v>295</v>
      </c>
      <c r="BM99" s="178" t="s">
        <v>2914</v>
      </c>
    </row>
    <row r="100" spans="1:65" s="2" customFormat="1" ht="24" customHeight="1">
      <c r="A100" s="33"/>
      <c r="B100" s="167"/>
      <c r="C100" s="168" t="s">
        <v>262</v>
      </c>
      <c r="D100" s="168" t="s">
        <v>197</v>
      </c>
      <c r="E100" s="169" t="s">
        <v>2915</v>
      </c>
      <c r="F100" s="170" t="s">
        <v>2916</v>
      </c>
      <c r="G100" s="171" t="s">
        <v>212</v>
      </c>
      <c r="H100" s="172">
        <v>26</v>
      </c>
      <c r="I100" s="173">
        <v>231</v>
      </c>
      <c r="J100" s="173">
        <f>ROUND(I100*H100,2)</f>
        <v>6006</v>
      </c>
      <c r="K100" s="170" t="s">
        <v>3</v>
      </c>
      <c r="L100" s="34"/>
      <c r="M100" s="174" t="s">
        <v>3</v>
      </c>
      <c r="N100" s="175" t="s">
        <v>40</v>
      </c>
      <c r="O100" s="176">
        <v>0</v>
      </c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78" t="s">
        <v>295</v>
      </c>
      <c r="AT100" s="178" t="s">
        <v>197</v>
      </c>
      <c r="AU100" s="178" t="s">
        <v>78</v>
      </c>
      <c r="AY100" s="20" t="s">
        <v>195</v>
      </c>
      <c r="BE100" s="179">
        <f>IF(N100="základní",J100,0)</f>
        <v>6006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76</v>
      </c>
      <c r="BK100" s="179">
        <f>ROUND(I100*H100,2)</f>
        <v>6006</v>
      </c>
      <c r="BL100" s="20" t="s">
        <v>295</v>
      </c>
      <c r="BM100" s="178" t="s">
        <v>2917</v>
      </c>
    </row>
    <row r="101" spans="1:65" s="2" customFormat="1" ht="24" customHeight="1">
      <c r="A101" s="33"/>
      <c r="B101" s="167"/>
      <c r="C101" s="168" t="s">
        <v>269</v>
      </c>
      <c r="D101" s="168" t="s">
        <v>197</v>
      </c>
      <c r="E101" s="169" t="s">
        <v>2918</v>
      </c>
      <c r="F101" s="170" t="s">
        <v>2919</v>
      </c>
      <c r="G101" s="171" t="s">
        <v>212</v>
      </c>
      <c r="H101" s="172">
        <v>24</v>
      </c>
      <c r="I101" s="173">
        <v>150</v>
      </c>
      <c r="J101" s="173">
        <f>ROUND(I101*H101,2)</f>
        <v>3600</v>
      </c>
      <c r="K101" s="170" t="s">
        <v>3</v>
      </c>
      <c r="L101" s="34"/>
      <c r="M101" s="174" t="s">
        <v>3</v>
      </c>
      <c r="N101" s="175" t="s">
        <v>40</v>
      </c>
      <c r="O101" s="176">
        <v>0</v>
      </c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78" t="s">
        <v>295</v>
      </c>
      <c r="AT101" s="178" t="s">
        <v>197</v>
      </c>
      <c r="AU101" s="178" t="s">
        <v>78</v>
      </c>
      <c r="AY101" s="20" t="s">
        <v>195</v>
      </c>
      <c r="BE101" s="179">
        <f>IF(N101="základní",J101,0)</f>
        <v>3600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0" t="s">
        <v>76</v>
      </c>
      <c r="BK101" s="179">
        <f>ROUND(I101*H101,2)</f>
        <v>3600</v>
      </c>
      <c r="BL101" s="20" t="s">
        <v>295</v>
      </c>
      <c r="BM101" s="178" t="s">
        <v>2920</v>
      </c>
    </row>
    <row r="102" spans="1:65" s="2" customFormat="1" ht="16.5" customHeight="1">
      <c r="A102" s="33"/>
      <c r="B102" s="167"/>
      <c r="C102" s="168" t="s">
        <v>273</v>
      </c>
      <c r="D102" s="168" t="s">
        <v>197</v>
      </c>
      <c r="E102" s="169" t="s">
        <v>2921</v>
      </c>
      <c r="F102" s="170" t="s">
        <v>2922</v>
      </c>
      <c r="G102" s="171" t="s">
        <v>212</v>
      </c>
      <c r="H102" s="172">
        <v>58</v>
      </c>
      <c r="I102" s="173">
        <v>164</v>
      </c>
      <c r="J102" s="173">
        <f>ROUND(I102*H102,2)</f>
        <v>9512</v>
      </c>
      <c r="K102" s="170" t="s">
        <v>3</v>
      </c>
      <c r="L102" s="34"/>
      <c r="M102" s="174" t="s">
        <v>3</v>
      </c>
      <c r="N102" s="175" t="s">
        <v>40</v>
      </c>
      <c r="O102" s="176">
        <v>0</v>
      </c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8" t="s">
        <v>295</v>
      </c>
      <c r="AT102" s="178" t="s">
        <v>197</v>
      </c>
      <c r="AU102" s="178" t="s">
        <v>78</v>
      </c>
      <c r="AY102" s="20" t="s">
        <v>195</v>
      </c>
      <c r="BE102" s="179">
        <f>IF(N102="základní",J102,0)</f>
        <v>9512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76</v>
      </c>
      <c r="BK102" s="179">
        <f>ROUND(I102*H102,2)</f>
        <v>9512</v>
      </c>
      <c r="BL102" s="20" t="s">
        <v>295</v>
      </c>
      <c r="BM102" s="178" t="s">
        <v>2923</v>
      </c>
    </row>
    <row r="103" spans="1:65" s="2" customFormat="1" ht="16.5" customHeight="1">
      <c r="A103" s="33"/>
      <c r="B103" s="167"/>
      <c r="C103" s="168" t="s">
        <v>279</v>
      </c>
      <c r="D103" s="168" t="s">
        <v>197</v>
      </c>
      <c r="E103" s="169" t="s">
        <v>2924</v>
      </c>
      <c r="F103" s="170" t="s">
        <v>2925</v>
      </c>
      <c r="G103" s="171" t="s">
        <v>212</v>
      </c>
      <c r="H103" s="172">
        <v>6</v>
      </c>
      <c r="I103" s="173">
        <v>462</v>
      </c>
      <c r="J103" s="173">
        <f>ROUND(I103*H103,2)</f>
        <v>2772</v>
      </c>
      <c r="K103" s="170" t="s">
        <v>3</v>
      </c>
      <c r="L103" s="34"/>
      <c r="M103" s="174" t="s">
        <v>3</v>
      </c>
      <c r="N103" s="175" t="s">
        <v>40</v>
      </c>
      <c r="O103" s="176">
        <v>0</v>
      </c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78" t="s">
        <v>295</v>
      </c>
      <c r="AT103" s="178" t="s">
        <v>197</v>
      </c>
      <c r="AU103" s="178" t="s">
        <v>78</v>
      </c>
      <c r="AY103" s="20" t="s">
        <v>195</v>
      </c>
      <c r="BE103" s="179">
        <f>IF(N103="základní",J103,0)</f>
        <v>2772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76</v>
      </c>
      <c r="BK103" s="179">
        <f>ROUND(I103*H103,2)</f>
        <v>2772</v>
      </c>
      <c r="BL103" s="20" t="s">
        <v>295</v>
      </c>
      <c r="BM103" s="178" t="s">
        <v>2926</v>
      </c>
    </row>
    <row r="104" spans="1:65" s="2" customFormat="1" ht="16.5" customHeight="1">
      <c r="A104" s="33"/>
      <c r="B104" s="167"/>
      <c r="C104" s="168" t="s">
        <v>9</v>
      </c>
      <c r="D104" s="168" t="s">
        <v>197</v>
      </c>
      <c r="E104" s="169" t="s">
        <v>2927</v>
      </c>
      <c r="F104" s="170" t="s">
        <v>2928</v>
      </c>
      <c r="G104" s="171" t="s">
        <v>212</v>
      </c>
      <c r="H104" s="172">
        <v>26</v>
      </c>
      <c r="I104" s="173">
        <v>336</v>
      </c>
      <c r="J104" s="173">
        <f>ROUND(I104*H104,2)</f>
        <v>8736</v>
      </c>
      <c r="K104" s="170" t="s">
        <v>3</v>
      </c>
      <c r="L104" s="34"/>
      <c r="M104" s="174" t="s">
        <v>3</v>
      </c>
      <c r="N104" s="175" t="s">
        <v>40</v>
      </c>
      <c r="O104" s="176">
        <v>0</v>
      </c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78" t="s">
        <v>295</v>
      </c>
      <c r="AT104" s="178" t="s">
        <v>197</v>
      </c>
      <c r="AU104" s="178" t="s">
        <v>78</v>
      </c>
      <c r="AY104" s="20" t="s">
        <v>195</v>
      </c>
      <c r="BE104" s="179">
        <f>IF(N104="základní",J104,0)</f>
        <v>8736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76</v>
      </c>
      <c r="BK104" s="179">
        <f>ROUND(I104*H104,2)</f>
        <v>8736</v>
      </c>
      <c r="BL104" s="20" t="s">
        <v>295</v>
      </c>
      <c r="BM104" s="178" t="s">
        <v>2929</v>
      </c>
    </row>
    <row r="105" spans="1:65" s="2" customFormat="1" ht="16.5" customHeight="1">
      <c r="A105" s="33"/>
      <c r="B105" s="167"/>
      <c r="C105" s="168" t="s">
        <v>295</v>
      </c>
      <c r="D105" s="168" t="s">
        <v>197</v>
      </c>
      <c r="E105" s="169" t="s">
        <v>2930</v>
      </c>
      <c r="F105" s="170" t="s">
        <v>2931</v>
      </c>
      <c r="G105" s="171" t="s">
        <v>212</v>
      </c>
      <c r="H105" s="172">
        <v>24</v>
      </c>
      <c r="I105" s="173">
        <v>305</v>
      </c>
      <c r="J105" s="173">
        <f>ROUND(I105*H105,2)</f>
        <v>7320</v>
      </c>
      <c r="K105" s="170" t="s">
        <v>3</v>
      </c>
      <c r="L105" s="34"/>
      <c r="M105" s="174" t="s">
        <v>3</v>
      </c>
      <c r="N105" s="175" t="s">
        <v>40</v>
      </c>
      <c r="O105" s="176">
        <v>0</v>
      </c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78" t="s">
        <v>295</v>
      </c>
      <c r="AT105" s="178" t="s">
        <v>197</v>
      </c>
      <c r="AU105" s="178" t="s">
        <v>78</v>
      </c>
      <c r="AY105" s="20" t="s">
        <v>195</v>
      </c>
      <c r="BE105" s="179">
        <f>IF(N105="základní",J105,0)</f>
        <v>7320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76</v>
      </c>
      <c r="BK105" s="179">
        <f>ROUND(I105*H105,2)</f>
        <v>7320</v>
      </c>
      <c r="BL105" s="20" t="s">
        <v>295</v>
      </c>
      <c r="BM105" s="178" t="s">
        <v>2932</v>
      </c>
    </row>
    <row r="106" spans="1:65" s="2" customFormat="1" ht="24" customHeight="1">
      <c r="A106" s="33"/>
      <c r="B106" s="167"/>
      <c r="C106" s="168" t="s">
        <v>301</v>
      </c>
      <c r="D106" s="168" t="s">
        <v>197</v>
      </c>
      <c r="E106" s="169" t="s">
        <v>2933</v>
      </c>
      <c r="F106" s="170" t="s">
        <v>2934</v>
      </c>
      <c r="G106" s="171" t="s">
        <v>212</v>
      </c>
      <c r="H106" s="172">
        <v>42</v>
      </c>
      <c r="I106" s="173">
        <v>440</v>
      </c>
      <c r="J106" s="173">
        <f>ROUND(I106*H106,2)</f>
        <v>18480</v>
      </c>
      <c r="K106" s="170" t="s">
        <v>3</v>
      </c>
      <c r="L106" s="34"/>
      <c r="M106" s="174" t="s">
        <v>3</v>
      </c>
      <c r="N106" s="175" t="s">
        <v>40</v>
      </c>
      <c r="O106" s="176">
        <v>0</v>
      </c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8" t="s">
        <v>295</v>
      </c>
      <c r="AT106" s="178" t="s">
        <v>197</v>
      </c>
      <c r="AU106" s="178" t="s">
        <v>78</v>
      </c>
      <c r="AY106" s="20" t="s">
        <v>195</v>
      </c>
      <c r="BE106" s="179">
        <f>IF(N106="základní",J106,0)</f>
        <v>18480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76</v>
      </c>
      <c r="BK106" s="179">
        <f>ROUND(I106*H106,2)</f>
        <v>18480</v>
      </c>
      <c r="BL106" s="20" t="s">
        <v>295</v>
      </c>
      <c r="BM106" s="178" t="s">
        <v>2935</v>
      </c>
    </row>
    <row r="107" spans="1:65" s="2" customFormat="1" ht="16.5" customHeight="1">
      <c r="A107" s="33"/>
      <c r="B107" s="167"/>
      <c r="C107" s="168" t="s">
        <v>305</v>
      </c>
      <c r="D107" s="168" t="s">
        <v>197</v>
      </c>
      <c r="E107" s="169" t="s">
        <v>2936</v>
      </c>
      <c r="F107" s="170" t="s">
        <v>2937</v>
      </c>
      <c r="G107" s="171" t="s">
        <v>2938</v>
      </c>
      <c r="H107" s="172">
        <v>100</v>
      </c>
      <c r="I107" s="173">
        <v>65</v>
      </c>
      <c r="J107" s="173">
        <f>ROUND(I107*H107,2)</f>
        <v>6500</v>
      </c>
      <c r="K107" s="170" t="s">
        <v>3</v>
      </c>
      <c r="L107" s="34"/>
      <c r="M107" s="174" t="s">
        <v>3</v>
      </c>
      <c r="N107" s="175" t="s">
        <v>40</v>
      </c>
      <c r="O107" s="176">
        <v>0</v>
      </c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8" t="s">
        <v>295</v>
      </c>
      <c r="AT107" s="178" t="s">
        <v>197</v>
      </c>
      <c r="AU107" s="178" t="s">
        <v>78</v>
      </c>
      <c r="AY107" s="20" t="s">
        <v>195</v>
      </c>
      <c r="BE107" s="179">
        <f>IF(N107="základní",J107,0)</f>
        <v>6500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76</v>
      </c>
      <c r="BK107" s="179">
        <f>ROUND(I107*H107,2)</f>
        <v>6500</v>
      </c>
      <c r="BL107" s="20" t="s">
        <v>295</v>
      </c>
      <c r="BM107" s="178" t="s">
        <v>2939</v>
      </c>
    </row>
    <row r="108" spans="1:65" s="2" customFormat="1" ht="16.5" customHeight="1">
      <c r="A108" s="33"/>
      <c r="B108" s="167"/>
      <c r="C108" s="168" t="s">
        <v>311</v>
      </c>
      <c r="D108" s="168" t="s">
        <v>197</v>
      </c>
      <c r="E108" s="169" t="s">
        <v>2940</v>
      </c>
      <c r="F108" s="170" t="s">
        <v>2941</v>
      </c>
      <c r="G108" s="171" t="s">
        <v>1148</v>
      </c>
      <c r="H108" s="172">
        <v>1</v>
      </c>
      <c r="I108" s="173">
        <v>10780</v>
      </c>
      <c r="J108" s="173">
        <f>ROUND(I108*H108,2)</f>
        <v>10780</v>
      </c>
      <c r="K108" s="170" t="s">
        <v>3</v>
      </c>
      <c r="L108" s="34"/>
      <c r="M108" s="174" t="s">
        <v>3</v>
      </c>
      <c r="N108" s="175" t="s">
        <v>40</v>
      </c>
      <c r="O108" s="176">
        <v>0</v>
      </c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78" t="s">
        <v>295</v>
      </c>
      <c r="AT108" s="178" t="s">
        <v>197</v>
      </c>
      <c r="AU108" s="178" t="s">
        <v>78</v>
      </c>
      <c r="AY108" s="20" t="s">
        <v>195</v>
      </c>
      <c r="BE108" s="179">
        <f>IF(N108="základní",J108,0)</f>
        <v>10780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76</v>
      </c>
      <c r="BK108" s="179">
        <f>ROUND(I108*H108,2)</f>
        <v>10780</v>
      </c>
      <c r="BL108" s="20" t="s">
        <v>295</v>
      </c>
      <c r="BM108" s="178" t="s">
        <v>2942</v>
      </c>
    </row>
    <row r="109" spans="1:65" s="2" customFormat="1" ht="16.5" customHeight="1">
      <c r="A109" s="33"/>
      <c r="B109" s="167"/>
      <c r="C109" s="168" t="s">
        <v>317</v>
      </c>
      <c r="D109" s="168" t="s">
        <v>197</v>
      </c>
      <c r="E109" s="169" t="s">
        <v>2943</v>
      </c>
      <c r="F109" s="170" t="s">
        <v>2944</v>
      </c>
      <c r="G109" s="171" t="s">
        <v>1148</v>
      </c>
      <c r="H109" s="172">
        <v>1</v>
      </c>
      <c r="I109" s="173">
        <v>450</v>
      </c>
      <c r="J109" s="173">
        <f>ROUND(I109*H109,2)</f>
        <v>450</v>
      </c>
      <c r="K109" s="170" t="s">
        <v>3</v>
      </c>
      <c r="L109" s="34"/>
      <c r="M109" s="174" t="s">
        <v>3</v>
      </c>
      <c r="N109" s="175" t="s">
        <v>40</v>
      </c>
      <c r="O109" s="176">
        <v>0</v>
      </c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78" t="s">
        <v>295</v>
      </c>
      <c r="AT109" s="178" t="s">
        <v>197</v>
      </c>
      <c r="AU109" s="178" t="s">
        <v>78</v>
      </c>
      <c r="AY109" s="20" t="s">
        <v>195</v>
      </c>
      <c r="BE109" s="179">
        <f>IF(N109="základní",J109,0)</f>
        <v>450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76</v>
      </c>
      <c r="BK109" s="179">
        <f>ROUND(I109*H109,2)</f>
        <v>450</v>
      </c>
      <c r="BL109" s="20" t="s">
        <v>295</v>
      </c>
      <c r="BM109" s="178" t="s">
        <v>2945</v>
      </c>
    </row>
    <row r="110" spans="1:65" s="2" customFormat="1" ht="36" customHeight="1">
      <c r="A110" s="33"/>
      <c r="B110" s="167"/>
      <c r="C110" s="168" t="s">
        <v>8</v>
      </c>
      <c r="D110" s="168" t="s">
        <v>197</v>
      </c>
      <c r="E110" s="169" t="s">
        <v>2946</v>
      </c>
      <c r="F110" s="170" t="s">
        <v>2947</v>
      </c>
      <c r="G110" s="171" t="s">
        <v>1148</v>
      </c>
      <c r="H110" s="172">
        <v>1</v>
      </c>
      <c r="I110" s="173">
        <v>23540</v>
      </c>
      <c r="J110" s="173">
        <f>ROUND(I110*H110,2)</f>
        <v>23540</v>
      </c>
      <c r="K110" s="170" t="s">
        <v>3</v>
      </c>
      <c r="L110" s="34"/>
      <c r="M110" s="174" t="s">
        <v>3</v>
      </c>
      <c r="N110" s="175" t="s">
        <v>40</v>
      </c>
      <c r="O110" s="176">
        <v>0</v>
      </c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78" t="s">
        <v>295</v>
      </c>
      <c r="AT110" s="178" t="s">
        <v>197</v>
      </c>
      <c r="AU110" s="178" t="s">
        <v>78</v>
      </c>
      <c r="AY110" s="20" t="s">
        <v>195</v>
      </c>
      <c r="BE110" s="179">
        <f>IF(N110="základní",J110,0)</f>
        <v>23540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76</v>
      </c>
      <c r="BK110" s="179">
        <f>ROUND(I110*H110,2)</f>
        <v>23540</v>
      </c>
      <c r="BL110" s="20" t="s">
        <v>295</v>
      </c>
      <c r="BM110" s="178" t="s">
        <v>2948</v>
      </c>
    </row>
    <row r="111" spans="1:65" s="2" customFormat="1" ht="24" customHeight="1">
      <c r="A111" s="33"/>
      <c r="B111" s="167"/>
      <c r="C111" s="168" t="s">
        <v>326</v>
      </c>
      <c r="D111" s="168" t="s">
        <v>197</v>
      </c>
      <c r="E111" s="169" t="s">
        <v>2949</v>
      </c>
      <c r="F111" s="170" t="s">
        <v>2950</v>
      </c>
      <c r="G111" s="171" t="s">
        <v>1148</v>
      </c>
      <c r="H111" s="172">
        <v>1</v>
      </c>
      <c r="I111" s="173">
        <v>13750</v>
      </c>
      <c r="J111" s="173">
        <f>ROUND(I111*H111,2)</f>
        <v>13750</v>
      </c>
      <c r="K111" s="170" t="s">
        <v>3</v>
      </c>
      <c r="L111" s="34"/>
      <c r="M111" s="174" t="s">
        <v>3</v>
      </c>
      <c r="N111" s="175" t="s">
        <v>40</v>
      </c>
      <c r="O111" s="176">
        <v>0</v>
      </c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78" t="s">
        <v>295</v>
      </c>
      <c r="AT111" s="178" t="s">
        <v>197</v>
      </c>
      <c r="AU111" s="178" t="s">
        <v>78</v>
      </c>
      <c r="AY111" s="20" t="s">
        <v>195</v>
      </c>
      <c r="BE111" s="179">
        <f>IF(N111="základní",J111,0)</f>
        <v>13750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76</v>
      </c>
      <c r="BK111" s="179">
        <f>ROUND(I111*H111,2)</f>
        <v>13750</v>
      </c>
      <c r="BL111" s="20" t="s">
        <v>295</v>
      </c>
      <c r="BM111" s="178" t="s">
        <v>2951</v>
      </c>
    </row>
    <row r="112" spans="1:65" s="2" customFormat="1" ht="24" customHeight="1">
      <c r="A112" s="33"/>
      <c r="B112" s="167"/>
      <c r="C112" s="168" t="s">
        <v>331</v>
      </c>
      <c r="D112" s="168" t="s">
        <v>197</v>
      </c>
      <c r="E112" s="169" t="s">
        <v>2952</v>
      </c>
      <c r="F112" s="170" t="s">
        <v>2953</v>
      </c>
      <c r="G112" s="171" t="s">
        <v>1148</v>
      </c>
      <c r="H112" s="172">
        <v>1</v>
      </c>
      <c r="I112" s="173">
        <v>26180</v>
      </c>
      <c r="J112" s="173">
        <f>ROUND(I112*H112,2)</f>
        <v>26180</v>
      </c>
      <c r="K112" s="170" t="s">
        <v>3</v>
      </c>
      <c r="L112" s="34"/>
      <c r="M112" s="174" t="s">
        <v>3</v>
      </c>
      <c r="N112" s="175" t="s">
        <v>40</v>
      </c>
      <c r="O112" s="176">
        <v>0</v>
      </c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8" t="s">
        <v>295</v>
      </c>
      <c r="AT112" s="178" t="s">
        <v>197</v>
      </c>
      <c r="AU112" s="178" t="s">
        <v>78</v>
      </c>
      <c r="AY112" s="20" t="s">
        <v>195</v>
      </c>
      <c r="BE112" s="179">
        <f>IF(N112="základní",J112,0)</f>
        <v>26180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76</v>
      </c>
      <c r="BK112" s="179">
        <f>ROUND(I112*H112,2)</f>
        <v>26180</v>
      </c>
      <c r="BL112" s="20" t="s">
        <v>295</v>
      </c>
      <c r="BM112" s="178" t="s">
        <v>2954</v>
      </c>
    </row>
    <row r="113" spans="1:65" s="2" customFormat="1" ht="24" customHeight="1">
      <c r="A113" s="33"/>
      <c r="B113" s="167"/>
      <c r="C113" s="168" t="s">
        <v>338</v>
      </c>
      <c r="D113" s="168" t="s">
        <v>197</v>
      </c>
      <c r="E113" s="169" t="s">
        <v>2955</v>
      </c>
      <c r="F113" s="170" t="s">
        <v>2956</v>
      </c>
      <c r="G113" s="171" t="s">
        <v>1148</v>
      </c>
      <c r="H113" s="172">
        <v>1</v>
      </c>
      <c r="I113" s="173">
        <v>15950</v>
      </c>
      <c r="J113" s="173">
        <f>ROUND(I113*H113,2)</f>
        <v>15950</v>
      </c>
      <c r="K113" s="170" t="s">
        <v>3</v>
      </c>
      <c r="L113" s="34"/>
      <c r="M113" s="174" t="s">
        <v>3</v>
      </c>
      <c r="N113" s="175" t="s">
        <v>40</v>
      </c>
      <c r="O113" s="176">
        <v>0</v>
      </c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8" t="s">
        <v>295</v>
      </c>
      <c r="AT113" s="178" t="s">
        <v>197</v>
      </c>
      <c r="AU113" s="178" t="s">
        <v>78</v>
      </c>
      <c r="AY113" s="20" t="s">
        <v>195</v>
      </c>
      <c r="BE113" s="179">
        <f>IF(N113="základní",J113,0)</f>
        <v>15950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76</v>
      </c>
      <c r="BK113" s="179">
        <f>ROUND(I113*H113,2)</f>
        <v>15950</v>
      </c>
      <c r="BL113" s="20" t="s">
        <v>295</v>
      </c>
      <c r="BM113" s="178" t="s">
        <v>2957</v>
      </c>
    </row>
    <row r="114" spans="1:65" s="2" customFormat="1" ht="16.5" customHeight="1">
      <c r="A114" s="33"/>
      <c r="B114" s="167"/>
      <c r="C114" s="168" t="s">
        <v>344</v>
      </c>
      <c r="D114" s="168" t="s">
        <v>197</v>
      </c>
      <c r="E114" s="169" t="s">
        <v>2958</v>
      </c>
      <c r="F114" s="170" t="s">
        <v>2959</v>
      </c>
      <c r="G114" s="171" t="s">
        <v>1148</v>
      </c>
      <c r="H114" s="172">
        <v>1</v>
      </c>
      <c r="I114" s="173">
        <v>4345</v>
      </c>
      <c r="J114" s="173">
        <f>ROUND(I114*H114,2)</f>
        <v>4345</v>
      </c>
      <c r="K114" s="170" t="s">
        <v>3</v>
      </c>
      <c r="L114" s="34"/>
      <c r="M114" s="174" t="s">
        <v>3</v>
      </c>
      <c r="N114" s="175" t="s">
        <v>40</v>
      </c>
      <c r="O114" s="176">
        <v>0</v>
      </c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78" t="s">
        <v>295</v>
      </c>
      <c r="AT114" s="178" t="s">
        <v>197</v>
      </c>
      <c r="AU114" s="178" t="s">
        <v>78</v>
      </c>
      <c r="AY114" s="20" t="s">
        <v>195</v>
      </c>
      <c r="BE114" s="179">
        <f>IF(N114="základní",J114,0)</f>
        <v>4345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76</v>
      </c>
      <c r="BK114" s="179">
        <f>ROUND(I114*H114,2)</f>
        <v>4345</v>
      </c>
      <c r="BL114" s="20" t="s">
        <v>295</v>
      </c>
      <c r="BM114" s="178" t="s">
        <v>2960</v>
      </c>
    </row>
    <row r="115" spans="1:65" s="2" customFormat="1" ht="16.5" customHeight="1">
      <c r="A115" s="33"/>
      <c r="B115" s="167"/>
      <c r="C115" s="168" t="s">
        <v>362</v>
      </c>
      <c r="D115" s="168" t="s">
        <v>197</v>
      </c>
      <c r="E115" s="169" t="s">
        <v>2961</v>
      </c>
      <c r="F115" s="170" t="s">
        <v>2962</v>
      </c>
      <c r="G115" s="171" t="s">
        <v>1148</v>
      </c>
      <c r="H115" s="172">
        <v>4</v>
      </c>
      <c r="I115" s="173">
        <v>649</v>
      </c>
      <c r="J115" s="173">
        <f>ROUND(I115*H115,2)</f>
        <v>2596</v>
      </c>
      <c r="K115" s="170" t="s">
        <v>3</v>
      </c>
      <c r="L115" s="34"/>
      <c r="M115" s="174" t="s">
        <v>3</v>
      </c>
      <c r="N115" s="175" t="s">
        <v>40</v>
      </c>
      <c r="O115" s="176">
        <v>0</v>
      </c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78" t="s">
        <v>295</v>
      </c>
      <c r="AT115" s="178" t="s">
        <v>197</v>
      </c>
      <c r="AU115" s="178" t="s">
        <v>78</v>
      </c>
      <c r="AY115" s="20" t="s">
        <v>195</v>
      </c>
      <c r="BE115" s="179">
        <f>IF(N115="základní",J115,0)</f>
        <v>2596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76</v>
      </c>
      <c r="BK115" s="179">
        <f>ROUND(I115*H115,2)</f>
        <v>2596</v>
      </c>
      <c r="BL115" s="20" t="s">
        <v>295</v>
      </c>
      <c r="BM115" s="178" t="s">
        <v>2963</v>
      </c>
    </row>
    <row r="116" spans="1:65" s="2" customFormat="1" ht="24" customHeight="1">
      <c r="A116" s="33"/>
      <c r="B116" s="167"/>
      <c r="C116" s="168" t="s">
        <v>369</v>
      </c>
      <c r="D116" s="168" t="s">
        <v>197</v>
      </c>
      <c r="E116" s="169" t="s">
        <v>2964</v>
      </c>
      <c r="F116" s="170" t="s">
        <v>2965</v>
      </c>
      <c r="G116" s="171" t="s">
        <v>1148</v>
      </c>
      <c r="H116" s="172">
        <v>1</v>
      </c>
      <c r="I116" s="173">
        <v>84150</v>
      </c>
      <c r="J116" s="173">
        <f>ROUND(I116*H116,2)</f>
        <v>84150</v>
      </c>
      <c r="K116" s="170" t="s">
        <v>3</v>
      </c>
      <c r="L116" s="34"/>
      <c r="M116" s="174" t="s">
        <v>3</v>
      </c>
      <c r="N116" s="175" t="s">
        <v>40</v>
      </c>
      <c r="O116" s="176">
        <v>0</v>
      </c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78" t="s">
        <v>295</v>
      </c>
      <c r="AT116" s="178" t="s">
        <v>197</v>
      </c>
      <c r="AU116" s="178" t="s">
        <v>78</v>
      </c>
      <c r="AY116" s="20" t="s">
        <v>195</v>
      </c>
      <c r="BE116" s="179">
        <f>IF(N116="základní",J116,0)</f>
        <v>84150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76</v>
      </c>
      <c r="BK116" s="179">
        <f>ROUND(I116*H116,2)</f>
        <v>84150</v>
      </c>
      <c r="BL116" s="20" t="s">
        <v>295</v>
      </c>
      <c r="BM116" s="178" t="s">
        <v>2966</v>
      </c>
    </row>
    <row r="117" spans="1:65" s="2" customFormat="1" ht="24" customHeight="1">
      <c r="A117" s="33"/>
      <c r="B117" s="167"/>
      <c r="C117" s="168" t="s">
        <v>376</v>
      </c>
      <c r="D117" s="168" t="s">
        <v>197</v>
      </c>
      <c r="E117" s="169" t="s">
        <v>2967</v>
      </c>
      <c r="F117" s="170" t="s">
        <v>2968</v>
      </c>
      <c r="G117" s="171" t="s">
        <v>1148</v>
      </c>
      <c r="H117" s="172">
        <v>1</v>
      </c>
      <c r="I117" s="173">
        <v>65780</v>
      </c>
      <c r="J117" s="173">
        <f>ROUND(I117*H117,2)</f>
        <v>65780</v>
      </c>
      <c r="K117" s="170" t="s">
        <v>3</v>
      </c>
      <c r="L117" s="34"/>
      <c r="M117" s="174" t="s">
        <v>3</v>
      </c>
      <c r="N117" s="175" t="s">
        <v>40</v>
      </c>
      <c r="O117" s="176">
        <v>0</v>
      </c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78" t="s">
        <v>295</v>
      </c>
      <c r="AT117" s="178" t="s">
        <v>197</v>
      </c>
      <c r="AU117" s="178" t="s">
        <v>78</v>
      </c>
      <c r="AY117" s="20" t="s">
        <v>195</v>
      </c>
      <c r="BE117" s="179">
        <f>IF(N117="základní",J117,0)</f>
        <v>65780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76</v>
      </c>
      <c r="BK117" s="179">
        <f>ROUND(I117*H117,2)</f>
        <v>65780</v>
      </c>
      <c r="BL117" s="20" t="s">
        <v>295</v>
      </c>
      <c r="BM117" s="178" t="s">
        <v>2969</v>
      </c>
    </row>
    <row r="118" spans="1:65" s="2" customFormat="1" ht="16.5" customHeight="1">
      <c r="A118" s="33"/>
      <c r="B118" s="167"/>
      <c r="C118" s="168" t="s">
        <v>383</v>
      </c>
      <c r="D118" s="168" t="s">
        <v>197</v>
      </c>
      <c r="E118" s="169" t="s">
        <v>2970</v>
      </c>
      <c r="F118" s="170" t="s">
        <v>2971</v>
      </c>
      <c r="G118" s="171" t="s">
        <v>1148</v>
      </c>
      <c r="H118" s="172">
        <v>1</v>
      </c>
      <c r="I118" s="173">
        <v>13100</v>
      </c>
      <c r="J118" s="173">
        <f>ROUND(I118*H118,2)</f>
        <v>13100</v>
      </c>
      <c r="K118" s="170" t="s">
        <v>3</v>
      </c>
      <c r="L118" s="34"/>
      <c r="M118" s="174" t="s">
        <v>3</v>
      </c>
      <c r="N118" s="175" t="s">
        <v>40</v>
      </c>
      <c r="O118" s="176">
        <v>0</v>
      </c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78" t="s">
        <v>295</v>
      </c>
      <c r="AT118" s="178" t="s">
        <v>197</v>
      </c>
      <c r="AU118" s="178" t="s">
        <v>78</v>
      </c>
      <c r="AY118" s="20" t="s">
        <v>195</v>
      </c>
      <c r="BE118" s="179">
        <f>IF(N118="základní",J118,0)</f>
        <v>13100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0" t="s">
        <v>76</v>
      </c>
      <c r="BK118" s="179">
        <f>ROUND(I118*H118,2)</f>
        <v>13100</v>
      </c>
      <c r="BL118" s="20" t="s">
        <v>295</v>
      </c>
      <c r="BM118" s="178" t="s">
        <v>2972</v>
      </c>
    </row>
    <row r="119" spans="1:65" s="2" customFormat="1" ht="16.5" customHeight="1">
      <c r="A119" s="33"/>
      <c r="B119" s="167"/>
      <c r="C119" s="168" t="s">
        <v>400</v>
      </c>
      <c r="D119" s="168" t="s">
        <v>197</v>
      </c>
      <c r="E119" s="169" t="s">
        <v>2973</v>
      </c>
      <c r="F119" s="170" t="s">
        <v>2974</v>
      </c>
      <c r="G119" s="171" t="s">
        <v>1148</v>
      </c>
      <c r="H119" s="172">
        <v>1</v>
      </c>
      <c r="I119" s="173">
        <v>2079</v>
      </c>
      <c r="J119" s="173">
        <f>ROUND(I119*H119,2)</f>
        <v>2079</v>
      </c>
      <c r="K119" s="170" t="s">
        <v>3</v>
      </c>
      <c r="L119" s="34"/>
      <c r="M119" s="174" t="s">
        <v>3</v>
      </c>
      <c r="N119" s="175" t="s">
        <v>40</v>
      </c>
      <c r="O119" s="176">
        <v>0</v>
      </c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78" t="s">
        <v>295</v>
      </c>
      <c r="AT119" s="178" t="s">
        <v>197</v>
      </c>
      <c r="AU119" s="178" t="s">
        <v>78</v>
      </c>
      <c r="AY119" s="20" t="s">
        <v>195</v>
      </c>
      <c r="BE119" s="179">
        <f>IF(N119="základní",J119,0)</f>
        <v>2079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76</v>
      </c>
      <c r="BK119" s="179">
        <f>ROUND(I119*H119,2)</f>
        <v>2079</v>
      </c>
      <c r="BL119" s="20" t="s">
        <v>295</v>
      </c>
      <c r="BM119" s="178" t="s">
        <v>2975</v>
      </c>
    </row>
    <row r="120" spans="1:65" s="2" customFormat="1" ht="16.5" customHeight="1">
      <c r="A120" s="33"/>
      <c r="B120" s="167"/>
      <c r="C120" s="168" t="s">
        <v>405</v>
      </c>
      <c r="D120" s="168" t="s">
        <v>197</v>
      </c>
      <c r="E120" s="169" t="s">
        <v>2976</v>
      </c>
      <c r="F120" s="170" t="s">
        <v>2977</v>
      </c>
      <c r="G120" s="171" t="s">
        <v>1148</v>
      </c>
      <c r="H120" s="172">
        <v>2</v>
      </c>
      <c r="I120" s="173">
        <v>450</v>
      </c>
      <c r="J120" s="173">
        <f>ROUND(I120*H120,2)</f>
        <v>900</v>
      </c>
      <c r="K120" s="170" t="s">
        <v>3</v>
      </c>
      <c r="L120" s="34"/>
      <c r="M120" s="174" t="s">
        <v>3</v>
      </c>
      <c r="N120" s="175" t="s">
        <v>40</v>
      </c>
      <c r="O120" s="176">
        <v>0</v>
      </c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8" t="s">
        <v>295</v>
      </c>
      <c r="AT120" s="178" t="s">
        <v>197</v>
      </c>
      <c r="AU120" s="178" t="s">
        <v>78</v>
      </c>
      <c r="AY120" s="20" t="s">
        <v>195</v>
      </c>
      <c r="BE120" s="179">
        <f>IF(N120="základní",J120,0)</f>
        <v>900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76</v>
      </c>
      <c r="BK120" s="179">
        <f>ROUND(I120*H120,2)</f>
        <v>900</v>
      </c>
      <c r="BL120" s="20" t="s">
        <v>295</v>
      </c>
      <c r="BM120" s="178" t="s">
        <v>2978</v>
      </c>
    </row>
    <row r="121" spans="1:65" s="2" customFormat="1" ht="16.5" customHeight="1">
      <c r="A121" s="33"/>
      <c r="B121" s="167"/>
      <c r="C121" s="168" t="s">
        <v>417</v>
      </c>
      <c r="D121" s="168" t="s">
        <v>197</v>
      </c>
      <c r="E121" s="169" t="s">
        <v>2979</v>
      </c>
      <c r="F121" s="170" t="s">
        <v>2980</v>
      </c>
      <c r="G121" s="171" t="s">
        <v>1148</v>
      </c>
      <c r="H121" s="172">
        <v>4</v>
      </c>
      <c r="I121" s="173">
        <v>2112</v>
      </c>
      <c r="J121" s="173">
        <f>ROUND(I121*H121,2)</f>
        <v>8448</v>
      </c>
      <c r="K121" s="170" t="s">
        <v>3</v>
      </c>
      <c r="L121" s="34"/>
      <c r="M121" s="174" t="s">
        <v>3</v>
      </c>
      <c r="N121" s="175" t="s">
        <v>40</v>
      </c>
      <c r="O121" s="176">
        <v>0</v>
      </c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8" t="s">
        <v>295</v>
      </c>
      <c r="AT121" s="178" t="s">
        <v>197</v>
      </c>
      <c r="AU121" s="178" t="s">
        <v>78</v>
      </c>
      <c r="AY121" s="20" t="s">
        <v>195</v>
      </c>
      <c r="BE121" s="179">
        <f>IF(N121="základní",J121,0)</f>
        <v>8448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76</v>
      </c>
      <c r="BK121" s="179">
        <f>ROUND(I121*H121,2)</f>
        <v>8448</v>
      </c>
      <c r="BL121" s="20" t="s">
        <v>295</v>
      </c>
      <c r="BM121" s="178" t="s">
        <v>2981</v>
      </c>
    </row>
    <row r="122" spans="1:65" s="2" customFormat="1" ht="16.5" customHeight="1">
      <c r="A122" s="33"/>
      <c r="B122" s="167"/>
      <c r="C122" s="168" t="s">
        <v>422</v>
      </c>
      <c r="D122" s="168" t="s">
        <v>197</v>
      </c>
      <c r="E122" s="169" t="s">
        <v>2982</v>
      </c>
      <c r="F122" s="170" t="s">
        <v>2983</v>
      </c>
      <c r="G122" s="171" t="s">
        <v>1148</v>
      </c>
      <c r="H122" s="172">
        <v>4</v>
      </c>
      <c r="I122" s="173">
        <v>1562</v>
      </c>
      <c r="J122" s="173">
        <f>ROUND(I122*H122,2)</f>
        <v>6248</v>
      </c>
      <c r="K122" s="170" t="s">
        <v>3</v>
      </c>
      <c r="L122" s="34"/>
      <c r="M122" s="174" t="s">
        <v>3</v>
      </c>
      <c r="N122" s="175" t="s">
        <v>40</v>
      </c>
      <c r="O122" s="176">
        <v>0</v>
      </c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8" t="s">
        <v>295</v>
      </c>
      <c r="AT122" s="178" t="s">
        <v>197</v>
      </c>
      <c r="AU122" s="178" t="s">
        <v>78</v>
      </c>
      <c r="AY122" s="20" t="s">
        <v>195</v>
      </c>
      <c r="BE122" s="179">
        <f>IF(N122="základní",J122,0)</f>
        <v>6248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76</v>
      </c>
      <c r="BK122" s="179">
        <f>ROUND(I122*H122,2)</f>
        <v>6248</v>
      </c>
      <c r="BL122" s="20" t="s">
        <v>295</v>
      </c>
      <c r="BM122" s="178" t="s">
        <v>2984</v>
      </c>
    </row>
    <row r="123" spans="1:65" s="2" customFormat="1" ht="16.5" customHeight="1">
      <c r="A123" s="33"/>
      <c r="B123" s="167"/>
      <c r="C123" s="168" t="s">
        <v>427</v>
      </c>
      <c r="D123" s="168" t="s">
        <v>197</v>
      </c>
      <c r="E123" s="169" t="s">
        <v>2985</v>
      </c>
      <c r="F123" s="170" t="s">
        <v>2986</v>
      </c>
      <c r="G123" s="171" t="s">
        <v>1148</v>
      </c>
      <c r="H123" s="172">
        <v>1</v>
      </c>
      <c r="I123" s="173">
        <v>750</v>
      </c>
      <c r="J123" s="173">
        <f>ROUND(I123*H123,2)</f>
        <v>750</v>
      </c>
      <c r="K123" s="170" t="s">
        <v>3</v>
      </c>
      <c r="L123" s="34"/>
      <c r="M123" s="174" t="s">
        <v>3</v>
      </c>
      <c r="N123" s="175" t="s">
        <v>40</v>
      </c>
      <c r="O123" s="176">
        <v>0</v>
      </c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8" t="s">
        <v>295</v>
      </c>
      <c r="AT123" s="178" t="s">
        <v>197</v>
      </c>
      <c r="AU123" s="178" t="s">
        <v>78</v>
      </c>
      <c r="AY123" s="20" t="s">
        <v>195</v>
      </c>
      <c r="BE123" s="179">
        <f>IF(N123="základní",J123,0)</f>
        <v>750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76</v>
      </c>
      <c r="BK123" s="179">
        <f>ROUND(I123*H123,2)</f>
        <v>750</v>
      </c>
      <c r="BL123" s="20" t="s">
        <v>295</v>
      </c>
      <c r="BM123" s="178" t="s">
        <v>2987</v>
      </c>
    </row>
    <row r="124" spans="1:65" s="2" customFormat="1" ht="16.5" customHeight="1">
      <c r="A124" s="33"/>
      <c r="B124" s="167"/>
      <c r="C124" s="168" t="s">
        <v>431</v>
      </c>
      <c r="D124" s="168" t="s">
        <v>197</v>
      </c>
      <c r="E124" s="169" t="s">
        <v>2988</v>
      </c>
      <c r="F124" s="170" t="s">
        <v>2989</v>
      </c>
      <c r="G124" s="171" t="s">
        <v>1148</v>
      </c>
      <c r="H124" s="172">
        <v>9</v>
      </c>
      <c r="I124" s="173">
        <v>1166</v>
      </c>
      <c r="J124" s="173">
        <f>ROUND(I124*H124,2)</f>
        <v>10494</v>
      </c>
      <c r="K124" s="170" t="s">
        <v>3</v>
      </c>
      <c r="L124" s="34"/>
      <c r="M124" s="174" t="s">
        <v>3</v>
      </c>
      <c r="N124" s="175" t="s">
        <v>40</v>
      </c>
      <c r="O124" s="176">
        <v>0</v>
      </c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8" t="s">
        <v>295</v>
      </c>
      <c r="AT124" s="178" t="s">
        <v>197</v>
      </c>
      <c r="AU124" s="178" t="s">
        <v>78</v>
      </c>
      <c r="AY124" s="20" t="s">
        <v>195</v>
      </c>
      <c r="BE124" s="179">
        <f>IF(N124="základní",J124,0)</f>
        <v>10494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76</v>
      </c>
      <c r="BK124" s="179">
        <f>ROUND(I124*H124,2)</f>
        <v>10494</v>
      </c>
      <c r="BL124" s="20" t="s">
        <v>295</v>
      </c>
      <c r="BM124" s="178" t="s">
        <v>2990</v>
      </c>
    </row>
    <row r="125" spans="1:65" s="2" customFormat="1" ht="16.5" customHeight="1">
      <c r="A125" s="33"/>
      <c r="B125" s="167"/>
      <c r="C125" s="168" t="s">
        <v>435</v>
      </c>
      <c r="D125" s="168" t="s">
        <v>197</v>
      </c>
      <c r="E125" s="169" t="s">
        <v>2991</v>
      </c>
      <c r="F125" s="170" t="s">
        <v>2992</v>
      </c>
      <c r="G125" s="171" t="s">
        <v>1148</v>
      </c>
      <c r="H125" s="172">
        <v>4</v>
      </c>
      <c r="I125" s="173">
        <v>781</v>
      </c>
      <c r="J125" s="173">
        <f>ROUND(I125*H125,2)</f>
        <v>3124</v>
      </c>
      <c r="K125" s="170" t="s">
        <v>3</v>
      </c>
      <c r="L125" s="34"/>
      <c r="M125" s="174" t="s">
        <v>3</v>
      </c>
      <c r="N125" s="175" t="s">
        <v>40</v>
      </c>
      <c r="O125" s="176">
        <v>0</v>
      </c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295</v>
      </c>
      <c r="AT125" s="178" t="s">
        <v>197</v>
      </c>
      <c r="AU125" s="178" t="s">
        <v>78</v>
      </c>
      <c r="AY125" s="20" t="s">
        <v>195</v>
      </c>
      <c r="BE125" s="179">
        <f>IF(N125="základní",J125,0)</f>
        <v>3124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76</v>
      </c>
      <c r="BK125" s="179">
        <f>ROUND(I125*H125,2)</f>
        <v>3124</v>
      </c>
      <c r="BL125" s="20" t="s">
        <v>295</v>
      </c>
      <c r="BM125" s="178" t="s">
        <v>2993</v>
      </c>
    </row>
    <row r="126" spans="1:65" s="2" customFormat="1" ht="16.5" customHeight="1">
      <c r="A126" s="33"/>
      <c r="B126" s="167"/>
      <c r="C126" s="168" t="s">
        <v>440</v>
      </c>
      <c r="D126" s="168" t="s">
        <v>197</v>
      </c>
      <c r="E126" s="169" t="s">
        <v>2994</v>
      </c>
      <c r="F126" s="170" t="s">
        <v>2995</v>
      </c>
      <c r="G126" s="171" t="s">
        <v>1148</v>
      </c>
      <c r="H126" s="172">
        <v>2</v>
      </c>
      <c r="I126" s="173">
        <v>231</v>
      </c>
      <c r="J126" s="173">
        <f>ROUND(I126*H126,2)</f>
        <v>462</v>
      </c>
      <c r="K126" s="170" t="s">
        <v>3</v>
      </c>
      <c r="L126" s="34"/>
      <c r="M126" s="174" t="s">
        <v>3</v>
      </c>
      <c r="N126" s="175" t="s">
        <v>40</v>
      </c>
      <c r="O126" s="176">
        <v>0</v>
      </c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8" t="s">
        <v>295</v>
      </c>
      <c r="AT126" s="178" t="s">
        <v>197</v>
      </c>
      <c r="AU126" s="178" t="s">
        <v>78</v>
      </c>
      <c r="AY126" s="20" t="s">
        <v>195</v>
      </c>
      <c r="BE126" s="179">
        <f>IF(N126="základní",J126,0)</f>
        <v>462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76</v>
      </c>
      <c r="BK126" s="179">
        <f>ROUND(I126*H126,2)</f>
        <v>462</v>
      </c>
      <c r="BL126" s="20" t="s">
        <v>295</v>
      </c>
      <c r="BM126" s="178" t="s">
        <v>2996</v>
      </c>
    </row>
    <row r="127" spans="1:65" s="2" customFormat="1" ht="16.5" customHeight="1">
      <c r="A127" s="33"/>
      <c r="B127" s="167"/>
      <c r="C127" s="168" t="s">
        <v>451</v>
      </c>
      <c r="D127" s="168" t="s">
        <v>197</v>
      </c>
      <c r="E127" s="169" t="s">
        <v>2997</v>
      </c>
      <c r="F127" s="170" t="s">
        <v>2998</v>
      </c>
      <c r="G127" s="171" t="s">
        <v>1148</v>
      </c>
      <c r="H127" s="172">
        <v>1</v>
      </c>
      <c r="I127" s="173">
        <v>1595</v>
      </c>
      <c r="J127" s="173">
        <f>ROUND(I127*H127,2)</f>
        <v>1595</v>
      </c>
      <c r="K127" s="170" t="s">
        <v>3</v>
      </c>
      <c r="L127" s="34"/>
      <c r="M127" s="174" t="s">
        <v>3</v>
      </c>
      <c r="N127" s="175" t="s">
        <v>40</v>
      </c>
      <c r="O127" s="176">
        <v>0</v>
      </c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295</v>
      </c>
      <c r="AT127" s="178" t="s">
        <v>197</v>
      </c>
      <c r="AU127" s="178" t="s">
        <v>78</v>
      </c>
      <c r="AY127" s="20" t="s">
        <v>195</v>
      </c>
      <c r="BE127" s="179">
        <f>IF(N127="základní",J127,0)</f>
        <v>1595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76</v>
      </c>
      <c r="BK127" s="179">
        <f>ROUND(I127*H127,2)</f>
        <v>1595</v>
      </c>
      <c r="BL127" s="20" t="s">
        <v>295</v>
      </c>
      <c r="BM127" s="178" t="s">
        <v>2999</v>
      </c>
    </row>
    <row r="128" spans="1:65" s="2" customFormat="1" ht="16.5" customHeight="1">
      <c r="A128" s="33"/>
      <c r="B128" s="167"/>
      <c r="C128" s="168" t="s">
        <v>456</v>
      </c>
      <c r="D128" s="168" t="s">
        <v>197</v>
      </c>
      <c r="E128" s="169" t="s">
        <v>3000</v>
      </c>
      <c r="F128" s="170" t="s">
        <v>3001</v>
      </c>
      <c r="G128" s="171" t="s">
        <v>1148</v>
      </c>
      <c r="H128" s="172">
        <v>1</v>
      </c>
      <c r="I128" s="173">
        <v>980</v>
      </c>
      <c r="J128" s="173">
        <f>ROUND(I128*H128,2)</f>
        <v>980</v>
      </c>
      <c r="K128" s="170" t="s">
        <v>3</v>
      </c>
      <c r="L128" s="34"/>
      <c r="M128" s="174" t="s">
        <v>3</v>
      </c>
      <c r="N128" s="175" t="s">
        <v>40</v>
      </c>
      <c r="O128" s="176">
        <v>0</v>
      </c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8" t="s">
        <v>295</v>
      </c>
      <c r="AT128" s="178" t="s">
        <v>197</v>
      </c>
      <c r="AU128" s="178" t="s">
        <v>78</v>
      </c>
      <c r="AY128" s="20" t="s">
        <v>195</v>
      </c>
      <c r="BE128" s="179">
        <f>IF(N128="základní",J128,0)</f>
        <v>980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76</v>
      </c>
      <c r="BK128" s="179">
        <f>ROUND(I128*H128,2)</f>
        <v>980</v>
      </c>
      <c r="BL128" s="20" t="s">
        <v>295</v>
      </c>
      <c r="BM128" s="178" t="s">
        <v>3002</v>
      </c>
    </row>
    <row r="129" spans="1:65" s="2" customFormat="1" ht="16.5" customHeight="1">
      <c r="A129" s="33"/>
      <c r="B129" s="167"/>
      <c r="C129" s="168" t="s">
        <v>461</v>
      </c>
      <c r="D129" s="168" t="s">
        <v>197</v>
      </c>
      <c r="E129" s="169" t="s">
        <v>3003</v>
      </c>
      <c r="F129" s="170" t="s">
        <v>3004</v>
      </c>
      <c r="G129" s="171" t="s">
        <v>1148</v>
      </c>
      <c r="H129" s="172">
        <v>1</v>
      </c>
      <c r="I129" s="173">
        <v>528</v>
      </c>
      <c r="J129" s="173">
        <f>ROUND(I129*H129,2)</f>
        <v>528</v>
      </c>
      <c r="K129" s="170" t="s">
        <v>3</v>
      </c>
      <c r="L129" s="34"/>
      <c r="M129" s="174" t="s">
        <v>3</v>
      </c>
      <c r="N129" s="175" t="s">
        <v>40</v>
      </c>
      <c r="O129" s="176">
        <v>0</v>
      </c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295</v>
      </c>
      <c r="AT129" s="178" t="s">
        <v>197</v>
      </c>
      <c r="AU129" s="178" t="s">
        <v>78</v>
      </c>
      <c r="AY129" s="20" t="s">
        <v>195</v>
      </c>
      <c r="BE129" s="179">
        <f>IF(N129="základní",J129,0)</f>
        <v>528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0" t="s">
        <v>76</v>
      </c>
      <c r="BK129" s="179">
        <f>ROUND(I129*H129,2)</f>
        <v>528</v>
      </c>
      <c r="BL129" s="20" t="s">
        <v>295</v>
      </c>
      <c r="BM129" s="178" t="s">
        <v>3005</v>
      </c>
    </row>
    <row r="130" spans="1:65" s="2" customFormat="1" ht="24" customHeight="1">
      <c r="A130" s="33"/>
      <c r="B130" s="167"/>
      <c r="C130" s="168" t="s">
        <v>466</v>
      </c>
      <c r="D130" s="168" t="s">
        <v>197</v>
      </c>
      <c r="E130" s="169" t="s">
        <v>3006</v>
      </c>
      <c r="F130" s="170" t="s">
        <v>3007</v>
      </c>
      <c r="G130" s="171" t="s">
        <v>1148</v>
      </c>
      <c r="H130" s="172">
        <v>1</v>
      </c>
      <c r="I130" s="173">
        <v>352</v>
      </c>
      <c r="J130" s="173">
        <f>ROUND(I130*H130,2)</f>
        <v>352</v>
      </c>
      <c r="K130" s="170" t="s">
        <v>3</v>
      </c>
      <c r="L130" s="34"/>
      <c r="M130" s="174" t="s">
        <v>3</v>
      </c>
      <c r="N130" s="175" t="s">
        <v>40</v>
      </c>
      <c r="O130" s="176">
        <v>0</v>
      </c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8" t="s">
        <v>295</v>
      </c>
      <c r="AT130" s="178" t="s">
        <v>197</v>
      </c>
      <c r="AU130" s="178" t="s">
        <v>78</v>
      </c>
      <c r="AY130" s="20" t="s">
        <v>195</v>
      </c>
      <c r="BE130" s="179">
        <f>IF(N130="základní",J130,0)</f>
        <v>352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76</v>
      </c>
      <c r="BK130" s="179">
        <f>ROUND(I130*H130,2)</f>
        <v>352</v>
      </c>
      <c r="BL130" s="20" t="s">
        <v>295</v>
      </c>
      <c r="BM130" s="178" t="s">
        <v>3008</v>
      </c>
    </row>
    <row r="131" spans="1:65" s="2" customFormat="1" ht="16.5" customHeight="1">
      <c r="A131" s="33"/>
      <c r="B131" s="167"/>
      <c r="C131" s="168" t="s">
        <v>470</v>
      </c>
      <c r="D131" s="168" t="s">
        <v>197</v>
      </c>
      <c r="E131" s="169" t="s">
        <v>3009</v>
      </c>
      <c r="F131" s="170" t="s">
        <v>3010</v>
      </c>
      <c r="G131" s="171" t="s">
        <v>1148</v>
      </c>
      <c r="H131" s="172">
        <v>1</v>
      </c>
      <c r="I131" s="173">
        <v>2830</v>
      </c>
      <c r="J131" s="173">
        <f>ROUND(I131*H131,2)</f>
        <v>2830</v>
      </c>
      <c r="K131" s="170" t="s">
        <v>3</v>
      </c>
      <c r="L131" s="34"/>
      <c r="M131" s="174" t="s">
        <v>3</v>
      </c>
      <c r="N131" s="175" t="s">
        <v>40</v>
      </c>
      <c r="O131" s="176">
        <v>0</v>
      </c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295</v>
      </c>
      <c r="AT131" s="178" t="s">
        <v>197</v>
      </c>
      <c r="AU131" s="178" t="s">
        <v>78</v>
      </c>
      <c r="AY131" s="20" t="s">
        <v>195</v>
      </c>
      <c r="BE131" s="179">
        <f>IF(N131="základní",J131,0)</f>
        <v>2830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0" t="s">
        <v>76</v>
      </c>
      <c r="BK131" s="179">
        <f>ROUND(I131*H131,2)</f>
        <v>2830</v>
      </c>
      <c r="BL131" s="20" t="s">
        <v>295</v>
      </c>
      <c r="BM131" s="178" t="s">
        <v>3011</v>
      </c>
    </row>
    <row r="132" spans="1:65" s="2" customFormat="1" ht="16.5" customHeight="1">
      <c r="A132" s="33"/>
      <c r="B132" s="167"/>
      <c r="C132" s="168" t="s">
        <v>475</v>
      </c>
      <c r="D132" s="168" t="s">
        <v>197</v>
      </c>
      <c r="E132" s="169" t="s">
        <v>3012</v>
      </c>
      <c r="F132" s="170" t="s">
        <v>3013</v>
      </c>
      <c r="G132" s="171" t="s">
        <v>1148</v>
      </c>
      <c r="H132" s="172">
        <v>1</v>
      </c>
      <c r="I132" s="173">
        <v>3465</v>
      </c>
      <c r="J132" s="173">
        <f>ROUND(I132*H132,2)</f>
        <v>3465</v>
      </c>
      <c r="K132" s="170" t="s">
        <v>3</v>
      </c>
      <c r="L132" s="34"/>
      <c r="M132" s="174" t="s">
        <v>3</v>
      </c>
      <c r="N132" s="175" t="s">
        <v>40</v>
      </c>
      <c r="O132" s="176">
        <v>0</v>
      </c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295</v>
      </c>
      <c r="AT132" s="178" t="s">
        <v>197</v>
      </c>
      <c r="AU132" s="178" t="s">
        <v>78</v>
      </c>
      <c r="AY132" s="20" t="s">
        <v>195</v>
      </c>
      <c r="BE132" s="179">
        <f>IF(N132="základní",J132,0)</f>
        <v>3465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76</v>
      </c>
      <c r="BK132" s="179">
        <f>ROUND(I132*H132,2)</f>
        <v>3465</v>
      </c>
      <c r="BL132" s="20" t="s">
        <v>295</v>
      </c>
      <c r="BM132" s="178" t="s">
        <v>3014</v>
      </c>
    </row>
    <row r="133" spans="1:65" s="2" customFormat="1" ht="24" customHeight="1">
      <c r="A133" s="33"/>
      <c r="B133" s="167"/>
      <c r="C133" s="168" t="s">
        <v>480</v>
      </c>
      <c r="D133" s="168" t="s">
        <v>197</v>
      </c>
      <c r="E133" s="169" t="s">
        <v>3015</v>
      </c>
      <c r="F133" s="170" t="s">
        <v>3016</v>
      </c>
      <c r="G133" s="171" t="s">
        <v>1148</v>
      </c>
      <c r="H133" s="172">
        <v>1</v>
      </c>
      <c r="I133" s="173">
        <v>13750</v>
      </c>
      <c r="J133" s="173">
        <f>ROUND(I133*H133,2)</f>
        <v>13750</v>
      </c>
      <c r="K133" s="170" t="s">
        <v>3</v>
      </c>
      <c r="L133" s="34"/>
      <c r="M133" s="174" t="s">
        <v>3</v>
      </c>
      <c r="N133" s="175" t="s">
        <v>40</v>
      </c>
      <c r="O133" s="176">
        <v>0</v>
      </c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295</v>
      </c>
      <c r="AT133" s="178" t="s">
        <v>197</v>
      </c>
      <c r="AU133" s="178" t="s">
        <v>78</v>
      </c>
      <c r="AY133" s="20" t="s">
        <v>195</v>
      </c>
      <c r="BE133" s="179">
        <f>IF(N133="základní",J133,0)</f>
        <v>13750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76</v>
      </c>
      <c r="BK133" s="179">
        <f>ROUND(I133*H133,2)</f>
        <v>13750</v>
      </c>
      <c r="BL133" s="20" t="s">
        <v>295</v>
      </c>
      <c r="BM133" s="178" t="s">
        <v>3017</v>
      </c>
    </row>
    <row r="134" spans="1:65" s="2" customFormat="1" ht="24" customHeight="1">
      <c r="A134" s="33"/>
      <c r="B134" s="167"/>
      <c r="C134" s="168" t="s">
        <v>488</v>
      </c>
      <c r="D134" s="168" t="s">
        <v>197</v>
      </c>
      <c r="E134" s="169" t="s">
        <v>3018</v>
      </c>
      <c r="F134" s="170" t="s">
        <v>3019</v>
      </c>
      <c r="G134" s="171" t="s">
        <v>1148</v>
      </c>
      <c r="H134" s="172">
        <v>1</v>
      </c>
      <c r="I134" s="173">
        <v>13750</v>
      </c>
      <c r="J134" s="173">
        <f>ROUND(I134*H134,2)</f>
        <v>13750</v>
      </c>
      <c r="K134" s="170" t="s">
        <v>3</v>
      </c>
      <c r="L134" s="34"/>
      <c r="M134" s="174" t="s">
        <v>3</v>
      </c>
      <c r="N134" s="175" t="s">
        <v>40</v>
      </c>
      <c r="O134" s="176">
        <v>0</v>
      </c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295</v>
      </c>
      <c r="AT134" s="178" t="s">
        <v>197</v>
      </c>
      <c r="AU134" s="178" t="s">
        <v>78</v>
      </c>
      <c r="AY134" s="20" t="s">
        <v>195</v>
      </c>
      <c r="BE134" s="179">
        <f>IF(N134="základní",J134,0)</f>
        <v>13750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76</v>
      </c>
      <c r="BK134" s="179">
        <f>ROUND(I134*H134,2)</f>
        <v>13750</v>
      </c>
      <c r="BL134" s="20" t="s">
        <v>295</v>
      </c>
      <c r="BM134" s="178" t="s">
        <v>3020</v>
      </c>
    </row>
    <row r="135" spans="1:65" s="2" customFormat="1" ht="24" customHeight="1">
      <c r="A135" s="33"/>
      <c r="B135" s="167"/>
      <c r="C135" s="168" t="s">
        <v>498</v>
      </c>
      <c r="D135" s="168" t="s">
        <v>197</v>
      </c>
      <c r="E135" s="169" t="s">
        <v>3021</v>
      </c>
      <c r="F135" s="170" t="s">
        <v>3022</v>
      </c>
      <c r="G135" s="171" t="s">
        <v>212</v>
      </c>
      <c r="H135" s="172">
        <v>8</v>
      </c>
      <c r="I135" s="173">
        <v>1375</v>
      </c>
      <c r="J135" s="173">
        <f>ROUND(I135*H135,2)</f>
        <v>11000</v>
      </c>
      <c r="K135" s="170" t="s">
        <v>3</v>
      </c>
      <c r="L135" s="34"/>
      <c r="M135" s="174" t="s">
        <v>3</v>
      </c>
      <c r="N135" s="175" t="s">
        <v>40</v>
      </c>
      <c r="O135" s="176">
        <v>0</v>
      </c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295</v>
      </c>
      <c r="AT135" s="178" t="s">
        <v>197</v>
      </c>
      <c r="AU135" s="178" t="s">
        <v>78</v>
      </c>
      <c r="AY135" s="20" t="s">
        <v>195</v>
      </c>
      <c r="BE135" s="179">
        <f>IF(N135="základní",J135,0)</f>
        <v>11000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76</v>
      </c>
      <c r="BK135" s="179">
        <f>ROUND(I135*H135,2)</f>
        <v>11000</v>
      </c>
      <c r="BL135" s="20" t="s">
        <v>295</v>
      </c>
      <c r="BM135" s="178" t="s">
        <v>3023</v>
      </c>
    </row>
    <row r="136" spans="1:65" s="2" customFormat="1" ht="24" customHeight="1">
      <c r="A136" s="33"/>
      <c r="B136" s="167"/>
      <c r="C136" s="168" t="s">
        <v>502</v>
      </c>
      <c r="D136" s="168" t="s">
        <v>197</v>
      </c>
      <c r="E136" s="169" t="s">
        <v>3024</v>
      </c>
      <c r="F136" s="170" t="s">
        <v>3025</v>
      </c>
      <c r="G136" s="171" t="s">
        <v>212</v>
      </c>
      <c r="H136" s="172">
        <v>4</v>
      </c>
      <c r="I136" s="173">
        <v>1045</v>
      </c>
      <c r="J136" s="173">
        <f>ROUND(I136*H136,2)</f>
        <v>4180</v>
      </c>
      <c r="K136" s="170" t="s">
        <v>3</v>
      </c>
      <c r="L136" s="34"/>
      <c r="M136" s="174" t="s">
        <v>3</v>
      </c>
      <c r="N136" s="175" t="s">
        <v>40</v>
      </c>
      <c r="O136" s="176">
        <v>0</v>
      </c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295</v>
      </c>
      <c r="AT136" s="178" t="s">
        <v>197</v>
      </c>
      <c r="AU136" s="178" t="s">
        <v>78</v>
      </c>
      <c r="AY136" s="20" t="s">
        <v>195</v>
      </c>
      <c r="BE136" s="179">
        <f>IF(N136="základní",J136,0)</f>
        <v>4180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76</v>
      </c>
      <c r="BK136" s="179">
        <f>ROUND(I136*H136,2)</f>
        <v>4180</v>
      </c>
      <c r="BL136" s="20" t="s">
        <v>295</v>
      </c>
      <c r="BM136" s="178" t="s">
        <v>3026</v>
      </c>
    </row>
    <row r="137" spans="1:65" s="2" customFormat="1" ht="24" customHeight="1">
      <c r="A137" s="33"/>
      <c r="B137" s="167"/>
      <c r="C137" s="168" t="s">
        <v>510</v>
      </c>
      <c r="D137" s="168" t="s">
        <v>197</v>
      </c>
      <c r="E137" s="169" t="s">
        <v>3027</v>
      </c>
      <c r="F137" s="170" t="s">
        <v>3028</v>
      </c>
      <c r="G137" s="171" t="s">
        <v>212</v>
      </c>
      <c r="H137" s="172">
        <v>8</v>
      </c>
      <c r="I137" s="173">
        <v>748</v>
      </c>
      <c r="J137" s="173">
        <f>ROUND(I137*H137,2)</f>
        <v>5984</v>
      </c>
      <c r="K137" s="170" t="s">
        <v>3</v>
      </c>
      <c r="L137" s="34"/>
      <c r="M137" s="174" t="s">
        <v>3</v>
      </c>
      <c r="N137" s="175" t="s">
        <v>40</v>
      </c>
      <c r="O137" s="176">
        <v>0</v>
      </c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295</v>
      </c>
      <c r="AT137" s="178" t="s">
        <v>197</v>
      </c>
      <c r="AU137" s="178" t="s">
        <v>78</v>
      </c>
      <c r="AY137" s="20" t="s">
        <v>195</v>
      </c>
      <c r="BE137" s="179">
        <f>IF(N137="základní",J137,0)</f>
        <v>5984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76</v>
      </c>
      <c r="BK137" s="179">
        <f>ROUND(I137*H137,2)</f>
        <v>5984</v>
      </c>
      <c r="BL137" s="20" t="s">
        <v>295</v>
      </c>
      <c r="BM137" s="178" t="s">
        <v>3029</v>
      </c>
    </row>
    <row r="138" spans="1:65" s="2" customFormat="1" ht="24" customHeight="1">
      <c r="A138" s="33"/>
      <c r="B138" s="167"/>
      <c r="C138" s="168" t="s">
        <v>515</v>
      </c>
      <c r="D138" s="168" t="s">
        <v>197</v>
      </c>
      <c r="E138" s="169" t="s">
        <v>3030</v>
      </c>
      <c r="F138" s="170" t="s">
        <v>3031</v>
      </c>
      <c r="G138" s="171" t="s">
        <v>212</v>
      </c>
      <c r="H138" s="172">
        <v>38</v>
      </c>
      <c r="I138" s="173">
        <v>1078</v>
      </c>
      <c r="J138" s="173">
        <f>ROUND(I138*H138,2)</f>
        <v>40964</v>
      </c>
      <c r="K138" s="170" t="s">
        <v>3</v>
      </c>
      <c r="L138" s="34"/>
      <c r="M138" s="174" t="s">
        <v>3</v>
      </c>
      <c r="N138" s="175" t="s">
        <v>40</v>
      </c>
      <c r="O138" s="176">
        <v>0</v>
      </c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295</v>
      </c>
      <c r="AT138" s="178" t="s">
        <v>197</v>
      </c>
      <c r="AU138" s="178" t="s">
        <v>78</v>
      </c>
      <c r="AY138" s="20" t="s">
        <v>195</v>
      </c>
      <c r="BE138" s="179">
        <f>IF(N138="základní",J138,0)</f>
        <v>40964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76</v>
      </c>
      <c r="BK138" s="179">
        <f>ROUND(I138*H138,2)</f>
        <v>40964</v>
      </c>
      <c r="BL138" s="20" t="s">
        <v>295</v>
      </c>
      <c r="BM138" s="178" t="s">
        <v>3032</v>
      </c>
    </row>
    <row r="139" spans="1:65" s="2" customFormat="1" ht="24" customHeight="1">
      <c r="A139" s="33"/>
      <c r="B139" s="167"/>
      <c r="C139" s="168" t="s">
        <v>206</v>
      </c>
      <c r="D139" s="168" t="s">
        <v>197</v>
      </c>
      <c r="E139" s="169" t="s">
        <v>3033</v>
      </c>
      <c r="F139" s="170" t="s">
        <v>3034</v>
      </c>
      <c r="G139" s="171" t="s">
        <v>212</v>
      </c>
      <c r="H139" s="172">
        <v>12</v>
      </c>
      <c r="I139" s="173">
        <v>891</v>
      </c>
      <c r="J139" s="173">
        <f>ROUND(I139*H139,2)</f>
        <v>10692</v>
      </c>
      <c r="K139" s="170" t="s">
        <v>3</v>
      </c>
      <c r="L139" s="34"/>
      <c r="M139" s="174" t="s">
        <v>3</v>
      </c>
      <c r="N139" s="175" t="s">
        <v>40</v>
      </c>
      <c r="O139" s="176">
        <v>0</v>
      </c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8" t="s">
        <v>295</v>
      </c>
      <c r="AT139" s="178" t="s">
        <v>197</v>
      </c>
      <c r="AU139" s="178" t="s">
        <v>78</v>
      </c>
      <c r="AY139" s="20" t="s">
        <v>195</v>
      </c>
      <c r="BE139" s="179">
        <f>IF(N139="základní",J139,0)</f>
        <v>10692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0" t="s">
        <v>76</v>
      </c>
      <c r="BK139" s="179">
        <f>ROUND(I139*H139,2)</f>
        <v>10692</v>
      </c>
      <c r="BL139" s="20" t="s">
        <v>295</v>
      </c>
      <c r="BM139" s="178" t="s">
        <v>3035</v>
      </c>
    </row>
    <row r="140" spans="1:65" s="2" customFormat="1" ht="24" customHeight="1">
      <c r="A140" s="33"/>
      <c r="B140" s="167"/>
      <c r="C140" s="168" t="s">
        <v>534</v>
      </c>
      <c r="D140" s="168" t="s">
        <v>197</v>
      </c>
      <c r="E140" s="169" t="s">
        <v>3036</v>
      </c>
      <c r="F140" s="170" t="s">
        <v>3037</v>
      </c>
      <c r="G140" s="171" t="s">
        <v>212</v>
      </c>
      <c r="H140" s="172">
        <v>22</v>
      </c>
      <c r="I140" s="173">
        <v>759</v>
      </c>
      <c r="J140" s="173">
        <f>ROUND(I140*H140,2)</f>
        <v>16698</v>
      </c>
      <c r="K140" s="170" t="s">
        <v>3</v>
      </c>
      <c r="L140" s="34"/>
      <c r="M140" s="174" t="s">
        <v>3</v>
      </c>
      <c r="N140" s="175" t="s">
        <v>40</v>
      </c>
      <c r="O140" s="176">
        <v>0</v>
      </c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295</v>
      </c>
      <c r="AT140" s="178" t="s">
        <v>197</v>
      </c>
      <c r="AU140" s="178" t="s">
        <v>78</v>
      </c>
      <c r="AY140" s="20" t="s">
        <v>195</v>
      </c>
      <c r="BE140" s="179">
        <f>IF(N140="základní",J140,0)</f>
        <v>16698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76</v>
      </c>
      <c r="BK140" s="179">
        <f>ROUND(I140*H140,2)</f>
        <v>16698</v>
      </c>
      <c r="BL140" s="20" t="s">
        <v>295</v>
      </c>
      <c r="BM140" s="178" t="s">
        <v>3038</v>
      </c>
    </row>
    <row r="141" spans="1:65" s="2" customFormat="1" ht="24" customHeight="1">
      <c r="A141" s="33"/>
      <c r="B141" s="167"/>
      <c r="C141" s="168" t="s">
        <v>542</v>
      </c>
      <c r="D141" s="168" t="s">
        <v>197</v>
      </c>
      <c r="E141" s="169" t="s">
        <v>3039</v>
      </c>
      <c r="F141" s="170" t="s">
        <v>3040</v>
      </c>
      <c r="G141" s="171" t="s">
        <v>212</v>
      </c>
      <c r="H141" s="172">
        <v>6</v>
      </c>
      <c r="I141" s="173">
        <v>385</v>
      </c>
      <c r="J141" s="173">
        <f>ROUND(I141*H141,2)</f>
        <v>2310</v>
      </c>
      <c r="K141" s="170" t="s">
        <v>3</v>
      </c>
      <c r="L141" s="34"/>
      <c r="M141" s="174" t="s">
        <v>3</v>
      </c>
      <c r="N141" s="175" t="s">
        <v>40</v>
      </c>
      <c r="O141" s="176">
        <v>0</v>
      </c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295</v>
      </c>
      <c r="AT141" s="178" t="s">
        <v>197</v>
      </c>
      <c r="AU141" s="178" t="s">
        <v>78</v>
      </c>
      <c r="AY141" s="20" t="s">
        <v>195</v>
      </c>
      <c r="BE141" s="179">
        <f>IF(N141="základní",J141,0)</f>
        <v>2310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76</v>
      </c>
      <c r="BK141" s="179">
        <f>ROUND(I141*H141,2)</f>
        <v>2310</v>
      </c>
      <c r="BL141" s="20" t="s">
        <v>295</v>
      </c>
      <c r="BM141" s="178" t="s">
        <v>3041</v>
      </c>
    </row>
    <row r="142" spans="1:65" s="2" customFormat="1" ht="16.5" customHeight="1">
      <c r="A142" s="33"/>
      <c r="B142" s="167"/>
      <c r="C142" s="168" t="s">
        <v>546</v>
      </c>
      <c r="D142" s="168" t="s">
        <v>197</v>
      </c>
      <c r="E142" s="169" t="s">
        <v>3042</v>
      </c>
      <c r="F142" s="170" t="s">
        <v>3043</v>
      </c>
      <c r="G142" s="171" t="s">
        <v>212</v>
      </c>
      <c r="H142" s="172">
        <v>38</v>
      </c>
      <c r="I142" s="173">
        <v>150</v>
      </c>
      <c r="J142" s="173">
        <f>ROUND(I142*H142,2)</f>
        <v>5700</v>
      </c>
      <c r="K142" s="170" t="s">
        <v>3</v>
      </c>
      <c r="L142" s="34"/>
      <c r="M142" s="174" t="s">
        <v>3</v>
      </c>
      <c r="N142" s="175" t="s">
        <v>40</v>
      </c>
      <c r="O142" s="176">
        <v>0</v>
      </c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295</v>
      </c>
      <c r="AT142" s="178" t="s">
        <v>197</v>
      </c>
      <c r="AU142" s="178" t="s">
        <v>78</v>
      </c>
      <c r="AY142" s="20" t="s">
        <v>195</v>
      </c>
      <c r="BE142" s="179">
        <f>IF(N142="základní",J142,0)</f>
        <v>5700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0" t="s">
        <v>76</v>
      </c>
      <c r="BK142" s="179">
        <f>ROUND(I142*H142,2)</f>
        <v>5700</v>
      </c>
      <c r="BL142" s="20" t="s">
        <v>295</v>
      </c>
      <c r="BM142" s="178" t="s">
        <v>3044</v>
      </c>
    </row>
    <row r="143" spans="1:65" s="2" customFormat="1" ht="16.5" customHeight="1">
      <c r="A143" s="33"/>
      <c r="B143" s="167"/>
      <c r="C143" s="168" t="s">
        <v>551</v>
      </c>
      <c r="D143" s="168" t="s">
        <v>197</v>
      </c>
      <c r="E143" s="169" t="s">
        <v>3045</v>
      </c>
      <c r="F143" s="170" t="s">
        <v>3046</v>
      </c>
      <c r="G143" s="171" t="s">
        <v>212</v>
      </c>
      <c r="H143" s="172">
        <v>8</v>
      </c>
      <c r="I143" s="173">
        <v>128</v>
      </c>
      <c r="J143" s="173">
        <f>ROUND(I143*H143,2)</f>
        <v>1024</v>
      </c>
      <c r="K143" s="170" t="s">
        <v>3</v>
      </c>
      <c r="L143" s="34"/>
      <c r="M143" s="174" t="s">
        <v>3</v>
      </c>
      <c r="N143" s="175" t="s">
        <v>40</v>
      </c>
      <c r="O143" s="176">
        <v>0</v>
      </c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295</v>
      </c>
      <c r="AT143" s="178" t="s">
        <v>197</v>
      </c>
      <c r="AU143" s="178" t="s">
        <v>78</v>
      </c>
      <c r="AY143" s="20" t="s">
        <v>195</v>
      </c>
      <c r="BE143" s="179">
        <f>IF(N143="základní",J143,0)</f>
        <v>1024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0" t="s">
        <v>76</v>
      </c>
      <c r="BK143" s="179">
        <f>ROUND(I143*H143,2)</f>
        <v>1024</v>
      </c>
      <c r="BL143" s="20" t="s">
        <v>295</v>
      </c>
      <c r="BM143" s="178" t="s">
        <v>3047</v>
      </c>
    </row>
    <row r="144" spans="1:65" s="2" customFormat="1" ht="16.5" customHeight="1">
      <c r="A144" s="33"/>
      <c r="B144" s="167"/>
      <c r="C144" s="168" t="s">
        <v>555</v>
      </c>
      <c r="D144" s="168" t="s">
        <v>197</v>
      </c>
      <c r="E144" s="169" t="s">
        <v>3048</v>
      </c>
      <c r="F144" s="170" t="s">
        <v>3049</v>
      </c>
      <c r="G144" s="171" t="s">
        <v>212</v>
      </c>
      <c r="H144" s="172">
        <v>12</v>
      </c>
      <c r="I144" s="173">
        <v>120</v>
      </c>
      <c r="J144" s="173">
        <f>ROUND(I144*H144,2)</f>
        <v>1440</v>
      </c>
      <c r="K144" s="170" t="s">
        <v>3</v>
      </c>
      <c r="L144" s="34"/>
      <c r="M144" s="174" t="s">
        <v>3</v>
      </c>
      <c r="N144" s="175" t="s">
        <v>40</v>
      </c>
      <c r="O144" s="176">
        <v>0</v>
      </c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295</v>
      </c>
      <c r="AT144" s="178" t="s">
        <v>197</v>
      </c>
      <c r="AU144" s="178" t="s">
        <v>78</v>
      </c>
      <c r="AY144" s="20" t="s">
        <v>195</v>
      </c>
      <c r="BE144" s="179">
        <f>IF(N144="základní",J144,0)</f>
        <v>1440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76</v>
      </c>
      <c r="BK144" s="179">
        <f>ROUND(I144*H144,2)</f>
        <v>1440</v>
      </c>
      <c r="BL144" s="20" t="s">
        <v>295</v>
      </c>
      <c r="BM144" s="178" t="s">
        <v>3050</v>
      </c>
    </row>
    <row r="145" spans="1:65" s="2" customFormat="1" ht="16.5" customHeight="1">
      <c r="A145" s="33"/>
      <c r="B145" s="167"/>
      <c r="C145" s="168" t="s">
        <v>559</v>
      </c>
      <c r="D145" s="168" t="s">
        <v>197</v>
      </c>
      <c r="E145" s="169" t="s">
        <v>3051</v>
      </c>
      <c r="F145" s="170" t="s">
        <v>3052</v>
      </c>
      <c r="G145" s="171" t="s">
        <v>212</v>
      </c>
      <c r="H145" s="172">
        <v>22</v>
      </c>
      <c r="I145" s="173">
        <v>94</v>
      </c>
      <c r="J145" s="173">
        <f>ROUND(I145*H145,2)</f>
        <v>2068</v>
      </c>
      <c r="K145" s="170" t="s">
        <v>3</v>
      </c>
      <c r="L145" s="34"/>
      <c r="M145" s="174" t="s">
        <v>3</v>
      </c>
      <c r="N145" s="175" t="s">
        <v>40</v>
      </c>
      <c r="O145" s="176">
        <v>0</v>
      </c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295</v>
      </c>
      <c r="AT145" s="178" t="s">
        <v>197</v>
      </c>
      <c r="AU145" s="178" t="s">
        <v>78</v>
      </c>
      <c r="AY145" s="20" t="s">
        <v>195</v>
      </c>
      <c r="BE145" s="179">
        <f>IF(N145="základní",J145,0)</f>
        <v>2068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0" t="s">
        <v>76</v>
      </c>
      <c r="BK145" s="179">
        <f>ROUND(I145*H145,2)</f>
        <v>2068</v>
      </c>
      <c r="BL145" s="20" t="s">
        <v>295</v>
      </c>
      <c r="BM145" s="178" t="s">
        <v>3053</v>
      </c>
    </row>
    <row r="146" spans="1:65" s="2" customFormat="1" ht="16.5" customHeight="1">
      <c r="A146" s="33"/>
      <c r="B146" s="167"/>
      <c r="C146" s="168" t="s">
        <v>564</v>
      </c>
      <c r="D146" s="168" t="s">
        <v>197</v>
      </c>
      <c r="E146" s="169" t="s">
        <v>3054</v>
      </c>
      <c r="F146" s="170" t="s">
        <v>3055</v>
      </c>
      <c r="G146" s="171" t="s">
        <v>212</v>
      </c>
      <c r="H146" s="172">
        <v>4</v>
      </c>
      <c r="I146" s="173">
        <v>90</v>
      </c>
      <c r="J146" s="173">
        <f>ROUND(I146*H146,2)</f>
        <v>360</v>
      </c>
      <c r="K146" s="170" t="s">
        <v>3</v>
      </c>
      <c r="L146" s="34"/>
      <c r="M146" s="174" t="s">
        <v>3</v>
      </c>
      <c r="N146" s="175" t="s">
        <v>40</v>
      </c>
      <c r="O146" s="176">
        <v>0</v>
      </c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8" t="s">
        <v>295</v>
      </c>
      <c r="AT146" s="178" t="s">
        <v>197</v>
      </c>
      <c r="AU146" s="178" t="s">
        <v>78</v>
      </c>
      <c r="AY146" s="20" t="s">
        <v>195</v>
      </c>
      <c r="BE146" s="179">
        <f>IF(N146="základní",J146,0)</f>
        <v>360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76</v>
      </c>
      <c r="BK146" s="179">
        <f>ROUND(I146*H146,2)</f>
        <v>360</v>
      </c>
      <c r="BL146" s="20" t="s">
        <v>295</v>
      </c>
      <c r="BM146" s="178" t="s">
        <v>3056</v>
      </c>
    </row>
    <row r="147" spans="1:65" s="2" customFormat="1" ht="16.5" customHeight="1">
      <c r="A147" s="33"/>
      <c r="B147" s="167"/>
      <c r="C147" s="168" t="s">
        <v>569</v>
      </c>
      <c r="D147" s="168" t="s">
        <v>197</v>
      </c>
      <c r="E147" s="169" t="s">
        <v>3057</v>
      </c>
      <c r="F147" s="170" t="s">
        <v>3058</v>
      </c>
      <c r="G147" s="171" t="s">
        <v>212</v>
      </c>
      <c r="H147" s="172">
        <v>6</v>
      </c>
      <c r="I147" s="173">
        <v>83</v>
      </c>
      <c r="J147" s="173">
        <f>ROUND(I147*H147,2)</f>
        <v>498</v>
      </c>
      <c r="K147" s="170" t="s">
        <v>3</v>
      </c>
      <c r="L147" s="34"/>
      <c r="M147" s="174" t="s">
        <v>3</v>
      </c>
      <c r="N147" s="175" t="s">
        <v>40</v>
      </c>
      <c r="O147" s="176">
        <v>0</v>
      </c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8" t="s">
        <v>295</v>
      </c>
      <c r="AT147" s="178" t="s">
        <v>197</v>
      </c>
      <c r="AU147" s="178" t="s">
        <v>78</v>
      </c>
      <c r="AY147" s="20" t="s">
        <v>195</v>
      </c>
      <c r="BE147" s="179">
        <f>IF(N147="základní",J147,0)</f>
        <v>498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0" t="s">
        <v>76</v>
      </c>
      <c r="BK147" s="179">
        <f>ROUND(I147*H147,2)</f>
        <v>498</v>
      </c>
      <c r="BL147" s="20" t="s">
        <v>295</v>
      </c>
      <c r="BM147" s="178" t="s">
        <v>3059</v>
      </c>
    </row>
    <row r="148" spans="1:65" s="2" customFormat="1" ht="16.5" customHeight="1">
      <c r="A148" s="33"/>
      <c r="B148" s="167"/>
      <c r="C148" s="168" t="s">
        <v>573</v>
      </c>
      <c r="D148" s="168" t="s">
        <v>197</v>
      </c>
      <c r="E148" s="169" t="s">
        <v>3060</v>
      </c>
      <c r="F148" s="170" t="s">
        <v>3061</v>
      </c>
      <c r="G148" s="171" t="s">
        <v>212</v>
      </c>
      <c r="H148" s="172">
        <v>8</v>
      </c>
      <c r="I148" s="173">
        <v>76</v>
      </c>
      <c r="J148" s="173">
        <f>ROUND(I148*H148,2)</f>
        <v>608</v>
      </c>
      <c r="K148" s="170" t="s">
        <v>3</v>
      </c>
      <c r="L148" s="34"/>
      <c r="M148" s="174" t="s">
        <v>3</v>
      </c>
      <c r="N148" s="175" t="s">
        <v>40</v>
      </c>
      <c r="O148" s="176">
        <v>0</v>
      </c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295</v>
      </c>
      <c r="AT148" s="178" t="s">
        <v>197</v>
      </c>
      <c r="AU148" s="178" t="s">
        <v>78</v>
      </c>
      <c r="AY148" s="20" t="s">
        <v>195</v>
      </c>
      <c r="BE148" s="179">
        <f>IF(N148="základní",J148,0)</f>
        <v>608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0" t="s">
        <v>76</v>
      </c>
      <c r="BK148" s="179">
        <f>ROUND(I148*H148,2)</f>
        <v>608</v>
      </c>
      <c r="BL148" s="20" t="s">
        <v>295</v>
      </c>
      <c r="BM148" s="178" t="s">
        <v>3062</v>
      </c>
    </row>
    <row r="149" spans="1:65" s="2" customFormat="1" ht="24" customHeight="1">
      <c r="A149" s="33"/>
      <c r="B149" s="167"/>
      <c r="C149" s="168" t="s">
        <v>578</v>
      </c>
      <c r="D149" s="168" t="s">
        <v>197</v>
      </c>
      <c r="E149" s="169" t="s">
        <v>3063</v>
      </c>
      <c r="F149" s="170" t="s">
        <v>3064</v>
      </c>
      <c r="G149" s="171" t="s">
        <v>1148</v>
      </c>
      <c r="H149" s="172">
        <v>9</v>
      </c>
      <c r="I149" s="173">
        <v>286</v>
      </c>
      <c r="J149" s="173">
        <f>ROUND(I149*H149,2)</f>
        <v>2574</v>
      </c>
      <c r="K149" s="170" t="s">
        <v>3</v>
      </c>
      <c r="L149" s="34"/>
      <c r="M149" s="174" t="s">
        <v>3</v>
      </c>
      <c r="N149" s="175" t="s">
        <v>40</v>
      </c>
      <c r="O149" s="176">
        <v>0</v>
      </c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295</v>
      </c>
      <c r="AT149" s="178" t="s">
        <v>197</v>
      </c>
      <c r="AU149" s="178" t="s">
        <v>78</v>
      </c>
      <c r="AY149" s="20" t="s">
        <v>195</v>
      </c>
      <c r="BE149" s="179">
        <f>IF(N149="základní",J149,0)</f>
        <v>2574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76</v>
      </c>
      <c r="BK149" s="179">
        <f>ROUND(I149*H149,2)</f>
        <v>2574</v>
      </c>
      <c r="BL149" s="20" t="s">
        <v>295</v>
      </c>
      <c r="BM149" s="178" t="s">
        <v>3065</v>
      </c>
    </row>
    <row r="150" spans="1:65" s="2" customFormat="1" ht="24" customHeight="1">
      <c r="A150" s="33"/>
      <c r="B150" s="167"/>
      <c r="C150" s="168" t="s">
        <v>583</v>
      </c>
      <c r="D150" s="168" t="s">
        <v>197</v>
      </c>
      <c r="E150" s="169" t="s">
        <v>3066</v>
      </c>
      <c r="F150" s="170" t="s">
        <v>3067</v>
      </c>
      <c r="G150" s="171" t="s">
        <v>212</v>
      </c>
      <c r="H150" s="172">
        <v>54</v>
      </c>
      <c r="I150" s="173">
        <v>30</v>
      </c>
      <c r="J150" s="173">
        <f>ROUND(I150*H150,2)</f>
        <v>1620</v>
      </c>
      <c r="K150" s="170" t="s">
        <v>3</v>
      </c>
      <c r="L150" s="34"/>
      <c r="M150" s="174" t="s">
        <v>3</v>
      </c>
      <c r="N150" s="175" t="s">
        <v>40</v>
      </c>
      <c r="O150" s="176">
        <v>0</v>
      </c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8" t="s">
        <v>295</v>
      </c>
      <c r="AT150" s="178" t="s">
        <v>197</v>
      </c>
      <c r="AU150" s="178" t="s">
        <v>78</v>
      </c>
      <c r="AY150" s="20" t="s">
        <v>195</v>
      </c>
      <c r="BE150" s="179">
        <f>IF(N150="základní",J150,0)</f>
        <v>1620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20" t="s">
        <v>76</v>
      </c>
      <c r="BK150" s="179">
        <f>ROUND(I150*H150,2)</f>
        <v>1620</v>
      </c>
      <c r="BL150" s="20" t="s">
        <v>295</v>
      </c>
      <c r="BM150" s="178" t="s">
        <v>3068</v>
      </c>
    </row>
    <row r="151" spans="1:65" s="2" customFormat="1" ht="16.5" customHeight="1">
      <c r="A151" s="33"/>
      <c r="B151" s="167"/>
      <c r="C151" s="168" t="s">
        <v>590</v>
      </c>
      <c r="D151" s="168" t="s">
        <v>197</v>
      </c>
      <c r="E151" s="169" t="s">
        <v>3069</v>
      </c>
      <c r="F151" s="170" t="s">
        <v>3070</v>
      </c>
      <c r="G151" s="171" t="s">
        <v>1041</v>
      </c>
      <c r="H151" s="172">
        <v>2</v>
      </c>
      <c r="I151" s="173">
        <v>1320</v>
      </c>
      <c r="J151" s="173">
        <f>ROUND(I151*H151,2)</f>
        <v>2640</v>
      </c>
      <c r="K151" s="170" t="s">
        <v>3</v>
      </c>
      <c r="L151" s="34"/>
      <c r="M151" s="174" t="s">
        <v>3</v>
      </c>
      <c r="N151" s="175" t="s">
        <v>40</v>
      </c>
      <c r="O151" s="176">
        <v>0</v>
      </c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8" t="s">
        <v>295</v>
      </c>
      <c r="AT151" s="178" t="s">
        <v>197</v>
      </c>
      <c r="AU151" s="178" t="s">
        <v>78</v>
      </c>
      <c r="AY151" s="20" t="s">
        <v>195</v>
      </c>
      <c r="BE151" s="179">
        <f>IF(N151="základní",J151,0)</f>
        <v>2640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20" t="s">
        <v>76</v>
      </c>
      <c r="BK151" s="179">
        <f>ROUND(I151*H151,2)</f>
        <v>2640</v>
      </c>
      <c r="BL151" s="20" t="s">
        <v>295</v>
      </c>
      <c r="BM151" s="178" t="s">
        <v>3071</v>
      </c>
    </row>
    <row r="152" spans="1:65" s="2" customFormat="1" ht="16.5" customHeight="1">
      <c r="A152" s="33"/>
      <c r="B152" s="167"/>
      <c r="C152" s="168" t="s">
        <v>595</v>
      </c>
      <c r="D152" s="168" t="s">
        <v>197</v>
      </c>
      <c r="E152" s="169" t="s">
        <v>3072</v>
      </c>
      <c r="F152" s="170" t="s">
        <v>3073</v>
      </c>
      <c r="G152" s="171" t="s">
        <v>1041</v>
      </c>
      <c r="H152" s="172">
        <v>1</v>
      </c>
      <c r="I152" s="173">
        <v>2750</v>
      </c>
      <c r="J152" s="173">
        <f>ROUND(I152*H152,2)</f>
        <v>2750</v>
      </c>
      <c r="K152" s="170" t="s">
        <v>3</v>
      </c>
      <c r="L152" s="34"/>
      <c r="M152" s="174" t="s">
        <v>3</v>
      </c>
      <c r="N152" s="175" t="s">
        <v>40</v>
      </c>
      <c r="O152" s="176">
        <v>0</v>
      </c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8" t="s">
        <v>295</v>
      </c>
      <c r="AT152" s="178" t="s">
        <v>197</v>
      </c>
      <c r="AU152" s="178" t="s">
        <v>78</v>
      </c>
      <c r="AY152" s="20" t="s">
        <v>195</v>
      </c>
      <c r="BE152" s="179">
        <f>IF(N152="základní",J152,0)</f>
        <v>2750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20" t="s">
        <v>76</v>
      </c>
      <c r="BK152" s="179">
        <f>ROUND(I152*H152,2)</f>
        <v>2750</v>
      </c>
      <c r="BL152" s="20" t="s">
        <v>295</v>
      </c>
      <c r="BM152" s="178" t="s">
        <v>3074</v>
      </c>
    </row>
    <row r="153" spans="1:65" s="2" customFormat="1" ht="16.5" customHeight="1">
      <c r="A153" s="33"/>
      <c r="B153" s="167"/>
      <c r="C153" s="168" t="s">
        <v>600</v>
      </c>
      <c r="D153" s="168" t="s">
        <v>197</v>
      </c>
      <c r="E153" s="169" t="s">
        <v>3075</v>
      </c>
      <c r="F153" s="170" t="s">
        <v>2856</v>
      </c>
      <c r="G153" s="171" t="s">
        <v>1148</v>
      </c>
      <c r="H153" s="172">
        <v>2</v>
      </c>
      <c r="I153" s="173">
        <v>3850</v>
      </c>
      <c r="J153" s="173">
        <f>ROUND(I153*H153,2)</f>
        <v>7700</v>
      </c>
      <c r="K153" s="170" t="s">
        <v>3</v>
      </c>
      <c r="L153" s="34"/>
      <c r="M153" s="174" t="s">
        <v>3</v>
      </c>
      <c r="N153" s="175" t="s">
        <v>40</v>
      </c>
      <c r="O153" s="176">
        <v>0</v>
      </c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8" t="s">
        <v>295</v>
      </c>
      <c r="AT153" s="178" t="s">
        <v>197</v>
      </c>
      <c r="AU153" s="178" t="s">
        <v>78</v>
      </c>
      <c r="AY153" s="20" t="s">
        <v>195</v>
      </c>
      <c r="BE153" s="179">
        <f>IF(N153="základní",J153,0)</f>
        <v>7700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20" t="s">
        <v>76</v>
      </c>
      <c r="BK153" s="179">
        <f>ROUND(I153*H153,2)</f>
        <v>7700</v>
      </c>
      <c r="BL153" s="20" t="s">
        <v>295</v>
      </c>
      <c r="BM153" s="178" t="s">
        <v>3076</v>
      </c>
    </row>
    <row r="154" spans="1:65" s="2" customFormat="1" ht="16.5" customHeight="1">
      <c r="A154" s="33"/>
      <c r="B154" s="167"/>
      <c r="C154" s="168" t="s">
        <v>606</v>
      </c>
      <c r="D154" s="168" t="s">
        <v>197</v>
      </c>
      <c r="E154" s="169" t="s">
        <v>3077</v>
      </c>
      <c r="F154" s="170" t="s">
        <v>3078</v>
      </c>
      <c r="G154" s="171" t="s">
        <v>1148</v>
      </c>
      <c r="H154" s="172">
        <v>1</v>
      </c>
      <c r="I154" s="173">
        <v>4400</v>
      </c>
      <c r="J154" s="173">
        <f>ROUND(I154*H154,2)</f>
        <v>4400</v>
      </c>
      <c r="K154" s="170" t="s">
        <v>3</v>
      </c>
      <c r="L154" s="34"/>
      <c r="M154" s="174" t="s">
        <v>3</v>
      </c>
      <c r="N154" s="175" t="s">
        <v>40</v>
      </c>
      <c r="O154" s="176">
        <v>0</v>
      </c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8" t="s">
        <v>295</v>
      </c>
      <c r="AT154" s="178" t="s">
        <v>197</v>
      </c>
      <c r="AU154" s="178" t="s">
        <v>78</v>
      </c>
      <c r="AY154" s="20" t="s">
        <v>195</v>
      </c>
      <c r="BE154" s="179">
        <f>IF(N154="základní",J154,0)</f>
        <v>4400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20" t="s">
        <v>76</v>
      </c>
      <c r="BK154" s="179">
        <f>ROUND(I154*H154,2)</f>
        <v>4400</v>
      </c>
      <c r="BL154" s="20" t="s">
        <v>295</v>
      </c>
      <c r="BM154" s="178" t="s">
        <v>3079</v>
      </c>
    </row>
    <row r="155" spans="1:65" s="2" customFormat="1" ht="16.5" customHeight="1">
      <c r="A155" s="33"/>
      <c r="B155" s="167"/>
      <c r="C155" s="168" t="s">
        <v>623</v>
      </c>
      <c r="D155" s="168" t="s">
        <v>197</v>
      </c>
      <c r="E155" s="169" t="s">
        <v>3080</v>
      </c>
      <c r="F155" s="170" t="s">
        <v>2861</v>
      </c>
      <c r="G155" s="171" t="s">
        <v>1041</v>
      </c>
      <c r="H155" s="172">
        <v>1</v>
      </c>
      <c r="I155" s="173">
        <v>6600</v>
      </c>
      <c r="J155" s="173">
        <f>ROUND(I155*H155,2)</f>
        <v>6600</v>
      </c>
      <c r="K155" s="170" t="s">
        <v>3</v>
      </c>
      <c r="L155" s="34"/>
      <c r="M155" s="174" t="s">
        <v>3</v>
      </c>
      <c r="N155" s="175" t="s">
        <v>40</v>
      </c>
      <c r="O155" s="176">
        <v>0</v>
      </c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8" t="s">
        <v>295</v>
      </c>
      <c r="AT155" s="178" t="s">
        <v>197</v>
      </c>
      <c r="AU155" s="178" t="s">
        <v>78</v>
      </c>
      <c r="AY155" s="20" t="s">
        <v>195</v>
      </c>
      <c r="BE155" s="179">
        <f>IF(N155="základní",J155,0)</f>
        <v>6600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20" t="s">
        <v>76</v>
      </c>
      <c r="BK155" s="179">
        <f>ROUND(I155*H155,2)</f>
        <v>6600</v>
      </c>
      <c r="BL155" s="20" t="s">
        <v>295</v>
      </c>
      <c r="BM155" s="178" t="s">
        <v>3081</v>
      </c>
    </row>
    <row r="156" spans="1:65" s="2" customFormat="1" ht="16.5" customHeight="1">
      <c r="A156" s="33"/>
      <c r="B156" s="167"/>
      <c r="C156" s="168" t="s">
        <v>628</v>
      </c>
      <c r="D156" s="168" t="s">
        <v>197</v>
      </c>
      <c r="E156" s="169" t="s">
        <v>3082</v>
      </c>
      <c r="F156" s="170" t="s">
        <v>3083</v>
      </c>
      <c r="G156" s="171" t="s">
        <v>1041</v>
      </c>
      <c r="H156" s="172">
        <v>1</v>
      </c>
      <c r="I156" s="173">
        <v>3850</v>
      </c>
      <c r="J156" s="173">
        <f>ROUND(I156*H156,2)</f>
        <v>3850</v>
      </c>
      <c r="K156" s="170" t="s">
        <v>3</v>
      </c>
      <c r="L156" s="34"/>
      <c r="M156" s="174" t="s">
        <v>3</v>
      </c>
      <c r="N156" s="175" t="s">
        <v>40</v>
      </c>
      <c r="O156" s="176">
        <v>0</v>
      </c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8" t="s">
        <v>295</v>
      </c>
      <c r="AT156" s="178" t="s">
        <v>197</v>
      </c>
      <c r="AU156" s="178" t="s">
        <v>78</v>
      </c>
      <c r="AY156" s="20" t="s">
        <v>195</v>
      </c>
      <c r="BE156" s="179">
        <f>IF(N156="základní",J156,0)</f>
        <v>3850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0" t="s">
        <v>76</v>
      </c>
      <c r="BK156" s="179">
        <f>ROUND(I156*H156,2)</f>
        <v>3850</v>
      </c>
      <c r="BL156" s="20" t="s">
        <v>295</v>
      </c>
      <c r="BM156" s="178" t="s">
        <v>3084</v>
      </c>
    </row>
    <row r="157" spans="1:65" s="2" customFormat="1" ht="16.5" customHeight="1">
      <c r="A157" s="33"/>
      <c r="B157" s="167"/>
      <c r="C157" s="168" t="s">
        <v>632</v>
      </c>
      <c r="D157" s="168" t="s">
        <v>197</v>
      </c>
      <c r="E157" s="169" t="s">
        <v>3085</v>
      </c>
      <c r="F157" s="170" t="s">
        <v>3086</v>
      </c>
      <c r="G157" s="171" t="s">
        <v>1041</v>
      </c>
      <c r="H157" s="172">
        <v>1</v>
      </c>
      <c r="I157" s="173">
        <v>3850</v>
      </c>
      <c r="J157" s="173">
        <f>ROUND(I157*H157,2)</f>
        <v>3850</v>
      </c>
      <c r="K157" s="170" t="s">
        <v>3</v>
      </c>
      <c r="L157" s="34"/>
      <c r="M157" s="174" t="s">
        <v>3</v>
      </c>
      <c r="N157" s="175" t="s">
        <v>40</v>
      </c>
      <c r="O157" s="176">
        <v>0</v>
      </c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8" t="s">
        <v>295</v>
      </c>
      <c r="AT157" s="178" t="s">
        <v>197</v>
      </c>
      <c r="AU157" s="178" t="s">
        <v>78</v>
      </c>
      <c r="AY157" s="20" t="s">
        <v>195</v>
      </c>
      <c r="BE157" s="179">
        <f>IF(N157="základní",J157,0)</f>
        <v>3850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20" t="s">
        <v>76</v>
      </c>
      <c r="BK157" s="179">
        <f>ROUND(I157*H157,2)</f>
        <v>3850</v>
      </c>
      <c r="BL157" s="20" t="s">
        <v>295</v>
      </c>
      <c r="BM157" s="178" t="s">
        <v>3087</v>
      </c>
    </row>
    <row r="158" spans="1:65" s="2" customFormat="1" ht="24" customHeight="1">
      <c r="A158" s="33"/>
      <c r="B158" s="167"/>
      <c r="C158" s="168" t="s">
        <v>636</v>
      </c>
      <c r="D158" s="168" t="s">
        <v>197</v>
      </c>
      <c r="E158" s="169" t="s">
        <v>3088</v>
      </c>
      <c r="F158" s="170" t="s">
        <v>3089</v>
      </c>
      <c r="G158" s="171" t="s">
        <v>1041</v>
      </c>
      <c r="H158" s="172">
        <v>1</v>
      </c>
      <c r="I158" s="173">
        <v>1980</v>
      </c>
      <c r="J158" s="173">
        <f>ROUND(I158*H158,2)</f>
        <v>1980</v>
      </c>
      <c r="K158" s="170" t="s">
        <v>3</v>
      </c>
      <c r="L158" s="34"/>
      <c r="M158" s="174" t="s">
        <v>3</v>
      </c>
      <c r="N158" s="175" t="s">
        <v>40</v>
      </c>
      <c r="O158" s="176">
        <v>0</v>
      </c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8" t="s">
        <v>295</v>
      </c>
      <c r="AT158" s="178" t="s">
        <v>197</v>
      </c>
      <c r="AU158" s="178" t="s">
        <v>78</v>
      </c>
      <c r="AY158" s="20" t="s">
        <v>195</v>
      </c>
      <c r="BE158" s="179">
        <f>IF(N158="základní",J158,0)</f>
        <v>1980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20" t="s">
        <v>76</v>
      </c>
      <c r="BK158" s="179">
        <f>ROUND(I158*H158,2)</f>
        <v>1980</v>
      </c>
      <c r="BL158" s="20" t="s">
        <v>295</v>
      </c>
      <c r="BM158" s="178" t="s">
        <v>3090</v>
      </c>
    </row>
    <row r="159" spans="1:65" s="2" customFormat="1" ht="16.5" customHeight="1">
      <c r="A159" s="33"/>
      <c r="B159" s="167"/>
      <c r="C159" s="168" t="s">
        <v>640</v>
      </c>
      <c r="D159" s="168" t="s">
        <v>197</v>
      </c>
      <c r="E159" s="169" t="s">
        <v>3091</v>
      </c>
      <c r="F159" s="170" t="s">
        <v>884</v>
      </c>
      <c r="G159" s="171" t="s">
        <v>1041</v>
      </c>
      <c r="H159" s="172">
        <v>1</v>
      </c>
      <c r="I159" s="173">
        <v>1320</v>
      </c>
      <c r="J159" s="173">
        <f>ROUND(I159*H159,2)</f>
        <v>1320</v>
      </c>
      <c r="K159" s="170" t="s">
        <v>3</v>
      </c>
      <c r="L159" s="34"/>
      <c r="M159" s="221" t="s">
        <v>3</v>
      </c>
      <c r="N159" s="222" t="s">
        <v>40</v>
      </c>
      <c r="O159" s="219">
        <v>0</v>
      </c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8" t="s">
        <v>295</v>
      </c>
      <c r="AT159" s="178" t="s">
        <v>197</v>
      </c>
      <c r="AU159" s="178" t="s">
        <v>78</v>
      </c>
      <c r="AY159" s="20" t="s">
        <v>195</v>
      </c>
      <c r="BE159" s="179">
        <f>IF(N159="základní",J159,0)</f>
        <v>1320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20" t="s">
        <v>76</v>
      </c>
      <c r="BK159" s="179">
        <f>ROUND(I159*H159,2)</f>
        <v>1320</v>
      </c>
      <c r="BL159" s="20" t="s">
        <v>295</v>
      </c>
      <c r="BM159" s="178" t="s">
        <v>3092</v>
      </c>
    </row>
    <row r="160" spans="1:31" s="2" customFormat="1" ht="6.95" customHeight="1">
      <c r="A160" s="33"/>
      <c r="B160" s="49"/>
      <c r="C160" s="50"/>
      <c r="D160" s="50"/>
      <c r="E160" s="50"/>
      <c r="F160" s="50"/>
      <c r="G160" s="50"/>
      <c r="H160" s="50"/>
      <c r="I160" s="50"/>
      <c r="J160" s="50"/>
      <c r="K160" s="50"/>
      <c r="L160" s="34"/>
      <c r="M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</sheetData>
  <autoFilter ref="C86:K15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7"/>
    </row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101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145</v>
      </c>
      <c r="L4" s="23"/>
      <c r="M4" s="118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15</v>
      </c>
      <c r="L6" s="23"/>
    </row>
    <row r="7" spans="2:12" s="1" customFormat="1" ht="16.5" customHeight="1">
      <c r="B7" s="23"/>
      <c r="E7" s="119" t="str">
        <f>'Rekapitulace stavby'!K6</f>
        <v>Snížení energetické náročnosti areálu SOU Hubálov</v>
      </c>
      <c r="F7" s="30"/>
      <c r="G7" s="30"/>
      <c r="H7" s="30"/>
      <c r="L7" s="23"/>
    </row>
    <row r="8" spans="2:12" s="1" customFormat="1" ht="12" customHeight="1">
      <c r="B8" s="23"/>
      <c r="D8" s="30" t="s">
        <v>146</v>
      </c>
      <c r="L8" s="23"/>
    </row>
    <row r="9" spans="1:31" s="2" customFormat="1" ht="16.5" customHeight="1">
      <c r="A9" s="33"/>
      <c r="B9" s="34"/>
      <c r="C9" s="33"/>
      <c r="D9" s="33"/>
      <c r="E9" s="119" t="s">
        <v>147</v>
      </c>
      <c r="F9" s="33"/>
      <c r="G9" s="33"/>
      <c r="H9" s="33"/>
      <c r="I9" s="33"/>
      <c r="J9" s="33"/>
      <c r="K9" s="33"/>
      <c r="L9" s="12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30" t="s">
        <v>148</v>
      </c>
      <c r="E10" s="33"/>
      <c r="F10" s="33"/>
      <c r="G10" s="33"/>
      <c r="H10" s="33"/>
      <c r="I10" s="33"/>
      <c r="J10" s="33"/>
      <c r="K10" s="33"/>
      <c r="L10" s="12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56" t="s">
        <v>3093</v>
      </c>
      <c r="F11" s="33"/>
      <c r="G11" s="33"/>
      <c r="H11" s="33"/>
      <c r="I11" s="33"/>
      <c r="J11" s="33"/>
      <c r="K11" s="33"/>
      <c r="L11" s="1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12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30" t="s">
        <v>17</v>
      </c>
      <c r="E13" s="33"/>
      <c r="F13" s="27" t="s">
        <v>3</v>
      </c>
      <c r="G13" s="33"/>
      <c r="H13" s="33"/>
      <c r="I13" s="30" t="s">
        <v>18</v>
      </c>
      <c r="J13" s="27" t="s">
        <v>3</v>
      </c>
      <c r="K13" s="33"/>
      <c r="L13" s="12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30" t="s">
        <v>19</v>
      </c>
      <c r="E14" s="33"/>
      <c r="F14" s="27" t="s">
        <v>20</v>
      </c>
      <c r="G14" s="33"/>
      <c r="H14" s="33"/>
      <c r="I14" s="30" t="s">
        <v>21</v>
      </c>
      <c r="J14" s="58" t="str">
        <f>'Rekapitulace stavby'!AN8</f>
        <v>2. 11. 2018</v>
      </c>
      <c r="K14" s="33"/>
      <c r="L14" s="12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8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12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30" t="s">
        <v>23</v>
      </c>
      <c r="E16" s="33"/>
      <c r="F16" s="33"/>
      <c r="G16" s="33"/>
      <c r="H16" s="33"/>
      <c r="I16" s="30" t="s">
        <v>24</v>
      </c>
      <c r="J16" s="27" t="s">
        <v>3</v>
      </c>
      <c r="K16" s="33"/>
      <c r="L16" s="12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7" t="s">
        <v>25</v>
      </c>
      <c r="F17" s="33"/>
      <c r="G17" s="33"/>
      <c r="H17" s="33"/>
      <c r="I17" s="30" t="s">
        <v>26</v>
      </c>
      <c r="J17" s="27" t="s">
        <v>3</v>
      </c>
      <c r="K17" s="33"/>
      <c r="L17" s="12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12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30" t="s">
        <v>27</v>
      </c>
      <c r="E19" s="33"/>
      <c r="F19" s="33"/>
      <c r="G19" s="33"/>
      <c r="H19" s="33"/>
      <c r="I19" s="30" t="s">
        <v>24</v>
      </c>
      <c r="J19" s="27" t="str">
        <f>'Rekapitulace stavby'!AN13</f>
        <v/>
      </c>
      <c r="K19" s="33"/>
      <c r="L19" s="12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" t="str">
        <f>'Rekapitulace stavby'!E14</f>
        <v xml:space="preserve"> </v>
      </c>
      <c r="F20" s="27"/>
      <c r="G20" s="27"/>
      <c r="H20" s="27"/>
      <c r="I20" s="30" t="s">
        <v>26</v>
      </c>
      <c r="J20" s="27" t="str">
        <f>'Rekapitulace stavby'!AN14</f>
        <v/>
      </c>
      <c r="K20" s="33"/>
      <c r="L20" s="12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12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30" t="s">
        <v>29</v>
      </c>
      <c r="E22" s="33"/>
      <c r="F22" s="33"/>
      <c r="G22" s="33"/>
      <c r="H22" s="33"/>
      <c r="I22" s="30" t="s">
        <v>24</v>
      </c>
      <c r="J22" s="27" t="s">
        <v>3</v>
      </c>
      <c r="K22" s="33"/>
      <c r="L22" s="12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7" t="s">
        <v>30</v>
      </c>
      <c r="F23" s="33"/>
      <c r="G23" s="33"/>
      <c r="H23" s="33"/>
      <c r="I23" s="30" t="s">
        <v>26</v>
      </c>
      <c r="J23" s="27" t="s">
        <v>3</v>
      </c>
      <c r="K23" s="33"/>
      <c r="L23" s="1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1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30" t="s">
        <v>32</v>
      </c>
      <c r="E25" s="33"/>
      <c r="F25" s="33"/>
      <c r="G25" s="33"/>
      <c r="H25" s="33"/>
      <c r="I25" s="30" t="s">
        <v>24</v>
      </c>
      <c r="J25" s="27" t="s">
        <v>3</v>
      </c>
      <c r="K25" s="33"/>
      <c r="L25" s="1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7" t="s">
        <v>30</v>
      </c>
      <c r="F26" s="33"/>
      <c r="G26" s="33"/>
      <c r="H26" s="33"/>
      <c r="I26" s="30" t="s">
        <v>26</v>
      </c>
      <c r="J26" s="27" t="s">
        <v>3</v>
      </c>
      <c r="K26" s="33"/>
      <c r="L26" s="12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12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30" t="s">
        <v>33</v>
      </c>
      <c r="E28" s="33"/>
      <c r="F28" s="33"/>
      <c r="G28" s="33"/>
      <c r="H28" s="33"/>
      <c r="I28" s="33"/>
      <c r="J28" s="33"/>
      <c r="K28" s="33"/>
      <c r="L28" s="1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1"/>
      <c r="B29" s="122"/>
      <c r="C29" s="121"/>
      <c r="D29" s="121"/>
      <c r="E29" s="31" t="s">
        <v>3</v>
      </c>
      <c r="F29" s="31"/>
      <c r="G29" s="31"/>
      <c r="H29" s="31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1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8"/>
      <c r="E31" s="78"/>
      <c r="F31" s="78"/>
      <c r="G31" s="78"/>
      <c r="H31" s="78"/>
      <c r="I31" s="78"/>
      <c r="J31" s="78"/>
      <c r="K31" s="78"/>
      <c r="L31" s="12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4" customHeight="1">
      <c r="A32" s="33"/>
      <c r="B32" s="34"/>
      <c r="C32" s="33"/>
      <c r="D32" s="124" t="s">
        <v>35</v>
      </c>
      <c r="E32" s="33"/>
      <c r="F32" s="33"/>
      <c r="G32" s="33"/>
      <c r="H32" s="33"/>
      <c r="I32" s="33"/>
      <c r="J32" s="84">
        <f>ROUND(J88,2)</f>
        <v>829048.5</v>
      </c>
      <c r="K32" s="33"/>
      <c r="L32" s="12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8"/>
      <c r="E33" s="78"/>
      <c r="F33" s="78"/>
      <c r="G33" s="78"/>
      <c r="H33" s="78"/>
      <c r="I33" s="78"/>
      <c r="J33" s="78"/>
      <c r="K33" s="78"/>
      <c r="L33" s="12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8" t="s">
        <v>37</v>
      </c>
      <c r="G34" s="33"/>
      <c r="H34" s="33"/>
      <c r="I34" s="38" t="s">
        <v>36</v>
      </c>
      <c r="J34" s="38" t="s">
        <v>38</v>
      </c>
      <c r="K34" s="33"/>
      <c r="L34" s="1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25" t="s">
        <v>39</v>
      </c>
      <c r="E35" s="30" t="s">
        <v>40</v>
      </c>
      <c r="F35" s="126">
        <f>ROUND((SUM(BE88:BE149)),2)</f>
        <v>829048.5</v>
      </c>
      <c r="G35" s="33"/>
      <c r="H35" s="33"/>
      <c r="I35" s="127">
        <v>0.21</v>
      </c>
      <c r="J35" s="126">
        <f>ROUND(((SUM(BE88:BE149))*I35),2)</f>
        <v>174100.19</v>
      </c>
      <c r="K35" s="33"/>
      <c r="L35" s="12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0" t="s">
        <v>41</v>
      </c>
      <c r="F36" s="126">
        <f>ROUND((SUM(BF88:BF149)),2)</f>
        <v>0</v>
      </c>
      <c r="G36" s="33"/>
      <c r="H36" s="33"/>
      <c r="I36" s="127">
        <v>0.15</v>
      </c>
      <c r="J36" s="126">
        <f>ROUND(((SUM(BF88:BF149))*I36),2)</f>
        <v>0</v>
      </c>
      <c r="K36" s="33"/>
      <c r="L36" s="12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30" t="s">
        <v>42</v>
      </c>
      <c r="F37" s="126">
        <f>ROUND((SUM(BG88:BG149)),2)</f>
        <v>0</v>
      </c>
      <c r="G37" s="33"/>
      <c r="H37" s="33"/>
      <c r="I37" s="127">
        <v>0.21</v>
      </c>
      <c r="J37" s="126">
        <f>0</f>
        <v>0</v>
      </c>
      <c r="K37" s="33"/>
      <c r="L37" s="12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4"/>
      <c r="C38" s="33"/>
      <c r="D38" s="33"/>
      <c r="E38" s="30" t="s">
        <v>43</v>
      </c>
      <c r="F38" s="126">
        <f>ROUND((SUM(BH88:BH149)),2)</f>
        <v>0</v>
      </c>
      <c r="G38" s="33"/>
      <c r="H38" s="33"/>
      <c r="I38" s="127">
        <v>0.15</v>
      </c>
      <c r="J38" s="126">
        <f>0</f>
        <v>0</v>
      </c>
      <c r="K38" s="33"/>
      <c r="L38" s="12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30" t="s">
        <v>44</v>
      </c>
      <c r="F39" s="126">
        <f>ROUND((SUM(BI88:BI149)),2)</f>
        <v>0</v>
      </c>
      <c r="G39" s="33"/>
      <c r="H39" s="33"/>
      <c r="I39" s="127">
        <v>0</v>
      </c>
      <c r="J39" s="126">
        <f>0</f>
        <v>0</v>
      </c>
      <c r="K39" s="33"/>
      <c r="L39" s="12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12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4" customHeight="1">
      <c r="A41" s="33"/>
      <c r="B41" s="34"/>
      <c r="C41" s="128"/>
      <c r="D41" s="129" t="s">
        <v>45</v>
      </c>
      <c r="E41" s="70"/>
      <c r="F41" s="70"/>
      <c r="G41" s="130" t="s">
        <v>46</v>
      </c>
      <c r="H41" s="131" t="s">
        <v>47</v>
      </c>
      <c r="I41" s="70"/>
      <c r="J41" s="132">
        <f>SUM(J32:J39)</f>
        <v>1003148.69</v>
      </c>
      <c r="K41" s="133"/>
      <c r="L41" s="12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12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6" spans="1:31" s="2" customFormat="1" ht="6.95" customHeight="1">
      <c r="A46" s="33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12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24.95" customHeight="1">
      <c r="A47" s="33"/>
      <c r="B47" s="34"/>
      <c r="C47" s="24" t="s">
        <v>150</v>
      </c>
      <c r="D47" s="33"/>
      <c r="E47" s="33"/>
      <c r="F47" s="33"/>
      <c r="G47" s="33"/>
      <c r="H47" s="33"/>
      <c r="I47" s="33"/>
      <c r="J47" s="33"/>
      <c r="K47" s="33"/>
      <c r="L47" s="12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12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30" t="s">
        <v>15</v>
      </c>
      <c r="D49" s="33"/>
      <c r="E49" s="33"/>
      <c r="F49" s="33"/>
      <c r="G49" s="33"/>
      <c r="H49" s="33"/>
      <c r="I49" s="33"/>
      <c r="J49" s="33"/>
      <c r="K49" s="33"/>
      <c r="L49" s="12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119" t="str">
        <f>E7</f>
        <v>Snížení energetické náročnosti areálu SOU Hubálov</v>
      </c>
      <c r="F50" s="30"/>
      <c r="G50" s="30"/>
      <c r="H50" s="30"/>
      <c r="I50" s="33"/>
      <c r="J50" s="33"/>
      <c r="K50" s="33"/>
      <c r="L50" s="12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12" s="1" customFormat="1" ht="12" customHeight="1">
      <c r="B51" s="23"/>
      <c r="C51" s="30" t="s">
        <v>146</v>
      </c>
      <c r="L51" s="23"/>
    </row>
    <row r="52" spans="1:31" s="2" customFormat="1" ht="16.5" customHeight="1">
      <c r="A52" s="33"/>
      <c r="B52" s="34"/>
      <c r="C52" s="33"/>
      <c r="D52" s="33"/>
      <c r="E52" s="119" t="s">
        <v>147</v>
      </c>
      <c r="F52" s="33"/>
      <c r="G52" s="33"/>
      <c r="H52" s="33"/>
      <c r="I52" s="33"/>
      <c r="J52" s="33"/>
      <c r="K52" s="33"/>
      <c r="L52" s="12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12" customHeight="1">
      <c r="A53" s="33"/>
      <c r="B53" s="34"/>
      <c r="C53" s="30" t="s">
        <v>148</v>
      </c>
      <c r="D53" s="33"/>
      <c r="E53" s="33"/>
      <c r="F53" s="33"/>
      <c r="G53" s="33"/>
      <c r="H53" s="33"/>
      <c r="I53" s="33"/>
      <c r="J53" s="33"/>
      <c r="K53" s="33"/>
      <c r="L53" s="12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6.5" customHeight="1">
      <c r="A54" s="33"/>
      <c r="B54" s="34"/>
      <c r="C54" s="33"/>
      <c r="D54" s="33"/>
      <c r="E54" s="56" t="str">
        <f>E11</f>
        <v>SO 01.VRTY - Domov mládeže a tělocvična Vrty</v>
      </c>
      <c r="F54" s="33"/>
      <c r="G54" s="33"/>
      <c r="H54" s="33"/>
      <c r="I54" s="33"/>
      <c r="J54" s="33"/>
      <c r="K54" s="33"/>
      <c r="L54" s="12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6.95" customHeight="1">
      <c r="A55" s="33"/>
      <c r="B55" s="34"/>
      <c r="C55" s="33"/>
      <c r="D55" s="33"/>
      <c r="E55" s="33"/>
      <c r="F55" s="33"/>
      <c r="G55" s="33"/>
      <c r="H55" s="33"/>
      <c r="I55" s="33"/>
      <c r="J55" s="33"/>
      <c r="K55" s="33"/>
      <c r="L55" s="12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2" customHeight="1">
      <c r="A56" s="33"/>
      <c r="B56" s="34"/>
      <c r="C56" s="30" t="s">
        <v>19</v>
      </c>
      <c r="D56" s="33"/>
      <c r="E56" s="33"/>
      <c r="F56" s="27" t="str">
        <f>F14</f>
        <v>Hubálov st. 80, k.ú. Loukovec</v>
      </c>
      <c r="G56" s="33"/>
      <c r="H56" s="33"/>
      <c r="I56" s="30" t="s">
        <v>21</v>
      </c>
      <c r="J56" s="58" t="str">
        <f>IF(J14="","",J14)</f>
        <v>2. 11. 2018</v>
      </c>
      <c r="K56" s="33"/>
      <c r="L56" s="12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6.95" customHeight="1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12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5.15" customHeight="1">
      <c r="A58" s="33"/>
      <c r="B58" s="34"/>
      <c r="C58" s="30" t="s">
        <v>23</v>
      </c>
      <c r="D58" s="33"/>
      <c r="E58" s="33"/>
      <c r="F58" s="27" t="str">
        <f>E17</f>
        <v>SOU Hubálov</v>
      </c>
      <c r="G58" s="33"/>
      <c r="H58" s="33"/>
      <c r="I58" s="30" t="s">
        <v>29</v>
      </c>
      <c r="J58" s="31" t="str">
        <f>E23</f>
        <v>ANITAS s.r.o.</v>
      </c>
      <c r="K58" s="33"/>
      <c r="L58" s="1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15.15" customHeight="1">
      <c r="A59" s="33"/>
      <c r="B59" s="34"/>
      <c r="C59" s="30" t="s">
        <v>27</v>
      </c>
      <c r="D59" s="33"/>
      <c r="E59" s="33"/>
      <c r="F59" s="27" t="str">
        <f>IF(E20="","",E20)</f>
        <v xml:space="preserve"> </v>
      </c>
      <c r="G59" s="33"/>
      <c r="H59" s="33"/>
      <c r="I59" s="30" t="s">
        <v>32</v>
      </c>
      <c r="J59" s="31" t="str">
        <f>E26</f>
        <v>ANITAS s.r.o.</v>
      </c>
      <c r="K59" s="33"/>
      <c r="L59" s="12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0.3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12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29.25" customHeight="1">
      <c r="A61" s="33"/>
      <c r="B61" s="34"/>
      <c r="C61" s="134" t="s">
        <v>151</v>
      </c>
      <c r="D61" s="128"/>
      <c r="E61" s="128"/>
      <c r="F61" s="128"/>
      <c r="G61" s="128"/>
      <c r="H61" s="128"/>
      <c r="I61" s="128"/>
      <c r="J61" s="135" t="s">
        <v>152</v>
      </c>
      <c r="K61" s="128"/>
      <c r="L61" s="12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0.3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12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2" customFormat="1" ht="22.8" customHeight="1">
      <c r="A63" s="33"/>
      <c r="B63" s="34"/>
      <c r="C63" s="136" t="s">
        <v>67</v>
      </c>
      <c r="D63" s="33"/>
      <c r="E63" s="33"/>
      <c r="F63" s="33"/>
      <c r="G63" s="33"/>
      <c r="H63" s="33"/>
      <c r="I63" s="33"/>
      <c r="J63" s="84">
        <f>J88</f>
        <v>829048.5</v>
      </c>
      <c r="K63" s="33"/>
      <c r="L63" s="12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U63" s="20" t="s">
        <v>153</v>
      </c>
    </row>
    <row r="64" spans="1:31" s="9" customFormat="1" ht="24.95" customHeight="1">
      <c r="A64" s="9"/>
      <c r="B64" s="137"/>
      <c r="C64" s="9"/>
      <c r="D64" s="138" t="s">
        <v>154</v>
      </c>
      <c r="E64" s="139"/>
      <c r="F64" s="139"/>
      <c r="G64" s="139"/>
      <c r="H64" s="139"/>
      <c r="I64" s="139"/>
      <c r="J64" s="140">
        <f>J89</f>
        <v>829048.5</v>
      </c>
      <c r="K64" s="9"/>
      <c r="L64" s="137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41"/>
      <c r="C65" s="10"/>
      <c r="D65" s="142" t="s">
        <v>155</v>
      </c>
      <c r="E65" s="143"/>
      <c r="F65" s="143"/>
      <c r="G65" s="143"/>
      <c r="H65" s="143"/>
      <c r="I65" s="143"/>
      <c r="J65" s="144">
        <f>J90</f>
        <v>538850</v>
      </c>
      <c r="K65" s="10"/>
      <c r="L65" s="14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41"/>
      <c r="C66" s="10"/>
      <c r="D66" s="142" t="s">
        <v>159</v>
      </c>
      <c r="E66" s="143"/>
      <c r="F66" s="143"/>
      <c r="G66" s="143"/>
      <c r="H66" s="143"/>
      <c r="I66" s="143"/>
      <c r="J66" s="144">
        <f>J115</f>
        <v>290198.5</v>
      </c>
      <c r="K66" s="10"/>
      <c r="L66" s="14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3"/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12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2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5" customHeight="1">
      <c r="A72" s="33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2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5" customHeight="1">
      <c r="A73" s="33"/>
      <c r="B73" s="34"/>
      <c r="C73" s="24" t="s">
        <v>180</v>
      </c>
      <c r="D73" s="33"/>
      <c r="E73" s="33"/>
      <c r="F73" s="33"/>
      <c r="G73" s="33"/>
      <c r="H73" s="33"/>
      <c r="I73" s="33"/>
      <c r="J73" s="33"/>
      <c r="K73" s="33"/>
      <c r="L73" s="12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12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30" t="s">
        <v>15</v>
      </c>
      <c r="D75" s="33"/>
      <c r="E75" s="33"/>
      <c r="F75" s="33"/>
      <c r="G75" s="33"/>
      <c r="H75" s="33"/>
      <c r="I75" s="33"/>
      <c r="J75" s="33"/>
      <c r="K75" s="33"/>
      <c r="L75" s="12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119" t="str">
        <f>E7</f>
        <v>Snížení energetické náročnosti areálu SOU Hubálov</v>
      </c>
      <c r="F76" s="30"/>
      <c r="G76" s="30"/>
      <c r="H76" s="30"/>
      <c r="I76" s="33"/>
      <c r="J76" s="33"/>
      <c r="K76" s="33"/>
      <c r="L76" s="12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2:12" s="1" customFormat="1" ht="12" customHeight="1">
      <c r="B77" s="23"/>
      <c r="C77" s="30" t="s">
        <v>146</v>
      </c>
      <c r="L77" s="23"/>
    </row>
    <row r="78" spans="1:31" s="2" customFormat="1" ht="16.5" customHeight="1">
      <c r="A78" s="33"/>
      <c r="B78" s="34"/>
      <c r="C78" s="33"/>
      <c r="D78" s="33"/>
      <c r="E78" s="119" t="s">
        <v>147</v>
      </c>
      <c r="F78" s="33"/>
      <c r="G78" s="33"/>
      <c r="H78" s="33"/>
      <c r="I78" s="33"/>
      <c r="J78" s="33"/>
      <c r="K78" s="33"/>
      <c r="L78" s="12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30" t="s">
        <v>148</v>
      </c>
      <c r="D79" s="33"/>
      <c r="E79" s="33"/>
      <c r="F79" s="33"/>
      <c r="G79" s="33"/>
      <c r="H79" s="33"/>
      <c r="I79" s="33"/>
      <c r="J79" s="33"/>
      <c r="K79" s="33"/>
      <c r="L79" s="12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56" t="str">
        <f>E11</f>
        <v>SO 01.VRTY - Domov mládeže a tělocvična Vrty</v>
      </c>
      <c r="F80" s="33"/>
      <c r="G80" s="33"/>
      <c r="H80" s="33"/>
      <c r="I80" s="33"/>
      <c r="J80" s="33"/>
      <c r="K80" s="33"/>
      <c r="L80" s="12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12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30" t="s">
        <v>19</v>
      </c>
      <c r="D82" s="33"/>
      <c r="E82" s="33"/>
      <c r="F82" s="27" t="str">
        <f>F14</f>
        <v>Hubálov st. 80, k.ú. Loukovec</v>
      </c>
      <c r="G82" s="33"/>
      <c r="H82" s="33"/>
      <c r="I82" s="30" t="s">
        <v>21</v>
      </c>
      <c r="J82" s="58" t="str">
        <f>IF(J14="","",J14)</f>
        <v>2. 11. 2018</v>
      </c>
      <c r="K82" s="33"/>
      <c r="L82" s="12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12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15" customHeight="1">
      <c r="A84" s="33"/>
      <c r="B84" s="34"/>
      <c r="C84" s="30" t="s">
        <v>23</v>
      </c>
      <c r="D84" s="33"/>
      <c r="E84" s="33"/>
      <c r="F84" s="27" t="str">
        <f>E17</f>
        <v>SOU Hubálov</v>
      </c>
      <c r="G84" s="33"/>
      <c r="H84" s="33"/>
      <c r="I84" s="30" t="s">
        <v>29</v>
      </c>
      <c r="J84" s="31" t="str">
        <f>E23</f>
        <v>ANITAS s.r.o.</v>
      </c>
      <c r="K84" s="33"/>
      <c r="L84" s="12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15" customHeight="1">
      <c r="A85" s="33"/>
      <c r="B85" s="34"/>
      <c r="C85" s="30" t="s">
        <v>27</v>
      </c>
      <c r="D85" s="33"/>
      <c r="E85" s="33"/>
      <c r="F85" s="27" t="str">
        <f>IF(E20="","",E20)</f>
        <v xml:space="preserve"> </v>
      </c>
      <c r="G85" s="33"/>
      <c r="H85" s="33"/>
      <c r="I85" s="30" t="s">
        <v>32</v>
      </c>
      <c r="J85" s="31" t="str">
        <f>E26</f>
        <v>ANITAS s.r.o.</v>
      </c>
      <c r="K85" s="33"/>
      <c r="L85" s="12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12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45"/>
      <c r="B87" s="146"/>
      <c r="C87" s="147" t="s">
        <v>181</v>
      </c>
      <c r="D87" s="148" t="s">
        <v>54</v>
      </c>
      <c r="E87" s="148" t="s">
        <v>50</v>
      </c>
      <c r="F87" s="148" t="s">
        <v>51</v>
      </c>
      <c r="G87" s="148" t="s">
        <v>182</v>
      </c>
      <c r="H87" s="148" t="s">
        <v>183</v>
      </c>
      <c r="I87" s="148" t="s">
        <v>184</v>
      </c>
      <c r="J87" s="148" t="s">
        <v>152</v>
      </c>
      <c r="K87" s="149" t="s">
        <v>185</v>
      </c>
      <c r="L87" s="150"/>
      <c r="M87" s="74" t="s">
        <v>3</v>
      </c>
      <c r="N87" s="75" t="s">
        <v>39</v>
      </c>
      <c r="O87" s="75" t="s">
        <v>186</v>
      </c>
      <c r="P87" s="75" t="s">
        <v>187</v>
      </c>
      <c r="Q87" s="75" t="s">
        <v>188</v>
      </c>
      <c r="R87" s="75" t="s">
        <v>189</v>
      </c>
      <c r="S87" s="75" t="s">
        <v>190</v>
      </c>
      <c r="T87" s="76" t="s">
        <v>191</v>
      </c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</row>
    <row r="88" spans="1:63" s="2" customFormat="1" ht="22.8" customHeight="1">
      <c r="A88" s="33"/>
      <c r="B88" s="34"/>
      <c r="C88" s="81" t="s">
        <v>192</v>
      </c>
      <c r="D88" s="33"/>
      <c r="E88" s="33"/>
      <c r="F88" s="33"/>
      <c r="G88" s="33"/>
      <c r="H88" s="33"/>
      <c r="I88" s="33"/>
      <c r="J88" s="151">
        <f>BK88</f>
        <v>829048.5</v>
      </c>
      <c r="K88" s="33"/>
      <c r="L88" s="34"/>
      <c r="M88" s="77"/>
      <c r="N88" s="62"/>
      <c r="O88" s="78"/>
      <c r="P88" s="152">
        <f>P89</f>
        <v>0</v>
      </c>
      <c r="Q88" s="78"/>
      <c r="R88" s="152">
        <f>R89</f>
        <v>0</v>
      </c>
      <c r="S88" s="78"/>
      <c r="T88" s="153">
        <f>T89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20" t="s">
        <v>68</v>
      </c>
      <c r="AU88" s="20" t="s">
        <v>153</v>
      </c>
      <c r="BK88" s="154">
        <f>BK89</f>
        <v>829048.5</v>
      </c>
    </row>
    <row r="89" spans="1:63" s="12" customFormat="1" ht="25.9" customHeight="1">
      <c r="A89" s="12"/>
      <c r="B89" s="155"/>
      <c r="C89" s="12"/>
      <c r="D89" s="156" t="s">
        <v>68</v>
      </c>
      <c r="E89" s="157" t="s">
        <v>193</v>
      </c>
      <c r="F89" s="157" t="s">
        <v>194</v>
      </c>
      <c r="G89" s="12"/>
      <c r="H89" s="12"/>
      <c r="I89" s="12"/>
      <c r="J89" s="158">
        <f>BK89</f>
        <v>829048.5</v>
      </c>
      <c r="K89" s="12"/>
      <c r="L89" s="155"/>
      <c r="M89" s="159"/>
      <c r="N89" s="160"/>
      <c r="O89" s="160"/>
      <c r="P89" s="161">
        <f>P90+P115</f>
        <v>0</v>
      </c>
      <c r="Q89" s="160"/>
      <c r="R89" s="161">
        <f>R90+R115</f>
        <v>0</v>
      </c>
      <c r="S89" s="160"/>
      <c r="T89" s="162">
        <f>T90+T115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6" t="s">
        <v>76</v>
      </c>
      <c r="AT89" s="163" t="s">
        <v>68</v>
      </c>
      <c r="AU89" s="163" t="s">
        <v>69</v>
      </c>
      <c r="AY89" s="156" t="s">
        <v>195</v>
      </c>
      <c r="BK89" s="164">
        <f>BK90+BK115</f>
        <v>829048.5</v>
      </c>
    </row>
    <row r="90" spans="1:63" s="12" customFormat="1" ht="22.8" customHeight="1">
      <c r="A90" s="12"/>
      <c r="B90" s="155"/>
      <c r="C90" s="12"/>
      <c r="D90" s="156" t="s">
        <v>68</v>
      </c>
      <c r="E90" s="165" t="s">
        <v>76</v>
      </c>
      <c r="F90" s="165" t="s">
        <v>196</v>
      </c>
      <c r="G90" s="12"/>
      <c r="H90" s="12"/>
      <c r="I90" s="12"/>
      <c r="J90" s="166">
        <f>BK90</f>
        <v>538850</v>
      </c>
      <c r="K90" s="12"/>
      <c r="L90" s="155"/>
      <c r="M90" s="159"/>
      <c r="N90" s="160"/>
      <c r="O90" s="160"/>
      <c r="P90" s="161">
        <f>SUM(P91:P114)</f>
        <v>0</v>
      </c>
      <c r="Q90" s="160"/>
      <c r="R90" s="161">
        <f>SUM(R91:R114)</f>
        <v>0</v>
      </c>
      <c r="S90" s="160"/>
      <c r="T90" s="162">
        <f>SUM(T91:T114)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6" t="s">
        <v>76</v>
      </c>
      <c r="AT90" s="163" t="s">
        <v>68</v>
      </c>
      <c r="AU90" s="163" t="s">
        <v>76</v>
      </c>
      <c r="AY90" s="156" t="s">
        <v>195</v>
      </c>
      <c r="BK90" s="164">
        <f>SUM(BK91:BK114)</f>
        <v>538850</v>
      </c>
    </row>
    <row r="91" spans="1:65" s="2" customFormat="1" ht="16.5" customHeight="1">
      <c r="A91" s="33"/>
      <c r="B91" s="167"/>
      <c r="C91" s="168" t="s">
        <v>76</v>
      </c>
      <c r="D91" s="168" t="s">
        <v>197</v>
      </c>
      <c r="E91" s="169" t="s">
        <v>3094</v>
      </c>
      <c r="F91" s="170" t="s">
        <v>3095</v>
      </c>
      <c r="G91" s="171" t="s">
        <v>3096</v>
      </c>
      <c r="H91" s="172">
        <v>1</v>
      </c>
      <c r="I91" s="173">
        <v>1650</v>
      </c>
      <c r="J91" s="173">
        <f>ROUND(I91*H91,2)</f>
        <v>1650</v>
      </c>
      <c r="K91" s="170" t="s">
        <v>3</v>
      </c>
      <c r="L91" s="34"/>
      <c r="M91" s="174" t="s">
        <v>3</v>
      </c>
      <c r="N91" s="175" t="s">
        <v>40</v>
      </c>
      <c r="O91" s="176">
        <v>0</v>
      </c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78" t="s">
        <v>202</v>
      </c>
      <c r="AT91" s="178" t="s">
        <v>197</v>
      </c>
      <c r="AU91" s="178" t="s">
        <v>78</v>
      </c>
      <c r="AY91" s="20" t="s">
        <v>195</v>
      </c>
      <c r="BE91" s="179">
        <f>IF(N91="základní",J91,0)</f>
        <v>1650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76</v>
      </c>
      <c r="BK91" s="179">
        <f>ROUND(I91*H91,2)</f>
        <v>1650</v>
      </c>
      <c r="BL91" s="20" t="s">
        <v>202</v>
      </c>
      <c r="BM91" s="178" t="s">
        <v>3097</v>
      </c>
    </row>
    <row r="92" spans="1:65" s="2" customFormat="1" ht="16.5" customHeight="1">
      <c r="A92" s="33"/>
      <c r="B92" s="167"/>
      <c r="C92" s="168" t="s">
        <v>78</v>
      </c>
      <c r="D92" s="168" t="s">
        <v>197</v>
      </c>
      <c r="E92" s="169" t="s">
        <v>3098</v>
      </c>
      <c r="F92" s="170" t="s">
        <v>3099</v>
      </c>
      <c r="G92" s="171" t="s">
        <v>1129</v>
      </c>
      <c r="H92" s="172">
        <v>1</v>
      </c>
      <c r="I92" s="173">
        <v>1650</v>
      </c>
      <c r="J92" s="173">
        <f>ROUND(I92*H92,2)</f>
        <v>1650</v>
      </c>
      <c r="K92" s="170" t="s">
        <v>3</v>
      </c>
      <c r="L92" s="34"/>
      <c r="M92" s="174" t="s">
        <v>3</v>
      </c>
      <c r="N92" s="175" t="s">
        <v>40</v>
      </c>
      <c r="O92" s="176">
        <v>0</v>
      </c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78" t="s">
        <v>202</v>
      </c>
      <c r="AT92" s="178" t="s">
        <v>197</v>
      </c>
      <c r="AU92" s="178" t="s">
        <v>78</v>
      </c>
      <c r="AY92" s="20" t="s">
        <v>195</v>
      </c>
      <c r="BE92" s="179">
        <f>IF(N92="základní",J92,0)</f>
        <v>1650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76</v>
      </c>
      <c r="BK92" s="179">
        <f>ROUND(I92*H92,2)</f>
        <v>1650</v>
      </c>
      <c r="BL92" s="20" t="s">
        <v>202</v>
      </c>
      <c r="BM92" s="178" t="s">
        <v>3100</v>
      </c>
    </row>
    <row r="93" spans="1:65" s="2" customFormat="1" ht="16.5" customHeight="1">
      <c r="A93" s="33"/>
      <c r="B93" s="167"/>
      <c r="C93" s="168" t="s">
        <v>119</v>
      </c>
      <c r="D93" s="168" t="s">
        <v>197</v>
      </c>
      <c r="E93" s="169" t="s">
        <v>3101</v>
      </c>
      <c r="F93" s="170" t="s">
        <v>3102</v>
      </c>
      <c r="G93" s="171" t="s">
        <v>1129</v>
      </c>
      <c r="H93" s="172">
        <v>1</v>
      </c>
      <c r="I93" s="173">
        <v>9900</v>
      </c>
      <c r="J93" s="173">
        <f>ROUND(I93*H93,2)</f>
        <v>9900</v>
      </c>
      <c r="K93" s="170" t="s">
        <v>3</v>
      </c>
      <c r="L93" s="34"/>
      <c r="M93" s="174" t="s">
        <v>3</v>
      </c>
      <c r="N93" s="175" t="s">
        <v>40</v>
      </c>
      <c r="O93" s="176">
        <v>0</v>
      </c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78" t="s">
        <v>202</v>
      </c>
      <c r="AT93" s="178" t="s">
        <v>197</v>
      </c>
      <c r="AU93" s="178" t="s">
        <v>78</v>
      </c>
      <c r="AY93" s="20" t="s">
        <v>195</v>
      </c>
      <c r="BE93" s="179">
        <f>IF(N93="základní",J93,0)</f>
        <v>9900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20" t="s">
        <v>76</v>
      </c>
      <c r="BK93" s="179">
        <f>ROUND(I93*H93,2)</f>
        <v>9900</v>
      </c>
      <c r="BL93" s="20" t="s">
        <v>202</v>
      </c>
      <c r="BM93" s="178" t="s">
        <v>3103</v>
      </c>
    </row>
    <row r="94" spans="1:65" s="2" customFormat="1" ht="16.5" customHeight="1">
      <c r="A94" s="33"/>
      <c r="B94" s="167"/>
      <c r="C94" s="168" t="s">
        <v>202</v>
      </c>
      <c r="D94" s="168" t="s">
        <v>197</v>
      </c>
      <c r="E94" s="169" t="s">
        <v>3104</v>
      </c>
      <c r="F94" s="170" t="s">
        <v>3105</v>
      </c>
      <c r="G94" s="171" t="s">
        <v>1129</v>
      </c>
      <c r="H94" s="172">
        <v>1</v>
      </c>
      <c r="I94" s="173">
        <v>5500</v>
      </c>
      <c r="J94" s="173">
        <f>ROUND(I94*H94,2)</f>
        <v>5500</v>
      </c>
      <c r="K94" s="170" t="s">
        <v>3</v>
      </c>
      <c r="L94" s="34"/>
      <c r="M94" s="174" t="s">
        <v>3</v>
      </c>
      <c r="N94" s="175" t="s">
        <v>40</v>
      </c>
      <c r="O94" s="176">
        <v>0</v>
      </c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78" t="s">
        <v>202</v>
      </c>
      <c r="AT94" s="178" t="s">
        <v>197</v>
      </c>
      <c r="AU94" s="178" t="s">
        <v>78</v>
      </c>
      <c r="AY94" s="20" t="s">
        <v>195</v>
      </c>
      <c r="BE94" s="179">
        <f>IF(N94="základní",J94,0)</f>
        <v>5500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76</v>
      </c>
      <c r="BK94" s="179">
        <f>ROUND(I94*H94,2)</f>
        <v>5500</v>
      </c>
      <c r="BL94" s="20" t="s">
        <v>202</v>
      </c>
      <c r="BM94" s="178" t="s">
        <v>3106</v>
      </c>
    </row>
    <row r="95" spans="1:65" s="2" customFormat="1" ht="16.5" customHeight="1">
      <c r="A95" s="33"/>
      <c r="B95" s="167"/>
      <c r="C95" s="168" t="s">
        <v>225</v>
      </c>
      <c r="D95" s="168" t="s">
        <v>197</v>
      </c>
      <c r="E95" s="169" t="s">
        <v>3107</v>
      </c>
      <c r="F95" s="170" t="s">
        <v>3108</v>
      </c>
      <c r="G95" s="171" t="s">
        <v>1129</v>
      </c>
      <c r="H95" s="172">
        <v>1</v>
      </c>
      <c r="I95" s="173">
        <v>5500</v>
      </c>
      <c r="J95" s="173">
        <f>ROUND(I95*H95,2)</f>
        <v>5500</v>
      </c>
      <c r="K95" s="170" t="s">
        <v>3</v>
      </c>
      <c r="L95" s="34"/>
      <c r="M95" s="174" t="s">
        <v>3</v>
      </c>
      <c r="N95" s="175" t="s">
        <v>40</v>
      </c>
      <c r="O95" s="176">
        <v>0</v>
      </c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78" t="s">
        <v>202</v>
      </c>
      <c r="AT95" s="178" t="s">
        <v>197</v>
      </c>
      <c r="AU95" s="178" t="s">
        <v>78</v>
      </c>
      <c r="AY95" s="20" t="s">
        <v>195</v>
      </c>
      <c r="BE95" s="179">
        <f>IF(N95="základní",J95,0)</f>
        <v>5500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0" t="s">
        <v>76</v>
      </c>
      <c r="BK95" s="179">
        <f>ROUND(I95*H95,2)</f>
        <v>5500</v>
      </c>
      <c r="BL95" s="20" t="s">
        <v>202</v>
      </c>
      <c r="BM95" s="178" t="s">
        <v>3109</v>
      </c>
    </row>
    <row r="96" spans="1:65" s="2" customFormat="1" ht="16.5" customHeight="1">
      <c r="A96" s="33"/>
      <c r="B96" s="167"/>
      <c r="C96" s="168" t="s">
        <v>235</v>
      </c>
      <c r="D96" s="168" t="s">
        <v>197</v>
      </c>
      <c r="E96" s="169" t="s">
        <v>3110</v>
      </c>
      <c r="F96" s="170" t="s">
        <v>3111</v>
      </c>
      <c r="G96" s="171" t="s">
        <v>1129</v>
      </c>
      <c r="H96" s="172">
        <v>1</v>
      </c>
      <c r="I96" s="173">
        <v>4400</v>
      </c>
      <c r="J96" s="173">
        <f>ROUND(I96*H96,2)</f>
        <v>4400</v>
      </c>
      <c r="K96" s="170" t="s">
        <v>3</v>
      </c>
      <c r="L96" s="34"/>
      <c r="M96" s="174" t="s">
        <v>3</v>
      </c>
      <c r="N96" s="175" t="s">
        <v>40</v>
      </c>
      <c r="O96" s="176">
        <v>0</v>
      </c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8" t="s">
        <v>202</v>
      </c>
      <c r="AT96" s="178" t="s">
        <v>197</v>
      </c>
      <c r="AU96" s="178" t="s">
        <v>78</v>
      </c>
      <c r="AY96" s="20" t="s">
        <v>195</v>
      </c>
      <c r="BE96" s="179">
        <f>IF(N96="základní",J96,0)</f>
        <v>4400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76</v>
      </c>
      <c r="BK96" s="179">
        <f>ROUND(I96*H96,2)</f>
        <v>4400</v>
      </c>
      <c r="BL96" s="20" t="s">
        <v>202</v>
      </c>
      <c r="BM96" s="178" t="s">
        <v>3112</v>
      </c>
    </row>
    <row r="97" spans="1:65" s="2" customFormat="1" ht="16.5" customHeight="1">
      <c r="A97" s="33"/>
      <c r="B97" s="167"/>
      <c r="C97" s="168" t="s">
        <v>240</v>
      </c>
      <c r="D97" s="168" t="s">
        <v>197</v>
      </c>
      <c r="E97" s="169" t="s">
        <v>3113</v>
      </c>
      <c r="F97" s="170" t="s">
        <v>3114</v>
      </c>
      <c r="G97" s="171" t="s">
        <v>1129</v>
      </c>
      <c r="H97" s="172">
        <v>1</v>
      </c>
      <c r="I97" s="173">
        <v>4400</v>
      </c>
      <c r="J97" s="173">
        <f>ROUND(I97*H97,2)</f>
        <v>4400</v>
      </c>
      <c r="K97" s="170" t="s">
        <v>3</v>
      </c>
      <c r="L97" s="34"/>
      <c r="M97" s="174" t="s">
        <v>3</v>
      </c>
      <c r="N97" s="175" t="s">
        <v>40</v>
      </c>
      <c r="O97" s="176">
        <v>0</v>
      </c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78" t="s">
        <v>202</v>
      </c>
      <c r="AT97" s="178" t="s">
        <v>197</v>
      </c>
      <c r="AU97" s="178" t="s">
        <v>78</v>
      </c>
      <c r="AY97" s="20" t="s">
        <v>195</v>
      </c>
      <c r="BE97" s="179">
        <f>IF(N97="základní",J97,0)</f>
        <v>4400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76</v>
      </c>
      <c r="BK97" s="179">
        <f>ROUND(I97*H97,2)</f>
        <v>4400</v>
      </c>
      <c r="BL97" s="20" t="s">
        <v>202</v>
      </c>
      <c r="BM97" s="178" t="s">
        <v>3115</v>
      </c>
    </row>
    <row r="98" spans="1:65" s="2" customFormat="1" ht="16.5" customHeight="1">
      <c r="A98" s="33"/>
      <c r="B98" s="167"/>
      <c r="C98" s="168" t="s">
        <v>246</v>
      </c>
      <c r="D98" s="168" t="s">
        <v>197</v>
      </c>
      <c r="E98" s="169" t="s">
        <v>3116</v>
      </c>
      <c r="F98" s="170" t="s">
        <v>3117</v>
      </c>
      <c r="G98" s="171" t="s">
        <v>1129</v>
      </c>
      <c r="H98" s="172">
        <v>1</v>
      </c>
      <c r="I98" s="173">
        <v>1100</v>
      </c>
      <c r="J98" s="173">
        <f>ROUND(I98*H98,2)</f>
        <v>1100</v>
      </c>
      <c r="K98" s="170" t="s">
        <v>3</v>
      </c>
      <c r="L98" s="34"/>
      <c r="M98" s="174" t="s">
        <v>3</v>
      </c>
      <c r="N98" s="175" t="s">
        <v>40</v>
      </c>
      <c r="O98" s="176">
        <v>0</v>
      </c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78" t="s">
        <v>202</v>
      </c>
      <c r="AT98" s="178" t="s">
        <v>197</v>
      </c>
      <c r="AU98" s="178" t="s">
        <v>78</v>
      </c>
      <c r="AY98" s="20" t="s">
        <v>195</v>
      </c>
      <c r="BE98" s="179">
        <f>IF(N98="základní",J98,0)</f>
        <v>1100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76</v>
      </c>
      <c r="BK98" s="179">
        <f>ROUND(I98*H98,2)</f>
        <v>1100</v>
      </c>
      <c r="BL98" s="20" t="s">
        <v>202</v>
      </c>
      <c r="BM98" s="178" t="s">
        <v>3118</v>
      </c>
    </row>
    <row r="99" spans="1:65" s="2" customFormat="1" ht="16.5" customHeight="1">
      <c r="A99" s="33"/>
      <c r="B99" s="167"/>
      <c r="C99" s="168" t="s">
        <v>252</v>
      </c>
      <c r="D99" s="168" t="s">
        <v>197</v>
      </c>
      <c r="E99" s="169" t="s">
        <v>3119</v>
      </c>
      <c r="F99" s="170" t="s">
        <v>3120</v>
      </c>
      <c r="G99" s="171" t="s">
        <v>3121</v>
      </c>
      <c r="H99" s="172">
        <v>420</v>
      </c>
      <c r="I99" s="173">
        <v>705</v>
      </c>
      <c r="J99" s="173">
        <f>ROUND(I99*H99,2)</f>
        <v>296100</v>
      </c>
      <c r="K99" s="170" t="s">
        <v>3</v>
      </c>
      <c r="L99" s="34"/>
      <c r="M99" s="174" t="s">
        <v>3</v>
      </c>
      <c r="N99" s="175" t="s">
        <v>40</v>
      </c>
      <c r="O99" s="176">
        <v>0</v>
      </c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8" t="s">
        <v>202</v>
      </c>
      <c r="AT99" s="178" t="s">
        <v>197</v>
      </c>
      <c r="AU99" s="178" t="s">
        <v>78</v>
      </c>
      <c r="AY99" s="20" t="s">
        <v>195</v>
      </c>
      <c r="BE99" s="179">
        <f>IF(N99="základní",J99,0)</f>
        <v>296100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76</v>
      </c>
      <c r="BK99" s="179">
        <f>ROUND(I99*H99,2)</f>
        <v>296100</v>
      </c>
      <c r="BL99" s="20" t="s">
        <v>202</v>
      </c>
      <c r="BM99" s="178" t="s">
        <v>3122</v>
      </c>
    </row>
    <row r="100" spans="1:65" s="2" customFormat="1" ht="16.5" customHeight="1">
      <c r="A100" s="33"/>
      <c r="B100" s="167"/>
      <c r="C100" s="168" t="s">
        <v>258</v>
      </c>
      <c r="D100" s="168" t="s">
        <v>197</v>
      </c>
      <c r="E100" s="169" t="s">
        <v>3123</v>
      </c>
      <c r="F100" s="170" t="s">
        <v>3124</v>
      </c>
      <c r="G100" s="171" t="s">
        <v>3121</v>
      </c>
      <c r="H100" s="172">
        <v>70</v>
      </c>
      <c r="I100" s="173">
        <v>165</v>
      </c>
      <c r="J100" s="173">
        <f>ROUND(I100*H100,2)</f>
        <v>11550</v>
      </c>
      <c r="K100" s="170" t="s">
        <v>3</v>
      </c>
      <c r="L100" s="34"/>
      <c r="M100" s="174" t="s">
        <v>3</v>
      </c>
      <c r="N100" s="175" t="s">
        <v>40</v>
      </c>
      <c r="O100" s="176">
        <v>0</v>
      </c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78" t="s">
        <v>202</v>
      </c>
      <c r="AT100" s="178" t="s">
        <v>197</v>
      </c>
      <c r="AU100" s="178" t="s">
        <v>78</v>
      </c>
      <c r="AY100" s="20" t="s">
        <v>195</v>
      </c>
      <c r="BE100" s="179">
        <f>IF(N100="základní",J100,0)</f>
        <v>11550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76</v>
      </c>
      <c r="BK100" s="179">
        <f>ROUND(I100*H100,2)</f>
        <v>11550</v>
      </c>
      <c r="BL100" s="20" t="s">
        <v>202</v>
      </c>
      <c r="BM100" s="178" t="s">
        <v>3125</v>
      </c>
    </row>
    <row r="101" spans="1:65" s="2" customFormat="1" ht="16.5" customHeight="1">
      <c r="A101" s="33"/>
      <c r="B101" s="167"/>
      <c r="C101" s="168" t="s">
        <v>262</v>
      </c>
      <c r="D101" s="168" t="s">
        <v>197</v>
      </c>
      <c r="E101" s="169" t="s">
        <v>3126</v>
      </c>
      <c r="F101" s="170" t="s">
        <v>3127</v>
      </c>
      <c r="G101" s="171" t="s">
        <v>1129</v>
      </c>
      <c r="H101" s="172">
        <v>7</v>
      </c>
      <c r="I101" s="173">
        <v>1650</v>
      </c>
      <c r="J101" s="173">
        <f>ROUND(I101*H101,2)</f>
        <v>11550</v>
      </c>
      <c r="K101" s="170" t="s">
        <v>3</v>
      </c>
      <c r="L101" s="34"/>
      <c r="M101" s="174" t="s">
        <v>3</v>
      </c>
      <c r="N101" s="175" t="s">
        <v>40</v>
      </c>
      <c r="O101" s="176">
        <v>0</v>
      </c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78" t="s">
        <v>202</v>
      </c>
      <c r="AT101" s="178" t="s">
        <v>197</v>
      </c>
      <c r="AU101" s="178" t="s">
        <v>78</v>
      </c>
      <c r="AY101" s="20" t="s">
        <v>195</v>
      </c>
      <c r="BE101" s="179">
        <f>IF(N101="základní",J101,0)</f>
        <v>11550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0" t="s">
        <v>76</v>
      </c>
      <c r="BK101" s="179">
        <f>ROUND(I101*H101,2)</f>
        <v>11550</v>
      </c>
      <c r="BL101" s="20" t="s">
        <v>202</v>
      </c>
      <c r="BM101" s="178" t="s">
        <v>3128</v>
      </c>
    </row>
    <row r="102" spans="1:65" s="2" customFormat="1" ht="16.5" customHeight="1">
      <c r="A102" s="33"/>
      <c r="B102" s="167"/>
      <c r="C102" s="168" t="s">
        <v>269</v>
      </c>
      <c r="D102" s="168" t="s">
        <v>197</v>
      </c>
      <c r="E102" s="169" t="s">
        <v>3129</v>
      </c>
      <c r="F102" s="170" t="s">
        <v>3130</v>
      </c>
      <c r="G102" s="171" t="s">
        <v>1148</v>
      </c>
      <c r="H102" s="172">
        <v>7</v>
      </c>
      <c r="I102" s="173">
        <v>10120</v>
      </c>
      <c r="J102" s="173">
        <f>ROUND(I102*H102,2)</f>
        <v>70840</v>
      </c>
      <c r="K102" s="170" t="s">
        <v>3</v>
      </c>
      <c r="L102" s="34"/>
      <c r="M102" s="174" t="s">
        <v>3</v>
      </c>
      <c r="N102" s="175" t="s">
        <v>40</v>
      </c>
      <c r="O102" s="176">
        <v>0</v>
      </c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8" t="s">
        <v>202</v>
      </c>
      <c r="AT102" s="178" t="s">
        <v>197</v>
      </c>
      <c r="AU102" s="178" t="s">
        <v>78</v>
      </c>
      <c r="AY102" s="20" t="s">
        <v>195</v>
      </c>
      <c r="BE102" s="179">
        <f>IF(N102="základní",J102,0)</f>
        <v>70840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76</v>
      </c>
      <c r="BK102" s="179">
        <f>ROUND(I102*H102,2)</f>
        <v>70840</v>
      </c>
      <c r="BL102" s="20" t="s">
        <v>202</v>
      </c>
      <c r="BM102" s="178" t="s">
        <v>3131</v>
      </c>
    </row>
    <row r="103" spans="1:65" s="2" customFormat="1" ht="16.5" customHeight="1">
      <c r="A103" s="33"/>
      <c r="B103" s="167"/>
      <c r="C103" s="168" t="s">
        <v>273</v>
      </c>
      <c r="D103" s="168" t="s">
        <v>197</v>
      </c>
      <c r="E103" s="169" t="s">
        <v>3132</v>
      </c>
      <c r="F103" s="170" t="s">
        <v>3133</v>
      </c>
      <c r="G103" s="171" t="s">
        <v>1148</v>
      </c>
      <c r="H103" s="172">
        <v>7</v>
      </c>
      <c r="I103" s="173">
        <v>1050</v>
      </c>
      <c r="J103" s="173">
        <f>ROUND(I103*H103,2)</f>
        <v>7350</v>
      </c>
      <c r="K103" s="170" t="s">
        <v>3</v>
      </c>
      <c r="L103" s="34"/>
      <c r="M103" s="174" t="s">
        <v>3</v>
      </c>
      <c r="N103" s="175" t="s">
        <v>40</v>
      </c>
      <c r="O103" s="176">
        <v>0</v>
      </c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78" t="s">
        <v>202</v>
      </c>
      <c r="AT103" s="178" t="s">
        <v>197</v>
      </c>
      <c r="AU103" s="178" t="s">
        <v>78</v>
      </c>
      <c r="AY103" s="20" t="s">
        <v>195</v>
      </c>
      <c r="BE103" s="179">
        <f>IF(N103="základní",J103,0)</f>
        <v>7350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76</v>
      </c>
      <c r="BK103" s="179">
        <f>ROUND(I103*H103,2)</f>
        <v>7350</v>
      </c>
      <c r="BL103" s="20" t="s">
        <v>202</v>
      </c>
      <c r="BM103" s="178" t="s">
        <v>3134</v>
      </c>
    </row>
    <row r="104" spans="1:65" s="2" customFormat="1" ht="16.5" customHeight="1">
      <c r="A104" s="33"/>
      <c r="B104" s="167"/>
      <c r="C104" s="168" t="s">
        <v>279</v>
      </c>
      <c r="D104" s="168" t="s">
        <v>197</v>
      </c>
      <c r="E104" s="169" t="s">
        <v>3135</v>
      </c>
      <c r="F104" s="170" t="s">
        <v>3136</v>
      </c>
      <c r="G104" s="171" t="s">
        <v>1148</v>
      </c>
      <c r="H104" s="172">
        <v>7</v>
      </c>
      <c r="I104" s="173">
        <v>1210</v>
      </c>
      <c r="J104" s="173">
        <f>ROUND(I104*H104,2)</f>
        <v>8470</v>
      </c>
      <c r="K104" s="170" t="s">
        <v>3</v>
      </c>
      <c r="L104" s="34"/>
      <c r="M104" s="174" t="s">
        <v>3</v>
      </c>
      <c r="N104" s="175" t="s">
        <v>40</v>
      </c>
      <c r="O104" s="176">
        <v>0</v>
      </c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78" t="s">
        <v>202</v>
      </c>
      <c r="AT104" s="178" t="s">
        <v>197</v>
      </c>
      <c r="AU104" s="178" t="s">
        <v>78</v>
      </c>
      <c r="AY104" s="20" t="s">
        <v>195</v>
      </c>
      <c r="BE104" s="179">
        <f>IF(N104="základní",J104,0)</f>
        <v>8470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76</v>
      </c>
      <c r="BK104" s="179">
        <f>ROUND(I104*H104,2)</f>
        <v>8470</v>
      </c>
      <c r="BL104" s="20" t="s">
        <v>202</v>
      </c>
      <c r="BM104" s="178" t="s">
        <v>3137</v>
      </c>
    </row>
    <row r="105" spans="1:65" s="2" customFormat="1" ht="16.5" customHeight="1">
      <c r="A105" s="33"/>
      <c r="B105" s="167"/>
      <c r="C105" s="168" t="s">
        <v>9</v>
      </c>
      <c r="D105" s="168" t="s">
        <v>197</v>
      </c>
      <c r="E105" s="169" t="s">
        <v>3138</v>
      </c>
      <c r="F105" s="170" t="s">
        <v>3139</v>
      </c>
      <c r="G105" s="171" t="s">
        <v>1129</v>
      </c>
      <c r="H105" s="172">
        <v>7</v>
      </c>
      <c r="I105" s="173">
        <v>2530</v>
      </c>
      <c r="J105" s="173">
        <f>ROUND(I105*H105,2)</f>
        <v>17710</v>
      </c>
      <c r="K105" s="170" t="s">
        <v>3</v>
      </c>
      <c r="L105" s="34"/>
      <c r="M105" s="174" t="s">
        <v>3</v>
      </c>
      <c r="N105" s="175" t="s">
        <v>40</v>
      </c>
      <c r="O105" s="176">
        <v>0</v>
      </c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78" t="s">
        <v>202</v>
      </c>
      <c r="AT105" s="178" t="s">
        <v>197</v>
      </c>
      <c r="AU105" s="178" t="s">
        <v>78</v>
      </c>
      <c r="AY105" s="20" t="s">
        <v>195</v>
      </c>
      <c r="BE105" s="179">
        <f>IF(N105="základní",J105,0)</f>
        <v>17710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76</v>
      </c>
      <c r="BK105" s="179">
        <f>ROUND(I105*H105,2)</f>
        <v>17710</v>
      </c>
      <c r="BL105" s="20" t="s">
        <v>202</v>
      </c>
      <c r="BM105" s="178" t="s">
        <v>3140</v>
      </c>
    </row>
    <row r="106" spans="1:65" s="2" customFormat="1" ht="16.5" customHeight="1">
      <c r="A106" s="33"/>
      <c r="B106" s="167"/>
      <c r="C106" s="168" t="s">
        <v>295</v>
      </c>
      <c r="D106" s="168" t="s">
        <v>197</v>
      </c>
      <c r="E106" s="169" t="s">
        <v>3141</v>
      </c>
      <c r="F106" s="170" t="s">
        <v>3142</v>
      </c>
      <c r="G106" s="171" t="s">
        <v>1129</v>
      </c>
      <c r="H106" s="172">
        <v>7</v>
      </c>
      <c r="I106" s="173">
        <v>2750</v>
      </c>
      <c r="J106" s="173">
        <f>ROUND(I106*H106,2)</f>
        <v>19250</v>
      </c>
      <c r="K106" s="170" t="s">
        <v>3</v>
      </c>
      <c r="L106" s="34"/>
      <c r="M106" s="174" t="s">
        <v>3</v>
      </c>
      <c r="N106" s="175" t="s">
        <v>40</v>
      </c>
      <c r="O106" s="176">
        <v>0</v>
      </c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8" t="s">
        <v>202</v>
      </c>
      <c r="AT106" s="178" t="s">
        <v>197</v>
      </c>
      <c r="AU106" s="178" t="s">
        <v>78</v>
      </c>
      <c r="AY106" s="20" t="s">
        <v>195</v>
      </c>
      <c r="BE106" s="179">
        <f>IF(N106="základní",J106,0)</f>
        <v>19250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76</v>
      </c>
      <c r="BK106" s="179">
        <f>ROUND(I106*H106,2)</f>
        <v>19250</v>
      </c>
      <c r="BL106" s="20" t="s">
        <v>202</v>
      </c>
      <c r="BM106" s="178" t="s">
        <v>3143</v>
      </c>
    </row>
    <row r="107" spans="1:65" s="2" customFormat="1" ht="24" customHeight="1">
      <c r="A107" s="33"/>
      <c r="B107" s="167"/>
      <c r="C107" s="168" t="s">
        <v>301</v>
      </c>
      <c r="D107" s="168" t="s">
        <v>197</v>
      </c>
      <c r="E107" s="169" t="s">
        <v>3144</v>
      </c>
      <c r="F107" s="170" t="s">
        <v>3145</v>
      </c>
      <c r="G107" s="171" t="s">
        <v>1129</v>
      </c>
      <c r="H107" s="172">
        <v>1</v>
      </c>
      <c r="I107" s="173">
        <v>38500</v>
      </c>
      <c r="J107" s="173">
        <f>ROUND(I107*H107,2)</f>
        <v>38500</v>
      </c>
      <c r="K107" s="170" t="s">
        <v>3</v>
      </c>
      <c r="L107" s="34"/>
      <c r="M107" s="174" t="s">
        <v>3</v>
      </c>
      <c r="N107" s="175" t="s">
        <v>40</v>
      </c>
      <c r="O107" s="176">
        <v>0</v>
      </c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8" t="s">
        <v>202</v>
      </c>
      <c r="AT107" s="178" t="s">
        <v>197</v>
      </c>
      <c r="AU107" s="178" t="s">
        <v>78</v>
      </c>
      <c r="AY107" s="20" t="s">
        <v>195</v>
      </c>
      <c r="BE107" s="179">
        <f>IF(N107="základní",J107,0)</f>
        <v>38500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76</v>
      </c>
      <c r="BK107" s="179">
        <f>ROUND(I107*H107,2)</f>
        <v>38500</v>
      </c>
      <c r="BL107" s="20" t="s">
        <v>202</v>
      </c>
      <c r="BM107" s="178" t="s">
        <v>3146</v>
      </c>
    </row>
    <row r="108" spans="1:65" s="2" customFormat="1" ht="16.5" customHeight="1">
      <c r="A108" s="33"/>
      <c r="B108" s="167"/>
      <c r="C108" s="168" t="s">
        <v>305</v>
      </c>
      <c r="D108" s="168" t="s">
        <v>197</v>
      </c>
      <c r="E108" s="169" t="s">
        <v>3147</v>
      </c>
      <c r="F108" s="170" t="s">
        <v>3148</v>
      </c>
      <c r="G108" s="171" t="s">
        <v>1129</v>
      </c>
      <c r="H108" s="172">
        <v>1</v>
      </c>
      <c r="I108" s="173">
        <v>3850</v>
      </c>
      <c r="J108" s="173">
        <f>ROUND(I108*H108,2)</f>
        <v>3850</v>
      </c>
      <c r="K108" s="170" t="s">
        <v>3</v>
      </c>
      <c r="L108" s="34"/>
      <c r="M108" s="174" t="s">
        <v>3</v>
      </c>
      <c r="N108" s="175" t="s">
        <v>40</v>
      </c>
      <c r="O108" s="176">
        <v>0</v>
      </c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78" t="s">
        <v>202</v>
      </c>
      <c r="AT108" s="178" t="s">
        <v>197</v>
      </c>
      <c r="AU108" s="178" t="s">
        <v>78</v>
      </c>
      <c r="AY108" s="20" t="s">
        <v>195</v>
      </c>
      <c r="BE108" s="179">
        <f>IF(N108="základní",J108,0)</f>
        <v>3850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76</v>
      </c>
      <c r="BK108" s="179">
        <f>ROUND(I108*H108,2)</f>
        <v>3850</v>
      </c>
      <c r="BL108" s="20" t="s">
        <v>202</v>
      </c>
      <c r="BM108" s="178" t="s">
        <v>3149</v>
      </c>
    </row>
    <row r="109" spans="1:65" s="2" customFormat="1" ht="24" customHeight="1">
      <c r="A109" s="33"/>
      <c r="B109" s="167"/>
      <c r="C109" s="168" t="s">
        <v>311</v>
      </c>
      <c r="D109" s="168" t="s">
        <v>197</v>
      </c>
      <c r="E109" s="169" t="s">
        <v>3150</v>
      </c>
      <c r="F109" s="170" t="s">
        <v>3151</v>
      </c>
      <c r="G109" s="171" t="s">
        <v>1129</v>
      </c>
      <c r="H109" s="172">
        <v>1</v>
      </c>
      <c r="I109" s="173">
        <v>4400</v>
      </c>
      <c r="J109" s="173">
        <f>ROUND(I109*H109,2)</f>
        <v>4400</v>
      </c>
      <c r="K109" s="170" t="s">
        <v>3</v>
      </c>
      <c r="L109" s="34"/>
      <c r="M109" s="174" t="s">
        <v>3</v>
      </c>
      <c r="N109" s="175" t="s">
        <v>40</v>
      </c>
      <c r="O109" s="176">
        <v>0</v>
      </c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78" t="s">
        <v>202</v>
      </c>
      <c r="AT109" s="178" t="s">
        <v>197</v>
      </c>
      <c r="AU109" s="178" t="s">
        <v>78</v>
      </c>
      <c r="AY109" s="20" t="s">
        <v>195</v>
      </c>
      <c r="BE109" s="179">
        <f>IF(N109="základní",J109,0)</f>
        <v>4400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76</v>
      </c>
      <c r="BK109" s="179">
        <f>ROUND(I109*H109,2)</f>
        <v>4400</v>
      </c>
      <c r="BL109" s="20" t="s">
        <v>202</v>
      </c>
      <c r="BM109" s="178" t="s">
        <v>3152</v>
      </c>
    </row>
    <row r="110" spans="1:65" s="2" customFormat="1" ht="16.5" customHeight="1">
      <c r="A110" s="33"/>
      <c r="B110" s="167"/>
      <c r="C110" s="168" t="s">
        <v>317</v>
      </c>
      <c r="D110" s="168" t="s">
        <v>197</v>
      </c>
      <c r="E110" s="169" t="s">
        <v>3153</v>
      </c>
      <c r="F110" s="170" t="s">
        <v>3154</v>
      </c>
      <c r="G110" s="171" t="s">
        <v>1129</v>
      </c>
      <c r="H110" s="172">
        <v>14</v>
      </c>
      <c r="I110" s="173">
        <v>165</v>
      </c>
      <c r="J110" s="173">
        <f>ROUND(I110*H110,2)</f>
        <v>2310</v>
      </c>
      <c r="K110" s="170" t="s">
        <v>3</v>
      </c>
      <c r="L110" s="34"/>
      <c r="M110" s="174" t="s">
        <v>3</v>
      </c>
      <c r="N110" s="175" t="s">
        <v>40</v>
      </c>
      <c r="O110" s="176">
        <v>0</v>
      </c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78" t="s">
        <v>202</v>
      </c>
      <c r="AT110" s="178" t="s">
        <v>197</v>
      </c>
      <c r="AU110" s="178" t="s">
        <v>78</v>
      </c>
      <c r="AY110" s="20" t="s">
        <v>195</v>
      </c>
      <c r="BE110" s="179">
        <f>IF(N110="základní",J110,0)</f>
        <v>2310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76</v>
      </c>
      <c r="BK110" s="179">
        <f>ROUND(I110*H110,2)</f>
        <v>2310</v>
      </c>
      <c r="BL110" s="20" t="s">
        <v>202</v>
      </c>
      <c r="BM110" s="178" t="s">
        <v>3155</v>
      </c>
    </row>
    <row r="111" spans="1:65" s="2" customFormat="1" ht="16.5" customHeight="1">
      <c r="A111" s="33"/>
      <c r="B111" s="167"/>
      <c r="C111" s="168" t="s">
        <v>8</v>
      </c>
      <c r="D111" s="168" t="s">
        <v>197</v>
      </c>
      <c r="E111" s="169" t="s">
        <v>3156</v>
      </c>
      <c r="F111" s="170" t="s">
        <v>3157</v>
      </c>
      <c r="G111" s="171" t="s">
        <v>3158</v>
      </c>
      <c r="H111" s="172">
        <v>14</v>
      </c>
      <c r="I111" s="173">
        <v>330</v>
      </c>
      <c r="J111" s="173">
        <f>ROUND(I111*H111,2)</f>
        <v>4620</v>
      </c>
      <c r="K111" s="170" t="s">
        <v>3</v>
      </c>
      <c r="L111" s="34"/>
      <c r="M111" s="174" t="s">
        <v>3</v>
      </c>
      <c r="N111" s="175" t="s">
        <v>40</v>
      </c>
      <c r="O111" s="176">
        <v>0</v>
      </c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78" t="s">
        <v>202</v>
      </c>
      <c r="AT111" s="178" t="s">
        <v>197</v>
      </c>
      <c r="AU111" s="178" t="s">
        <v>78</v>
      </c>
      <c r="AY111" s="20" t="s">
        <v>195</v>
      </c>
      <c r="BE111" s="179">
        <f>IF(N111="základní",J111,0)</f>
        <v>4620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76</v>
      </c>
      <c r="BK111" s="179">
        <f>ROUND(I111*H111,2)</f>
        <v>4620</v>
      </c>
      <c r="BL111" s="20" t="s">
        <v>202</v>
      </c>
      <c r="BM111" s="178" t="s">
        <v>3159</v>
      </c>
    </row>
    <row r="112" spans="1:65" s="2" customFormat="1" ht="24" customHeight="1">
      <c r="A112" s="33"/>
      <c r="B112" s="167"/>
      <c r="C112" s="168" t="s">
        <v>326</v>
      </c>
      <c r="D112" s="168" t="s">
        <v>197</v>
      </c>
      <c r="E112" s="169" t="s">
        <v>3160</v>
      </c>
      <c r="F112" s="170" t="s">
        <v>3161</v>
      </c>
      <c r="G112" s="171" t="s">
        <v>1129</v>
      </c>
      <c r="H112" s="172">
        <v>1</v>
      </c>
      <c r="I112" s="173">
        <v>1650</v>
      </c>
      <c r="J112" s="173">
        <f>ROUND(I112*H112,2)</f>
        <v>1650</v>
      </c>
      <c r="K112" s="170" t="s">
        <v>3</v>
      </c>
      <c r="L112" s="34"/>
      <c r="M112" s="174" t="s">
        <v>3</v>
      </c>
      <c r="N112" s="175" t="s">
        <v>40</v>
      </c>
      <c r="O112" s="176">
        <v>0</v>
      </c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8" t="s">
        <v>202</v>
      </c>
      <c r="AT112" s="178" t="s">
        <v>197</v>
      </c>
      <c r="AU112" s="178" t="s">
        <v>78</v>
      </c>
      <c r="AY112" s="20" t="s">
        <v>195</v>
      </c>
      <c r="BE112" s="179">
        <f>IF(N112="základní",J112,0)</f>
        <v>1650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76</v>
      </c>
      <c r="BK112" s="179">
        <f>ROUND(I112*H112,2)</f>
        <v>1650</v>
      </c>
      <c r="BL112" s="20" t="s">
        <v>202</v>
      </c>
      <c r="BM112" s="178" t="s">
        <v>3162</v>
      </c>
    </row>
    <row r="113" spans="1:65" s="2" customFormat="1" ht="16.5" customHeight="1">
      <c r="A113" s="33"/>
      <c r="B113" s="167"/>
      <c r="C113" s="168" t="s">
        <v>331</v>
      </c>
      <c r="D113" s="168" t="s">
        <v>197</v>
      </c>
      <c r="E113" s="169" t="s">
        <v>3163</v>
      </c>
      <c r="F113" s="170" t="s">
        <v>3164</v>
      </c>
      <c r="G113" s="171" t="s">
        <v>1129</v>
      </c>
      <c r="H113" s="172">
        <v>1</v>
      </c>
      <c r="I113" s="173">
        <v>3300</v>
      </c>
      <c r="J113" s="173">
        <f>ROUND(I113*H113,2)</f>
        <v>3300</v>
      </c>
      <c r="K113" s="170" t="s">
        <v>3</v>
      </c>
      <c r="L113" s="34"/>
      <c r="M113" s="174" t="s">
        <v>3</v>
      </c>
      <c r="N113" s="175" t="s">
        <v>40</v>
      </c>
      <c r="O113" s="176">
        <v>0</v>
      </c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8" t="s">
        <v>202</v>
      </c>
      <c r="AT113" s="178" t="s">
        <v>197</v>
      </c>
      <c r="AU113" s="178" t="s">
        <v>78</v>
      </c>
      <c r="AY113" s="20" t="s">
        <v>195</v>
      </c>
      <c r="BE113" s="179">
        <f>IF(N113="základní",J113,0)</f>
        <v>3300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76</v>
      </c>
      <c r="BK113" s="179">
        <f>ROUND(I113*H113,2)</f>
        <v>3300</v>
      </c>
      <c r="BL113" s="20" t="s">
        <v>202</v>
      </c>
      <c r="BM113" s="178" t="s">
        <v>3165</v>
      </c>
    </row>
    <row r="114" spans="1:65" s="2" customFormat="1" ht="24" customHeight="1">
      <c r="A114" s="33"/>
      <c r="B114" s="167"/>
      <c r="C114" s="168" t="s">
        <v>362</v>
      </c>
      <c r="D114" s="168" t="s">
        <v>197</v>
      </c>
      <c r="E114" s="169" t="s">
        <v>3166</v>
      </c>
      <c r="F114" s="170" t="s">
        <v>3167</v>
      </c>
      <c r="G114" s="171" t="s">
        <v>1129</v>
      </c>
      <c r="H114" s="172">
        <v>1</v>
      </c>
      <c r="I114" s="173">
        <v>3300</v>
      </c>
      <c r="J114" s="173">
        <f>ROUND(I114*H114,2)</f>
        <v>3300</v>
      </c>
      <c r="K114" s="170" t="s">
        <v>3</v>
      </c>
      <c r="L114" s="34"/>
      <c r="M114" s="174" t="s">
        <v>3</v>
      </c>
      <c r="N114" s="175" t="s">
        <v>40</v>
      </c>
      <c r="O114" s="176">
        <v>0</v>
      </c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78" t="s">
        <v>202</v>
      </c>
      <c r="AT114" s="178" t="s">
        <v>197</v>
      </c>
      <c r="AU114" s="178" t="s">
        <v>78</v>
      </c>
      <c r="AY114" s="20" t="s">
        <v>195</v>
      </c>
      <c r="BE114" s="179">
        <f>IF(N114="základní",J114,0)</f>
        <v>3300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76</v>
      </c>
      <c r="BK114" s="179">
        <f>ROUND(I114*H114,2)</f>
        <v>3300</v>
      </c>
      <c r="BL114" s="20" t="s">
        <v>202</v>
      </c>
      <c r="BM114" s="178" t="s">
        <v>3168</v>
      </c>
    </row>
    <row r="115" spans="1:63" s="12" customFormat="1" ht="22.8" customHeight="1">
      <c r="A115" s="12"/>
      <c r="B115" s="155"/>
      <c r="C115" s="12"/>
      <c r="D115" s="156" t="s">
        <v>68</v>
      </c>
      <c r="E115" s="165" t="s">
        <v>246</v>
      </c>
      <c r="F115" s="165" t="s">
        <v>568</v>
      </c>
      <c r="G115" s="12"/>
      <c r="H115" s="12"/>
      <c r="I115" s="12"/>
      <c r="J115" s="166">
        <f>BK115</f>
        <v>290198.5</v>
      </c>
      <c r="K115" s="12"/>
      <c r="L115" s="155"/>
      <c r="M115" s="159"/>
      <c r="N115" s="160"/>
      <c r="O115" s="160"/>
      <c r="P115" s="161">
        <f>SUM(P116:P149)</f>
        <v>0</v>
      </c>
      <c r="Q115" s="160"/>
      <c r="R115" s="161">
        <f>SUM(R116:R149)</f>
        <v>0</v>
      </c>
      <c r="S115" s="160"/>
      <c r="T115" s="162">
        <f>SUM(T116:T149)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156" t="s">
        <v>76</v>
      </c>
      <c r="AT115" s="163" t="s">
        <v>68</v>
      </c>
      <c r="AU115" s="163" t="s">
        <v>76</v>
      </c>
      <c r="AY115" s="156" t="s">
        <v>195</v>
      </c>
      <c r="BK115" s="164">
        <f>SUM(BK116:BK149)</f>
        <v>290198.5</v>
      </c>
    </row>
    <row r="116" spans="1:65" s="2" customFormat="1" ht="72" customHeight="1">
      <c r="A116" s="33"/>
      <c r="B116" s="167"/>
      <c r="C116" s="168" t="s">
        <v>369</v>
      </c>
      <c r="D116" s="168" t="s">
        <v>197</v>
      </c>
      <c r="E116" s="169" t="s">
        <v>3169</v>
      </c>
      <c r="F116" s="170" t="s">
        <v>3170</v>
      </c>
      <c r="G116" s="171" t="s">
        <v>1148</v>
      </c>
      <c r="H116" s="172">
        <v>14</v>
      </c>
      <c r="I116" s="173">
        <v>1200</v>
      </c>
      <c r="J116" s="173">
        <f>ROUND(I116*H116,2)</f>
        <v>16800</v>
      </c>
      <c r="K116" s="170" t="s">
        <v>3</v>
      </c>
      <c r="L116" s="34"/>
      <c r="M116" s="174" t="s">
        <v>3</v>
      </c>
      <c r="N116" s="175" t="s">
        <v>40</v>
      </c>
      <c r="O116" s="176">
        <v>0</v>
      </c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78" t="s">
        <v>202</v>
      </c>
      <c r="AT116" s="178" t="s">
        <v>197</v>
      </c>
      <c r="AU116" s="178" t="s">
        <v>78</v>
      </c>
      <c r="AY116" s="20" t="s">
        <v>195</v>
      </c>
      <c r="BE116" s="179">
        <f>IF(N116="základní",J116,0)</f>
        <v>16800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76</v>
      </c>
      <c r="BK116" s="179">
        <f>ROUND(I116*H116,2)</f>
        <v>16800</v>
      </c>
      <c r="BL116" s="20" t="s">
        <v>202</v>
      </c>
      <c r="BM116" s="178" t="s">
        <v>3171</v>
      </c>
    </row>
    <row r="117" spans="1:65" s="2" customFormat="1" ht="36" customHeight="1">
      <c r="A117" s="33"/>
      <c r="B117" s="167"/>
      <c r="C117" s="168" t="s">
        <v>376</v>
      </c>
      <c r="D117" s="168" t="s">
        <v>197</v>
      </c>
      <c r="E117" s="169" t="s">
        <v>3172</v>
      </c>
      <c r="F117" s="170" t="s">
        <v>3173</v>
      </c>
      <c r="G117" s="171" t="s">
        <v>212</v>
      </c>
      <c r="H117" s="172">
        <v>190</v>
      </c>
      <c r="I117" s="173">
        <v>45</v>
      </c>
      <c r="J117" s="173">
        <f>ROUND(I117*H117,2)</f>
        <v>8550</v>
      </c>
      <c r="K117" s="170" t="s">
        <v>3</v>
      </c>
      <c r="L117" s="34"/>
      <c r="M117" s="174" t="s">
        <v>3</v>
      </c>
      <c r="N117" s="175" t="s">
        <v>40</v>
      </c>
      <c r="O117" s="176">
        <v>0</v>
      </c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78" t="s">
        <v>202</v>
      </c>
      <c r="AT117" s="178" t="s">
        <v>197</v>
      </c>
      <c r="AU117" s="178" t="s">
        <v>78</v>
      </c>
      <c r="AY117" s="20" t="s">
        <v>195</v>
      </c>
      <c r="BE117" s="179">
        <f>IF(N117="základní",J117,0)</f>
        <v>8550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76</v>
      </c>
      <c r="BK117" s="179">
        <f>ROUND(I117*H117,2)</f>
        <v>8550</v>
      </c>
      <c r="BL117" s="20" t="s">
        <v>202</v>
      </c>
      <c r="BM117" s="178" t="s">
        <v>3174</v>
      </c>
    </row>
    <row r="118" spans="1:65" s="2" customFormat="1" ht="16.5" customHeight="1">
      <c r="A118" s="33"/>
      <c r="B118" s="167"/>
      <c r="C118" s="168" t="s">
        <v>383</v>
      </c>
      <c r="D118" s="168" t="s">
        <v>197</v>
      </c>
      <c r="E118" s="169" t="s">
        <v>3175</v>
      </c>
      <c r="F118" s="170" t="s">
        <v>3176</v>
      </c>
      <c r="G118" s="171" t="s">
        <v>1148</v>
      </c>
      <c r="H118" s="172">
        <v>14</v>
      </c>
      <c r="I118" s="173">
        <v>92</v>
      </c>
      <c r="J118" s="173">
        <f>ROUND(I118*H118,2)</f>
        <v>1288</v>
      </c>
      <c r="K118" s="170" t="s">
        <v>3</v>
      </c>
      <c r="L118" s="34"/>
      <c r="M118" s="174" t="s">
        <v>3</v>
      </c>
      <c r="N118" s="175" t="s">
        <v>40</v>
      </c>
      <c r="O118" s="176">
        <v>0</v>
      </c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78" t="s">
        <v>202</v>
      </c>
      <c r="AT118" s="178" t="s">
        <v>197</v>
      </c>
      <c r="AU118" s="178" t="s">
        <v>78</v>
      </c>
      <c r="AY118" s="20" t="s">
        <v>195</v>
      </c>
      <c r="BE118" s="179">
        <f>IF(N118="základní",J118,0)</f>
        <v>1288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0" t="s">
        <v>76</v>
      </c>
      <c r="BK118" s="179">
        <f>ROUND(I118*H118,2)</f>
        <v>1288</v>
      </c>
      <c r="BL118" s="20" t="s">
        <v>202</v>
      </c>
      <c r="BM118" s="178" t="s">
        <v>3177</v>
      </c>
    </row>
    <row r="119" spans="1:65" s="2" customFormat="1" ht="108" customHeight="1">
      <c r="A119" s="33"/>
      <c r="B119" s="167"/>
      <c r="C119" s="168" t="s">
        <v>400</v>
      </c>
      <c r="D119" s="168" t="s">
        <v>197</v>
      </c>
      <c r="E119" s="169" t="s">
        <v>3178</v>
      </c>
      <c r="F119" s="170" t="s">
        <v>3179</v>
      </c>
      <c r="G119" s="171" t="s">
        <v>1148</v>
      </c>
      <c r="H119" s="172">
        <v>1</v>
      </c>
      <c r="I119" s="173">
        <v>38500</v>
      </c>
      <c r="J119" s="173">
        <f>ROUND(I119*H119,2)</f>
        <v>38500</v>
      </c>
      <c r="K119" s="170" t="s">
        <v>3</v>
      </c>
      <c r="L119" s="34"/>
      <c r="M119" s="174" t="s">
        <v>3</v>
      </c>
      <c r="N119" s="175" t="s">
        <v>40</v>
      </c>
      <c r="O119" s="176">
        <v>0</v>
      </c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78" t="s">
        <v>202</v>
      </c>
      <c r="AT119" s="178" t="s">
        <v>197</v>
      </c>
      <c r="AU119" s="178" t="s">
        <v>78</v>
      </c>
      <c r="AY119" s="20" t="s">
        <v>195</v>
      </c>
      <c r="BE119" s="179">
        <f>IF(N119="základní",J119,0)</f>
        <v>38500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76</v>
      </c>
      <c r="BK119" s="179">
        <f>ROUND(I119*H119,2)</f>
        <v>38500</v>
      </c>
      <c r="BL119" s="20" t="s">
        <v>202</v>
      </c>
      <c r="BM119" s="178" t="s">
        <v>3180</v>
      </c>
    </row>
    <row r="120" spans="1:65" s="2" customFormat="1" ht="36" customHeight="1">
      <c r="A120" s="33"/>
      <c r="B120" s="167"/>
      <c r="C120" s="168" t="s">
        <v>405</v>
      </c>
      <c r="D120" s="168" t="s">
        <v>197</v>
      </c>
      <c r="E120" s="169" t="s">
        <v>3181</v>
      </c>
      <c r="F120" s="170" t="s">
        <v>3182</v>
      </c>
      <c r="G120" s="171" t="s">
        <v>212</v>
      </c>
      <c r="H120" s="172">
        <v>40</v>
      </c>
      <c r="I120" s="173">
        <v>165</v>
      </c>
      <c r="J120" s="173">
        <f>ROUND(I120*H120,2)</f>
        <v>6600</v>
      </c>
      <c r="K120" s="170" t="s">
        <v>3</v>
      </c>
      <c r="L120" s="34"/>
      <c r="M120" s="174" t="s">
        <v>3</v>
      </c>
      <c r="N120" s="175" t="s">
        <v>40</v>
      </c>
      <c r="O120" s="176">
        <v>0</v>
      </c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8" t="s">
        <v>202</v>
      </c>
      <c r="AT120" s="178" t="s">
        <v>197</v>
      </c>
      <c r="AU120" s="178" t="s">
        <v>78</v>
      </c>
      <c r="AY120" s="20" t="s">
        <v>195</v>
      </c>
      <c r="BE120" s="179">
        <f>IF(N120="základní",J120,0)</f>
        <v>6600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76</v>
      </c>
      <c r="BK120" s="179">
        <f>ROUND(I120*H120,2)</f>
        <v>6600</v>
      </c>
      <c r="BL120" s="20" t="s">
        <v>202</v>
      </c>
      <c r="BM120" s="178" t="s">
        <v>3183</v>
      </c>
    </row>
    <row r="121" spans="1:65" s="2" customFormat="1" ht="16.5" customHeight="1">
      <c r="A121" s="33"/>
      <c r="B121" s="167"/>
      <c r="C121" s="168" t="s">
        <v>417</v>
      </c>
      <c r="D121" s="168" t="s">
        <v>197</v>
      </c>
      <c r="E121" s="169" t="s">
        <v>3184</v>
      </c>
      <c r="F121" s="170" t="s">
        <v>3185</v>
      </c>
      <c r="G121" s="171" t="s">
        <v>1148</v>
      </c>
      <c r="H121" s="172">
        <v>4</v>
      </c>
      <c r="I121" s="173">
        <v>260</v>
      </c>
      <c r="J121" s="173">
        <f>ROUND(I121*H121,2)</f>
        <v>1040</v>
      </c>
      <c r="K121" s="170" t="s">
        <v>3</v>
      </c>
      <c r="L121" s="34"/>
      <c r="M121" s="174" t="s">
        <v>3</v>
      </c>
      <c r="N121" s="175" t="s">
        <v>40</v>
      </c>
      <c r="O121" s="176">
        <v>0</v>
      </c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8" t="s">
        <v>202</v>
      </c>
      <c r="AT121" s="178" t="s">
        <v>197</v>
      </c>
      <c r="AU121" s="178" t="s">
        <v>78</v>
      </c>
      <c r="AY121" s="20" t="s">
        <v>195</v>
      </c>
      <c r="BE121" s="179">
        <f>IF(N121="základní",J121,0)</f>
        <v>1040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76</v>
      </c>
      <c r="BK121" s="179">
        <f>ROUND(I121*H121,2)</f>
        <v>1040</v>
      </c>
      <c r="BL121" s="20" t="s">
        <v>202</v>
      </c>
      <c r="BM121" s="178" t="s">
        <v>3186</v>
      </c>
    </row>
    <row r="122" spans="1:65" s="2" customFormat="1" ht="16.5" customHeight="1">
      <c r="A122" s="33"/>
      <c r="B122" s="167"/>
      <c r="C122" s="168" t="s">
        <v>422</v>
      </c>
      <c r="D122" s="168" t="s">
        <v>197</v>
      </c>
      <c r="E122" s="169" t="s">
        <v>3187</v>
      </c>
      <c r="F122" s="170" t="s">
        <v>3188</v>
      </c>
      <c r="G122" s="171" t="s">
        <v>1148</v>
      </c>
      <c r="H122" s="172">
        <v>8</v>
      </c>
      <c r="I122" s="173">
        <v>600</v>
      </c>
      <c r="J122" s="173">
        <f>ROUND(I122*H122,2)</f>
        <v>4800</v>
      </c>
      <c r="K122" s="170" t="s">
        <v>3</v>
      </c>
      <c r="L122" s="34"/>
      <c r="M122" s="174" t="s">
        <v>3</v>
      </c>
      <c r="N122" s="175" t="s">
        <v>40</v>
      </c>
      <c r="O122" s="176">
        <v>0</v>
      </c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8" t="s">
        <v>202</v>
      </c>
      <c r="AT122" s="178" t="s">
        <v>197</v>
      </c>
      <c r="AU122" s="178" t="s">
        <v>78</v>
      </c>
      <c r="AY122" s="20" t="s">
        <v>195</v>
      </c>
      <c r="BE122" s="179">
        <f>IF(N122="základní",J122,0)</f>
        <v>4800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76</v>
      </c>
      <c r="BK122" s="179">
        <f>ROUND(I122*H122,2)</f>
        <v>4800</v>
      </c>
      <c r="BL122" s="20" t="s">
        <v>202</v>
      </c>
      <c r="BM122" s="178" t="s">
        <v>3189</v>
      </c>
    </row>
    <row r="123" spans="1:65" s="2" customFormat="1" ht="16.5" customHeight="1">
      <c r="A123" s="33"/>
      <c r="B123" s="167"/>
      <c r="C123" s="168" t="s">
        <v>427</v>
      </c>
      <c r="D123" s="168" t="s">
        <v>197</v>
      </c>
      <c r="E123" s="169" t="s">
        <v>3190</v>
      </c>
      <c r="F123" s="170" t="s">
        <v>3191</v>
      </c>
      <c r="G123" s="171" t="s">
        <v>212</v>
      </c>
      <c r="H123" s="172">
        <v>40</v>
      </c>
      <c r="I123" s="173">
        <v>86</v>
      </c>
      <c r="J123" s="173">
        <f>ROUND(I123*H123,2)</f>
        <v>3440</v>
      </c>
      <c r="K123" s="170" t="s">
        <v>3</v>
      </c>
      <c r="L123" s="34"/>
      <c r="M123" s="174" t="s">
        <v>3</v>
      </c>
      <c r="N123" s="175" t="s">
        <v>40</v>
      </c>
      <c r="O123" s="176">
        <v>0</v>
      </c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8" t="s">
        <v>202</v>
      </c>
      <c r="AT123" s="178" t="s">
        <v>197</v>
      </c>
      <c r="AU123" s="178" t="s">
        <v>78</v>
      </c>
      <c r="AY123" s="20" t="s">
        <v>195</v>
      </c>
      <c r="BE123" s="179">
        <f>IF(N123="základní",J123,0)</f>
        <v>3440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76</v>
      </c>
      <c r="BK123" s="179">
        <f>ROUND(I123*H123,2)</f>
        <v>3440</v>
      </c>
      <c r="BL123" s="20" t="s">
        <v>202</v>
      </c>
      <c r="BM123" s="178" t="s">
        <v>3192</v>
      </c>
    </row>
    <row r="124" spans="1:65" s="2" customFormat="1" ht="16.5" customHeight="1">
      <c r="A124" s="33"/>
      <c r="B124" s="167"/>
      <c r="C124" s="168" t="s">
        <v>431</v>
      </c>
      <c r="D124" s="168" t="s">
        <v>197</v>
      </c>
      <c r="E124" s="169" t="s">
        <v>3193</v>
      </c>
      <c r="F124" s="170" t="s">
        <v>3194</v>
      </c>
      <c r="G124" s="171" t="s">
        <v>212</v>
      </c>
      <c r="H124" s="172">
        <v>40</v>
      </c>
      <c r="I124" s="173">
        <v>87</v>
      </c>
      <c r="J124" s="173">
        <f>ROUND(I124*H124,2)</f>
        <v>3480</v>
      </c>
      <c r="K124" s="170" t="s">
        <v>3</v>
      </c>
      <c r="L124" s="34"/>
      <c r="M124" s="174" t="s">
        <v>3</v>
      </c>
      <c r="N124" s="175" t="s">
        <v>40</v>
      </c>
      <c r="O124" s="176">
        <v>0</v>
      </c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8" t="s">
        <v>202</v>
      </c>
      <c r="AT124" s="178" t="s">
        <v>197</v>
      </c>
      <c r="AU124" s="178" t="s">
        <v>78</v>
      </c>
      <c r="AY124" s="20" t="s">
        <v>195</v>
      </c>
      <c r="BE124" s="179">
        <f>IF(N124="základní",J124,0)</f>
        <v>3480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76</v>
      </c>
      <c r="BK124" s="179">
        <f>ROUND(I124*H124,2)</f>
        <v>3480</v>
      </c>
      <c r="BL124" s="20" t="s">
        <v>202</v>
      </c>
      <c r="BM124" s="178" t="s">
        <v>3195</v>
      </c>
    </row>
    <row r="125" spans="1:65" s="2" customFormat="1" ht="24" customHeight="1">
      <c r="A125" s="33"/>
      <c r="B125" s="167"/>
      <c r="C125" s="168" t="s">
        <v>435</v>
      </c>
      <c r="D125" s="168" t="s">
        <v>197</v>
      </c>
      <c r="E125" s="169" t="s">
        <v>3196</v>
      </c>
      <c r="F125" s="170" t="s">
        <v>3197</v>
      </c>
      <c r="G125" s="171" t="s">
        <v>1129</v>
      </c>
      <c r="H125" s="172">
        <v>1</v>
      </c>
      <c r="I125" s="173">
        <v>7700</v>
      </c>
      <c r="J125" s="173">
        <f>ROUND(I125*H125,2)</f>
        <v>7700</v>
      </c>
      <c r="K125" s="170" t="s">
        <v>3</v>
      </c>
      <c r="L125" s="34"/>
      <c r="M125" s="174" t="s">
        <v>3</v>
      </c>
      <c r="N125" s="175" t="s">
        <v>40</v>
      </c>
      <c r="O125" s="176">
        <v>0</v>
      </c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202</v>
      </c>
      <c r="AT125" s="178" t="s">
        <v>197</v>
      </c>
      <c r="AU125" s="178" t="s">
        <v>78</v>
      </c>
      <c r="AY125" s="20" t="s">
        <v>195</v>
      </c>
      <c r="BE125" s="179">
        <f>IF(N125="základní",J125,0)</f>
        <v>7700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0" t="s">
        <v>76</v>
      </c>
      <c r="BK125" s="179">
        <f>ROUND(I125*H125,2)</f>
        <v>7700</v>
      </c>
      <c r="BL125" s="20" t="s">
        <v>202</v>
      </c>
      <c r="BM125" s="178" t="s">
        <v>3198</v>
      </c>
    </row>
    <row r="126" spans="1:65" s="2" customFormat="1" ht="36" customHeight="1">
      <c r="A126" s="33"/>
      <c r="B126" s="167"/>
      <c r="C126" s="168" t="s">
        <v>440</v>
      </c>
      <c r="D126" s="168" t="s">
        <v>197</v>
      </c>
      <c r="E126" s="169" t="s">
        <v>3199</v>
      </c>
      <c r="F126" s="170" t="s">
        <v>3200</v>
      </c>
      <c r="G126" s="171" t="s">
        <v>1129</v>
      </c>
      <c r="H126" s="172">
        <v>1</v>
      </c>
      <c r="I126" s="173">
        <v>4400</v>
      </c>
      <c r="J126" s="173">
        <f>ROUND(I126*H126,2)</f>
        <v>4400</v>
      </c>
      <c r="K126" s="170" t="s">
        <v>3</v>
      </c>
      <c r="L126" s="34"/>
      <c r="M126" s="174" t="s">
        <v>3</v>
      </c>
      <c r="N126" s="175" t="s">
        <v>40</v>
      </c>
      <c r="O126" s="176">
        <v>0</v>
      </c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8" t="s">
        <v>202</v>
      </c>
      <c r="AT126" s="178" t="s">
        <v>197</v>
      </c>
      <c r="AU126" s="178" t="s">
        <v>78</v>
      </c>
      <c r="AY126" s="20" t="s">
        <v>195</v>
      </c>
      <c r="BE126" s="179">
        <f>IF(N126="základní",J126,0)</f>
        <v>4400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76</v>
      </c>
      <c r="BK126" s="179">
        <f>ROUND(I126*H126,2)</f>
        <v>4400</v>
      </c>
      <c r="BL126" s="20" t="s">
        <v>202</v>
      </c>
      <c r="BM126" s="178" t="s">
        <v>3201</v>
      </c>
    </row>
    <row r="127" spans="1:65" s="2" customFormat="1" ht="48" customHeight="1">
      <c r="A127" s="33"/>
      <c r="B127" s="167"/>
      <c r="C127" s="168" t="s">
        <v>451</v>
      </c>
      <c r="D127" s="168" t="s">
        <v>197</v>
      </c>
      <c r="E127" s="169" t="s">
        <v>3202</v>
      </c>
      <c r="F127" s="170" t="s">
        <v>3203</v>
      </c>
      <c r="G127" s="171" t="s">
        <v>1129</v>
      </c>
      <c r="H127" s="172">
        <v>390</v>
      </c>
      <c r="I127" s="173">
        <v>36</v>
      </c>
      <c r="J127" s="173">
        <f>ROUND(I127*H127,2)</f>
        <v>14040</v>
      </c>
      <c r="K127" s="170" t="s">
        <v>3</v>
      </c>
      <c r="L127" s="34"/>
      <c r="M127" s="174" t="s">
        <v>3</v>
      </c>
      <c r="N127" s="175" t="s">
        <v>40</v>
      </c>
      <c r="O127" s="176">
        <v>0</v>
      </c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202</v>
      </c>
      <c r="AT127" s="178" t="s">
        <v>197</v>
      </c>
      <c r="AU127" s="178" t="s">
        <v>78</v>
      </c>
      <c r="AY127" s="20" t="s">
        <v>195</v>
      </c>
      <c r="BE127" s="179">
        <f>IF(N127="základní",J127,0)</f>
        <v>14040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0" t="s">
        <v>76</v>
      </c>
      <c r="BK127" s="179">
        <f>ROUND(I127*H127,2)</f>
        <v>14040</v>
      </c>
      <c r="BL127" s="20" t="s">
        <v>202</v>
      </c>
      <c r="BM127" s="178" t="s">
        <v>3204</v>
      </c>
    </row>
    <row r="128" spans="1:65" s="2" customFormat="1" ht="16.5" customHeight="1">
      <c r="A128" s="33"/>
      <c r="B128" s="167"/>
      <c r="C128" s="168" t="s">
        <v>456</v>
      </c>
      <c r="D128" s="168" t="s">
        <v>197</v>
      </c>
      <c r="E128" s="169" t="s">
        <v>3205</v>
      </c>
      <c r="F128" s="170" t="s">
        <v>3206</v>
      </c>
      <c r="G128" s="171" t="s">
        <v>1129</v>
      </c>
      <c r="H128" s="172">
        <v>1</v>
      </c>
      <c r="I128" s="173">
        <v>41800</v>
      </c>
      <c r="J128" s="173">
        <f>ROUND(I128*H128,2)</f>
        <v>41800</v>
      </c>
      <c r="K128" s="170" t="s">
        <v>3</v>
      </c>
      <c r="L128" s="34"/>
      <c r="M128" s="174" t="s">
        <v>3</v>
      </c>
      <c r="N128" s="175" t="s">
        <v>40</v>
      </c>
      <c r="O128" s="176">
        <v>0</v>
      </c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8" t="s">
        <v>202</v>
      </c>
      <c r="AT128" s="178" t="s">
        <v>197</v>
      </c>
      <c r="AU128" s="178" t="s">
        <v>78</v>
      </c>
      <c r="AY128" s="20" t="s">
        <v>195</v>
      </c>
      <c r="BE128" s="179">
        <f>IF(N128="základní",J128,0)</f>
        <v>41800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0" t="s">
        <v>76</v>
      </c>
      <c r="BK128" s="179">
        <f>ROUND(I128*H128,2)</f>
        <v>41800</v>
      </c>
      <c r="BL128" s="20" t="s">
        <v>202</v>
      </c>
      <c r="BM128" s="178" t="s">
        <v>3207</v>
      </c>
    </row>
    <row r="129" spans="1:65" s="2" customFormat="1" ht="16.5" customHeight="1">
      <c r="A129" s="33"/>
      <c r="B129" s="167"/>
      <c r="C129" s="168" t="s">
        <v>461</v>
      </c>
      <c r="D129" s="168" t="s">
        <v>197</v>
      </c>
      <c r="E129" s="169" t="s">
        <v>3208</v>
      </c>
      <c r="F129" s="170" t="s">
        <v>3209</v>
      </c>
      <c r="G129" s="171" t="s">
        <v>1129</v>
      </c>
      <c r="H129" s="172">
        <v>1</v>
      </c>
      <c r="I129" s="173">
        <v>6600</v>
      </c>
      <c r="J129" s="173">
        <f>ROUND(I129*H129,2)</f>
        <v>6600</v>
      </c>
      <c r="K129" s="170" t="s">
        <v>3</v>
      </c>
      <c r="L129" s="34"/>
      <c r="M129" s="174" t="s">
        <v>3</v>
      </c>
      <c r="N129" s="175" t="s">
        <v>40</v>
      </c>
      <c r="O129" s="176">
        <v>0</v>
      </c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202</v>
      </c>
      <c r="AT129" s="178" t="s">
        <v>197</v>
      </c>
      <c r="AU129" s="178" t="s">
        <v>78</v>
      </c>
      <c r="AY129" s="20" t="s">
        <v>195</v>
      </c>
      <c r="BE129" s="179">
        <f>IF(N129="základní",J129,0)</f>
        <v>6600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20" t="s">
        <v>76</v>
      </c>
      <c r="BK129" s="179">
        <f>ROUND(I129*H129,2)</f>
        <v>6600</v>
      </c>
      <c r="BL129" s="20" t="s">
        <v>202</v>
      </c>
      <c r="BM129" s="178" t="s">
        <v>3210</v>
      </c>
    </row>
    <row r="130" spans="1:65" s="2" customFormat="1" ht="16.5" customHeight="1">
      <c r="A130" s="33"/>
      <c r="B130" s="167"/>
      <c r="C130" s="168" t="s">
        <v>466</v>
      </c>
      <c r="D130" s="168" t="s">
        <v>197</v>
      </c>
      <c r="E130" s="169" t="s">
        <v>3211</v>
      </c>
      <c r="F130" s="170" t="s">
        <v>3212</v>
      </c>
      <c r="G130" s="171" t="s">
        <v>200</v>
      </c>
      <c r="H130" s="172">
        <v>1</v>
      </c>
      <c r="I130" s="173">
        <v>5300</v>
      </c>
      <c r="J130" s="173">
        <f>ROUND(I130*H130,2)</f>
        <v>5300</v>
      </c>
      <c r="K130" s="170" t="s">
        <v>3</v>
      </c>
      <c r="L130" s="34"/>
      <c r="M130" s="174" t="s">
        <v>3</v>
      </c>
      <c r="N130" s="175" t="s">
        <v>40</v>
      </c>
      <c r="O130" s="176">
        <v>0</v>
      </c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8" t="s">
        <v>202</v>
      </c>
      <c r="AT130" s="178" t="s">
        <v>197</v>
      </c>
      <c r="AU130" s="178" t="s">
        <v>78</v>
      </c>
      <c r="AY130" s="20" t="s">
        <v>195</v>
      </c>
      <c r="BE130" s="179">
        <f>IF(N130="základní",J130,0)</f>
        <v>5300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0" t="s">
        <v>76</v>
      </c>
      <c r="BK130" s="179">
        <f>ROUND(I130*H130,2)</f>
        <v>5300</v>
      </c>
      <c r="BL130" s="20" t="s">
        <v>202</v>
      </c>
      <c r="BM130" s="178" t="s">
        <v>3213</v>
      </c>
    </row>
    <row r="131" spans="1:65" s="2" customFormat="1" ht="16.5" customHeight="1">
      <c r="A131" s="33"/>
      <c r="B131" s="167"/>
      <c r="C131" s="168" t="s">
        <v>470</v>
      </c>
      <c r="D131" s="168" t="s">
        <v>197</v>
      </c>
      <c r="E131" s="169" t="s">
        <v>3214</v>
      </c>
      <c r="F131" s="170" t="s">
        <v>3215</v>
      </c>
      <c r="G131" s="171" t="s">
        <v>200</v>
      </c>
      <c r="H131" s="172">
        <v>1</v>
      </c>
      <c r="I131" s="173">
        <v>1650</v>
      </c>
      <c r="J131" s="173">
        <f>ROUND(I131*H131,2)</f>
        <v>1650</v>
      </c>
      <c r="K131" s="170" t="s">
        <v>3</v>
      </c>
      <c r="L131" s="34"/>
      <c r="M131" s="174" t="s">
        <v>3</v>
      </c>
      <c r="N131" s="175" t="s">
        <v>40</v>
      </c>
      <c r="O131" s="176">
        <v>0</v>
      </c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202</v>
      </c>
      <c r="AT131" s="178" t="s">
        <v>197</v>
      </c>
      <c r="AU131" s="178" t="s">
        <v>78</v>
      </c>
      <c r="AY131" s="20" t="s">
        <v>195</v>
      </c>
      <c r="BE131" s="179">
        <f>IF(N131="základní",J131,0)</f>
        <v>1650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0" t="s">
        <v>76</v>
      </c>
      <c r="BK131" s="179">
        <f>ROUND(I131*H131,2)</f>
        <v>1650</v>
      </c>
      <c r="BL131" s="20" t="s">
        <v>202</v>
      </c>
      <c r="BM131" s="178" t="s">
        <v>3216</v>
      </c>
    </row>
    <row r="132" spans="1:65" s="2" customFormat="1" ht="16.5" customHeight="1">
      <c r="A132" s="33"/>
      <c r="B132" s="167"/>
      <c r="C132" s="168" t="s">
        <v>475</v>
      </c>
      <c r="D132" s="168" t="s">
        <v>197</v>
      </c>
      <c r="E132" s="169" t="s">
        <v>3217</v>
      </c>
      <c r="F132" s="170" t="s">
        <v>3218</v>
      </c>
      <c r="G132" s="171" t="s">
        <v>216</v>
      </c>
      <c r="H132" s="172">
        <v>1</v>
      </c>
      <c r="I132" s="173">
        <v>1650</v>
      </c>
      <c r="J132" s="173">
        <f>ROUND(I132*H132,2)</f>
        <v>1650</v>
      </c>
      <c r="K132" s="170" t="s">
        <v>3</v>
      </c>
      <c r="L132" s="34"/>
      <c r="M132" s="174" t="s">
        <v>3</v>
      </c>
      <c r="N132" s="175" t="s">
        <v>40</v>
      </c>
      <c r="O132" s="176">
        <v>0</v>
      </c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202</v>
      </c>
      <c r="AT132" s="178" t="s">
        <v>197</v>
      </c>
      <c r="AU132" s="178" t="s">
        <v>78</v>
      </c>
      <c r="AY132" s="20" t="s">
        <v>195</v>
      </c>
      <c r="BE132" s="179">
        <f>IF(N132="základní",J132,0)</f>
        <v>1650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20" t="s">
        <v>76</v>
      </c>
      <c r="BK132" s="179">
        <f>ROUND(I132*H132,2)</f>
        <v>1650</v>
      </c>
      <c r="BL132" s="20" t="s">
        <v>202</v>
      </c>
      <c r="BM132" s="178" t="s">
        <v>3219</v>
      </c>
    </row>
    <row r="133" spans="1:65" s="2" customFormat="1" ht="16.5" customHeight="1">
      <c r="A133" s="33"/>
      <c r="B133" s="167"/>
      <c r="C133" s="168" t="s">
        <v>480</v>
      </c>
      <c r="D133" s="168" t="s">
        <v>197</v>
      </c>
      <c r="E133" s="169" t="s">
        <v>3220</v>
      </c>
      <c r="F133" s="170" t="s">
        <v>3221</v>
      </c>
      <c r="G133" s="171" t="s">
        <v>216</v>
      </c>
      <c r="H133" s="172">
        <v>32</v>
      </c>
      <c r="I133" s="173">
        <v>132</v>
      </c>
      <c r="J133" s="173">
        <f>ROUND(I133*H133,2)</f>
        <v>4224</v>
      </c>
      <c r="K133" s="170" t="s">
        <v>3</v>
      </c>
      <c r="L133" s="34"/>
      <c r="M133" s="174" t="s">
        <v>3</v>
      </c>
      <c r="N133" s="175" t="s">
        <v>40</v>
      </c>
      <c r="O133" s="176">
        <v>0</v>
      </c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8" t="s">
        <v>202</v>
      </c>
      <c r="AT133" s="178" t="s">
        <v>197</v>
      </c>
      <c r="AU133" s="178" t="s">
        <v>78</v>
      </c>
      <c r="AY133" s="20" t="s">
        <v>195</v>
      </c>
      <c r="BE133" s="179">
        <f>IF(N133="základní",J133,0)</f>
        <v>4224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0" t="s">
        <v>76</v>
      </c>
      <c r="BK133" s="179">
        <f>ROUND(I133*H133,2)</f>
        <v>4224</v>
      </c>
      <c r="BL133" s="20" t="s">
        <v>202</v>
      </c>
      <c r="BM133" s="178" t="s">
        <v>3222</v>
      </c>
    </row>
    <row r="134" spans="1:65" s="2" customFormat="1" ht="16.5" customHeight="1">
      <c r="A134" s="33"/>
      <c r="B134" s="167"/>
      <c r="C134" s="168" t="s">
        <v>488</v>
      </c>
      <c r="D134" s="168" t="s">
        <v>197</v>
      </c>
      <c r="E134" s="169" t="s">
        <v>3223</v>
      </c>
      <c r="F134" s="170" t="s">
        <v>3224</v>
      </c>
      <c r="G134" s="171" t="s">
        <v>216</v>
      </c>
      <c r="H134" s="172">
        <v>5</v>
      </c>
      <c r="I134" s="173">
        <v>165</v>
      </c>
      <c r="J134" s="173">
        <f>ROUND(I134*H134,2)</f>
        <v>825</v>
      </c>
      <c r="K134" s="170" t="s">
        <v>3</v>
      </c>
      <c r="L134" s="34"/>
      <c r="M134" s="174" t="s">
        <v>3</v>
      </c>
      <c r="N134" s="175" t="s">
        <v>40</v>
      </c>
      <c r="O134" s="176">
        <v>0</v>
      </c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202</v>
      </c>
      <c r="AT134" s="178" t="s">
        <v>197</v>
      </c>
      <c r="AU134" s="178" t="s">
        <v>78</v>
      </c>
      <c r="AY134" s="20" t="s">
        <v>195</v>
      </c>
      <c r="BE134" s="179">
        <f>IF(N134="základní",J134,0)</f>
        <v>825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0" t="s">
        <v>76</v>
      </c>
      <c r="BK134" s="179">
        <f>ROUND(I134*H134,2)</f>
        <v>825</v>
      </c>
      <c r="BL134" s="20" t="s">
        <v>202</v>
      </c>
      <c r="BM134" s="178" t="s">
        <v>3225</v>
      </c>
    </row>
    <row r="135" spans="1:65" s="2" customFormat="1" ht="16.5" customHeight="1">
      <c r="A135" s="33"/>
      <c r="B135" s="167"/>
      <c r="C135" s="168" t="s">
        <v>498</v>
      </c>
      <c r="D135" s="168" t="s">
        <v>197</v>
      </c>
      <c r="E135" s="169" t="s">
        <v>3226</v>
      </c>
      <c r="F135" s="170" t="s">
        <v>3227</v>
      </c>
      <c r="G135" s="171" t="s">
        <v>216</v>
      </c>
      <c r="H135" s="172">
        <v>32</v>
      </c>
      <c r="I135" s="173">
        <v>650</v>
      </c>
      <c r="J135" s="173">
        <f>ROUND(I135*H135,2)</f>
        <v>20800</v>
      </c>
      <c r="K135" s="170" t="s">
        <v>3</v>
      </c>
      <c r="L135" s="34"/>
      <c r="M135" s="174" t="s">
        <v>3</v>
      </c>
      <c r="N135" s="175" t="s">
        <v>40</v>
      </c>
      <c r="O135" s="176">
        <v>0</v>
      </c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202</v>
      </c>
      <c r="AT135" s="178" t="s">
        <v>197</v>
      </c>
      <c r="AU135" s="178" t="s">
        <v>78</v>
      </c>
      <c r="AY135" s="20" t="s">
        <v>195</v>
      </c>
      <c r="BE135" s="179">
        <f>IF(N135="základní",J135,0)</f>
        <v>20800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76</v>
      </c>
      <c r="BK135" s="179">
        <f>ROUND(I135*H135,2)</f>
        <v>20800</v>
      </c>
      <c r="BL135" s="20" t="s">
        <v>202</v>
      </c>
      <c r="BM135" s="178" t="s">
        <v>3228</v>
      </c>
    </row>
    <row r="136" spans="1:65" s="2" customFormat="1" ht="16.5" customHeight="1">
      <c r="A136" s="33"/>
      <c r="B136" s="167"/>
      <c r="C136" s="168" t="s">
        <v>502</v>
      </c>
      <c r="D136" s="168" t="s">
        <v>197</v>
      </c>
      <c r="E136" s="169" t="s">
        <v>3229</v>
      </c>
      <c r="F136" s="170" t="s">
        <v>3230</v>
      </c>
      <c r="G136" s="171" t="s">
        <v>216</v>
      </c>
      <c r="H136" s="172">
        <v>1.5</v>
      </c>
      <c r="I136" s="173">
        <v>945</v>
      </c>
      <c r="J136" s="173">
        <f>ROUND(I136*H136,2)</f>
        <v>1417.5</v>
      </c>
      <c r="K136" s="170" t="s">
        <v>3</v>
      </c>
      <c r="L136" s="34"/>
      <c r="M136" s="174" t="s">
        <v>3</v>
      </c>
      <c r="N136" s="175" t="s">
        <v>40</v>
      </c>
      <c r="O136" s="176">
        <v>0</v>
      </c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202</v>
      </c>
      <c r="AT136" s="178" t="s">
        <v>197</v>
      </c>
      <c r="AU136" s="178" t="s">
        <v>78</v>
      </c>
      <c r="AY136" s="20" t="s">
        <v>195</v>
      </c>
      <c r="BE136" s="179">
        <f>IF(N136="základní",J136,0)</f>
        <v>1417.5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0" t="s">
        <v>76</v>
      </c>
      <c r="BK136" s="179">
        <f>ROUND(I136*H136,2)</f>
        <v>1417.5</v>
      </c>
      <c r="BL136" s="20" t="s">
        <v>202</v>
      </c>
      <c r="BM136" s="178" t="s">
        <v>3231</v>
      </c>
    </row>
    <row r="137" spans="1:65" s="2" customFormat="1" ht="16.5" customHeight="1">
      <c r="A137" s="33"/>
      <c r="B137" s="167"/>
      <c r="C137" s="168" t="s">
        <v>510</v>
      </c>
      <c r="D137" s="168" t="s">
        <v>197</v>
      </c>
      <c r="E137" s="169" t="s">
        <v>3232</v>
      </c>
      <c r="F137" s="170" t="s">
        <v>3233</v>
      </c>
      <c r="G137" s="171" t="s">
        <v>216</v>
      </c>
      <c r="H137" s="172">
        <v>33.5</v>
      </c>
      <c r="I137" s="173">
        <v>185</v>
      </c>
      <c r="J137" s="173">
        <f>ROUND(I137*H137,2)</f>
        <v>6197.5</v>
      </c>
      <c r="K137" s="170" t="s">
        <v>3</v>
      </c>
      <c r="L137" s="34"/>
      <c r="M137" s="174" t="s">
        <v>3</v>
      </c>
      <c r="N137" s="175" t="s">
        <v>40</v>
      </c>
      <c r="O137" s="176">
        <v>0</v>
      </c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202</v>
      </c>
      <c r="AT137" s="178" t="s">
        <v>197</v>
      </c>
      <c r="AU137" s="178" t="s">
        <v>78</v>
      </c>
      <c r="AY137" s="20" t="s">
        <v>195</v>
      </c>
      <c r="BE137" s="179">
        <f>IF(N137="základní",J137,0)</f>
        <v>6197.5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0" t="s">
        <v>76</v>
      </c>
      <c r="BK137" s="179">
        <f>ROUND(I137*H137,2)</f>
        <v>6197.5</v>
      </c>
      <c r="BL137" s="20" t="s">
        <v>202</v>
      </c>
      <c r="BM137" s="178" t="s">
        <v>3234</v>
      </c>
    </row>
    <row r="138" spans="1:65" s="2" customFormat="1" ht="16.5" customHeight="1">
      <c r="A138" s="33"/>
      <c r="B138" s="167"/>
      <c r="C138" s="168" t="s">
        <v>515</v>
      </c>
      <c r="D138" s="168" t="s">
        <v>197</v>
      </c>
      <c r="E138" s="169" t="s">
        <v>3235</v>
      </c>
      <c r="F138" s="170" t="s">
        <v>3236</v>
      </c>
      <c r="G138" s="171" t="s">
        <v>216</v>
      </c>
      <c r="H138" s="172">
        <v>33.5</v>
      </c>
      <c r="I138" s="173">
        <v>39</v>
      </c>
      <c r="J138" s="173">
        <f>ROUND(I138*H138,2)</f>
        <v>1306.5</v>
      </c>
      <c r="K138" s="170" t="s">
        <v>3</v>
      </c>
      <c r="L138" s="34"/>
      <c r="M138" s="174" t="s">
        <v>3</v>
      </c>
      <c r="N138" s="175" t="s">
        <v>40</v>
      </c>
      <c r="O138" s="176">
        <v>0</v>
      </c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202</v>
      </c>
      <c r="AT138" s="178" t="s">
        <v>197</v>
      </c>
      <c r="AU138" s="178" t="s">
        <v>78</v>
      </c>
      <c r="AY138" s="20" t="s">
        <v>195</v>
      </c>
      <c r="BE138" s="179">
        <f>IF(N138="základní",J138,0)</f>
        <v>1306.5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0" t="s">
        <v>76</v>
      </c>
      <c r="BK138" s="179">
        <f>ROUND(I138*H138,2)</f>
        <v>1306.5</v>
      </c>
      <c r="BL138" s="20" t="s">
        <v>202</v>
      </c>
      <c r="BM138" s="178" t="s">
        <v>3237</v>
      </c>
    </row>
    <row r="139" spans="1:65" s="2" customFormat="1" ht="16.5" customHeight="1">
      <c r="A139" s="33"/>
      <c r="B139" s="167"/>
      <c r="C139" s="168" t="s">
        <v>206</v>
      </c>
      <c r="D139" s="168" t="s">
        <v>197</v>
      </c>
      <c r="E139" s="169" t="s">
        <v>3238</v>
      </c>
      <c r="F139" s="170" t="s">
        <v>3239</v>
      </c>
      <c r="G139" s="171" t="s">
        <v>3240</v>
      </c>
      <c r="H139" s="172">
        <v>6</v>
      </c>
      <c r="I139" s="173">
        <v>1980</v>
      </c>
      <c r="J139" s="173">
        <f>ROUND(I139*H139,2)</f>
        <v>11880</v>
      </c>
      <c r="K139" s="170" t="s">
        <v>3</v>
      </c>
      <c r="L139" s="34"/>
      <c r="M139" s="174" t="s">
        <v>3</v>
      </c>
      <c r="N139" s="175" t="s">
        <v>40</v>
      </c>
      <c r="O139" s="176">
        <v>0</v>
      </c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8" t="s">
        <v>202</v>
      </c>
      <c r="AT139" s="178" t="s">
        <v>197</v>
      </c>
      <c r="AU139" s="178" t="s">
        <v>78</v>
      </c>
      <c r="AY139" s="20" t="s">
        <v>195</v>
      </c>
      <c r="BE139" s="179">
        <f>IF(N139="základní",J139,0)</f>
        <v>11880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0" t="s">
        <v>76</v>
      </c>
      <c r="BK139" s="179">
        <f>ROUND(I139*H139,2)</f>
        <v>11880</v>
      </c>
      <c r="BL139" s="20" t="s">
        <v>202</v>
      </c>
      <c r="BM139" s="178" t="s">
        <v>3241</v>
      </c>
    </row>
    <row r="140" spans="1:65" s="2" customFormat="1" ht="16.5" customHeight="1">
      <c r="A140" s="33"/>
      <c r="B140" s="167"/>
      <c r="C140" s="168" t="s">
        <v>534</v>
      </c>
      <c r="D140" s="168" t="s">
        <v>197</v>
      </c>
      <c r="E140" s="169" t="s">
        <v>3242</v>
      </c>
      <c r="F140" s="170" t="s">
        <v>3243</v>
      </c>
      <c r="G140" s="171" t="s">
        <v>200</v>
      </c>
      <c r="H140" s="172">
        <v>12</v>
      </c>
      <c r="I140" s="173">
        <v>570</v>
      </c>
      <c r="J140" s="173">
        <f>ROUND(I140*H140,2)</f>
        <v>6840</v>
      </c>
      <c r="K140" s="170" t="s">
        <v>3</v>
      </c>
      <c r="L140" s="34"/>
      <c r="M140" s="174" t="s">
        <v>3</v>
      </c>
      <c r="N140" s="175" t="s">
        <v>40</v>
      </c>
      <c r="O140" s="176">
        <v>0</v>
      </c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202</v>
      </c>
      <c r="AT140" s="178" t="s">
        <v>197</v>
      </c>
      <c r="AU140" s="178" t="s">
        <v>78</v>
      </c>
      <c r="AY140" s="20" t="s">
        <v>195</v>
      </c>
      <c r="BE140" s="179">
        <f>IF(N140="základní",J140,0)</f>
        <v>6840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0" t="s">
        <v>76</v>
      </c>
      <c r="BK140" s="179">
        <f>ROUND(I140*H140,2)</f>
        <v>6840</v>
      </c>
      <c r="BL140" s="20" t="s">
        <v>202</v>
      </c>
      <c r="BM140" s="178" t="s">
        <v>3244</v>
      </c>
    </row>
    <row r="141" spans="1:65" s="2" customFormat="1" ht="16.5" customHeight="1">
      <c r="A141" s="33"/>
      <c r="B141" s="167"/>
      <c r="C141" s="168" t="s">
        <v>542</v>
      </c>
      <c r="D141" s="168" t="s">
        <v>197</v>
      </c>
      <c r="E141" s="169" t="s">
        <v>3245</v>
      </c>
      <c r="F141" s="170" t="s">
        <v>3246</v>
      </c>
      <c r="G141" s="171" t="s">
        <v>200</v>
      </c>
      <c r="H141" s="172">
        <v>33.5</v>
      </c>
      <c r="I141" s="173">
        <v>640</v>
      </c>
      <c r="J141" s="173">
        <f>ROUND(I141*H141,2)</f>
        <v>21440</v>
      </c>
      <c r="K141" s="170" t="s">
        <v>3</v>
      </c>
      <c r="L141" s="34"/>
      <c r="M141" s="174" t="s">
        <v>3</v>
      </c>
      <c r="N141" s="175" t="s">
        <v>40</v>
      </c>
      <c r="O141" s="176">
        <v>0</v>
      </c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202</v>
      </c>
      <c r="AT141" s="178" t="s">
        <v>197</v>
      </c>
      <c r="AU141" s="178" t="s">
        <v>78</v>
      </c>
      <c r="AY141" s="20" t="s">
        <v>195</v>
      </c>
      <c r="BE141" s="179">
        <f>IF(N141="základní",J141,0)</f>
        <v>21440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20" t="s">
        <v>76</v>
      </c>
      <c r="BK141" s="179">
        <f>ROUND(I141*H141,2)</f>
        <v>21440</v>
      </c>
      <c r="BL141" s="20" t="s">
        <v>202</v>
      </c>
      <c r="BM141" s="178" t="s">
        <v>3247</v>
      </c>
    </row>
    <row r="142" spans="1:65" s="2" customFormat="1" ht="16.5" customHeight="1">
      <c r="A142" s="33"/>
      <c r="B142" s="167"/>
      <c r="C142" s="168" t="s">
        <v>546</v>
      </c>
      <c r="D142" s="168" t="s">
        <v>197</v>
      </c>
      <c r="E142" s="169" t="s">
        <v>3248</v>
      </c>
      <c r="F142" s="170" t="s">
        <v>3249</v>
      </c>
      <c r="G142" s="171" t="s">
        <v>1129</v>
      </c>
      <c r="H142" s="172">
        <v>10</v>
      </c>
      <c r="I142" s="173">
        <v>1650</v>
      </c>
      <c r="J142" s="173">
        <f>ROUND(I142*H142,2)</f>
        <v>16500</v>
      </c>
      <c r="K142" s="170" t="s">
        <v>3</v>
      </c>
      <c r="L142" s="34"/>
      <c r="M142" s="174" t="s">
        <v>3</v>
      </c>
      <c r="N142" s="175" t="s">
        <v>40</v>
      </c>
      <c r="O142" s="176">
        <v>0</v>
      </c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202</v>
      </c>
      <c r="AT142" s="178" t="s">
        <v>197</v>
      </c>
      <c r="AU142" s="178" t="s">
        <v>78</v>
      </c>
      <c r="AY142" s="20" t="s">
        <v>195</v>
      </c>
      <c r="BE142" s="179">
        <f>IF(N142="základní",J142,0)</f>
        <v>16500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0" t="s">
        <v>76</v>
      </c>
      <c r="BK142" s="179">
        <f>ROUND(I142*H142,2)</f>
        <v>16500</v>
      </c>
      <c r="BL142" s="20" t="s">
        <v>202</v>
      </c>
      <c r="BM142" s="178" t="s">
        <v>3250</v>
      </c>
    </row>
    <row r="143" spans="1:65" s="2" customFormat="1" ht="16.5" customHeight="1">
      <c r="A143" s="33"/>
      <c r="B143" s="167"/>
      <c r="C143" s="168" t="s">
        <v>551</v>
      </c>
      <c r="D143" s="168" t="s">
        <v>197</v>
      </c>
      <c r="E143" s="169" t="s">
        <v>3251</v>
      </c>
      <c r="F143" s="170" t="s">
        <v>3252</v>
      </c>
      <c r="G143" s="171" t="s">
        <v>1129</v>
      </c>
      <c r="H143" s="172">
        <v>5</v>
      </c>
      <c r="I143" s="173">
        <v>880</v>
      </c>
      <c r="J143" s="173">
        <f>ROUND(I143*H143,2)</f>
        <v>4400</v>
      </c>
      <c r="K143" s="170" t="s">
        <v>3</v>
      </c>
      <c r="L143" s="34"/>
      <c r="M143" s="174" t="s">
        <v>3</v>
      </c>
      <c r="N143" s="175" t="s">
        <v>40</v>
      </c>
      <c r="O143" s="176">
        <v>0</v>
      </c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202</v>
      </c>
      <c r="AT143" s="178" t="s">
        <v>197</v>
      </c>
      <c r="AU143" s="178" t="s">
        <v>78</v>
      </c>
      <c r="AY143" s="20" t="s">
        <v>195</v>
      </c>
      <c r="BE143" s="179">
        <f>IF(N143="základní",J143,0)</f>
        <v>4400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0" t="s">
        <v>76</v>
      </c>
      <c r="BK143" s="179">
        <f>ROUND(I143*H143,2)</f>
        <v>4400</v>
      </c>
      <c r="BL143" s="20" t="s">
        <v>202</v>
      </c>
      <c r="BM143" s="178" t="s">
        <v>3253</v>
      </c>
    </row>
    <row r="144" spans="1:65" s="2" customFormat="1" ht="16.5" customHeight="1">
      <c r="A144" s="33"/>
      <c r="B144" s="167"/>
      <c r="C144" s="168" t="s">
        <v>555</v>
      </c>
      <c r="D144" s="168" t="s">
        <v>197</v>
      </c>
      <c r="E144" s="169" t="s">
        <v>3254</v>
      </c>
      <c r="F144" s="170" t="s">
        <v>3255</v>
      </c>
      <c r="G144" s="171" t="s">
        <v>1129</v>
      </c>
      <c r="H144" s="172">
        <v>32</v>
      </c>
      <c r="I144" s="173">
        <v>440</v>
      </c>
      <c r="J144" s="173">
        <f>ROUND(I144*H144,2)</f>
        <v>14080</v>
      </c>
      <c r="K144" s="170" t="s">
        <v>3</v>
      </c>
      <c r="L144" s="34"/>
      <c r="M144" s="174" t="s">
        <v>3</v>
      </c>
      <c r="N144" s="175" t="s">
        <v>40</v>
      </c>
      <c r="O144" s="176">
        <v>0</v>
      </c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202</v>
      </c>
      <c r="AT144" s="178" t="s">
        <v>197</v>
      </c>
      <c r="AU144" s="178" t="s">
        <v>78</v>
      </c>
      <c r="AY144" s="20" t="s">
        <v>195</v>
      </c>
      <c r="BE144" s="179">
        <f>IF(N144="základní",J144,0)</f>
        <v>14080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20" t="s">
        <v>76</v>
      </c>
      <c r="BK144" s="179">
        <f>ROUND(I144*H144,2)</f>
        <v>14080</v>
      </c>
      <c r="BL144" s="20" t="s">
        <v>202</v>
      </c>
      <c r="BM144" s="178" t="s">
        <v>3256</v>
      </c>
    </row>
    <row r="145" spans="1:65" s="2" customFormat="1" ht="16.5" customHeight="1">
      <c r="A145" s="33"/>
      <c r="B145" s="167"/>
      <c r="C145" s="168" t="s">
        <v>559</v>
      </c>
      <c r="D145" s="168" t="s">
        <v>197</v>
      </c>
      <c r="E145" s="169" t="s">
        <v>3257</v>
      </c>
      <c r="F145" s="170" t="s">
        <v>3258</v>
      </c>
      <c r="G145" s="171" t="s">
        <v>1129</v>
      </c>
      <c r="H145" s="172">
        <v>1</v>
      </c>
      <c r="I145" s="173">
        <v>4400</v>
      </c>
      <c r="J145" s="173">
        <f>ROUND(I145*H145,2)</f>
        <v>4400</v>
      </c>
      <c r="K145" s="170" t="s">
        <v>3</v>
      </c>
      <c r="L145" s="34"/>
      <c r="M145" s="174" t="s">
        <v>3</v>
      </c>
      <c r="N145" s="175" t="s">
        <v>40</v>
      </c>
      <c r="O145" s="176">
        <v>0</v>
      </c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202</v>
      </c>
      <c r="AT145" s="178" t="s">
        <v>197</v>
      </c>
      <c r="AU145" s="178" t="s">
        <v>78</v>
      </c>
      <c r="AY145" s="20" t="s">
        <v>195</v>
      </c>
      <c r="BE145" s="179">
        <f>IF(N145="základní",J145,0)</f>
        <v>4400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0" t="s">
        <v>76</v>
      </c>
      <c r="BK145" s="179">
        <f>ROUND(I145*H145,2)</f>
        <v>4400</v>
      </c>
      <c r="BL145" s="20" t="s">
        <v>202</v>
      </c>
      <c r="BM145" s="178" t="s">
        <v>3259</v>
      </c>
    </row>
    <row r="146" spans="1:65" s="2" customFormat="1" ht="24" customHeight="1">
      <c r="A146" s="33"/>
      <c r="B146" s="167"/>
      <c r="C146" s="168" t="s">
        <v>564</v>
      </c>
      <c r="D146" s="168" t="s">
        <v>197</v>
      </c>
      <c r="E146" s="169" t="s">
        <v>3260</v>
      </c>
      <c r="F146" s="170" t="s">
        <v>3261</v>
      </c>
      <c r="G146" s="171" t="s">
        <v>1129</v>
      </c>
      <c r="H146" s="172">
        <v>1</v>
      </c>
      <c r="I146" s="173">
        <v>1650</v>
      </c>
      <c r="J146" s="173">
        <f>ROUND(I146*H146,2)</f>
        <v>1650</v>
      </c>
      <c r="K146" s="170" t="s">
        <v>3</v>
      </c>
      <c r="L146" s="34"/>
      <c r="M146" s="174" t="s">
        <v>3</v>
      </c>
      <c r="N146" s="175" t="s">
        <v>40</v>
      </c>
      <c r="O146" s="176">
        <v>0</v>
      </c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8" t="s">
        <v>202</v>
      </c>
      <c r="AT146" s="178" t="s">
        <v>197</v>
      </c>
      <c r="AU146" s="178" t="s">
        <v>78</v>
      </c>
      <c r="AY146" s="20" t="s">
        <v>195</v>
      </c>
      <c r="BE146" s="179">
        <f>IF(N146="základní",J146,0)</f>
        <v>1650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20" t="s">
        <v>76</v>
      </c>
      <c r="BK146" s="179">
        <f>ROUND(I146*H146,2)</f>
        <v>1650</v>
      </c>
      <c r="BL146" s="20" t="s">
        <v>202</v>
      </c>
      <c r="BM146" s="178" t="s">
        <v>3262</v>
      </c>
    </row>
    <row r="147" spans="1:65" s="2" customFormat="1" ht="16.5" customHeight="1">
      <c r="A147" s="33"/>
      <c r="B147" s="167"/>
      <c r="C147" s="168" t="s">
        <v>569</v>
      </c>
      <c r="D147" s="168" t="s">
        <v>197</v>
      </c>
      <c r="E147" s="169" t="s">
        <v>3263</v>
      </c>
      <c r="F147" s="170" t="s">
        <v>3264</v>
      </c>
      <c r="G147" s="171" t="s">
        <v>1129</v>
      </c>
      <c r="H147" s="172">
        <v>1</v>
      </c>
      <c r="I147" s="173">
        <v>2750</v>
      </c>
      <c r="J147" s="173">
        <f>ROUND(I147*H147,2)</f>
        <v>2750</v>
      </c>
      <c r="K147" s="170" t="s">
        <v>3</v>
      </c>
      <c r="L147" s="34"/>
      <c r="M147" s="174" t="s">
        <v>3</v>
      </c>
      <c r="N147" s="175" t="s">
        <v>40</v>
      </c>
      <c r="O147" s="176">
        <v>0</v>
      </c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8" t="s">
        <v>202</v>
      </c>
      <c r="AT147" s="178" t="s">
        <v>197</v>
      </c>
      <c r="AU147" s="178" t="s">
        <v>78</v>
      </c>
      <c r="AY147" s="20" t="s">
        <v>195</v>
      </c>
      <c r="BE147" s="179">
        <f>IF(N147="základní",J147,0)</f>
        <v>2750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0" t="s">
        <v>76</v>
      </c>
      <c r="BK147" s="179">
        <f>ROUND(I147*H147,2)</f>
        <v>2750</v>
      </c>
      <c r="BL147" s="20" t="s">
        <v>202</v>
      </c>
      <c r="BM147" s="178" t="s">
        <v>3265</v>
      </c>
    </row>
    <row r="148" spans="1:65" s="2" customFormat="1" ht="16.5" customHeight="1">
      <c r="A148" s="33"/>
      <c r="B148" s="167"/>
      <c r="C148" s="168" t="s">
        <v>573</v>
      </c>
      <c r="D148" s="168" t="s">
        <v>197</v>
      </c>
      <c r="E148" s="169" t="s">
        <v>3266</v>
      </c>
      <c r="F148" s="170" t="s">
        <v>3164</v>
      </c>
      <c r="G148" s="171" t="s">
        <v>1129</v>
      </c>
      <c r="H148" s="172">
        <v>1</v>
      </c>
      <c r="I148" s="173">
        <v>2200</v>
      </c>
      <c r="J148" s="173">
        <f>ROUND(I148*H148,2)</f>
        <v>2200</v>
      </c>
      <c r="K148" s="170" t="s">
        <v>3</v>
      </c>
      <c r="L148" s="34"/>
      <c r="M148" s="174" t="s">
        <v>3</v>
      </c>
      <c r="N148" s="175" t="s">
        <v>40</v>
      </c>
      <c r="O148" s="176">
        <v>0</v>
      </c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202</v>
      </c>
      <c r="AT148" s="178" t="s">
        <v>197</v>
      </c>
      <c r="AU148" s="178" t="s">
        <v>78</v>
      </c>
      <c r="AY148" s="20" t="s">
        <v>195</v>
      </c>
      <c r="BE148" s="179">
        <f>IF(N148="základní",J148,0)</f>
        <v>2200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0" t="s">
        <v>76</v>
      </c>
      <c r="BK148" s="179">
        <f>ROUND(I148*H148,2)</f>
        <v>2200</v>
      </c>
      <c r="BL148" s="20" t="s">
        <v>202</v>
      </c>
      <c r="BM148" s="178" t="s">
        <v>3267</v>
      </c>
    </row>
    <row r="149" spans="1:65" s="2" customFormat="1" ht="24" customHeight="1">
      <c r="A149" s="33"/>
      <c r="B149" s="167"/>
      <c r="C149" s="168" t="s">
        <v>583</v>
      </c>
      <c r="D149" s="168" t="s">
        <v>197</v>
      </c>
      <c r="E149" s="169" t="s">
        <v>3268</v>
      </c>
      <c r="F149" s="170" t="s">
        <v>3167</v>
      </c>
      <c r="G149" s="171" t="s">
        <v>1129</v>
      </c>
      <c r="H149" s="172">
        <v>1</v>
      </c>
      <c r="I149" s="173">
        <v>1650</v>
      </c>
      <c r="J149" s="173">
        <f>ROUND(I149*H149,2)</f>
        <v>1650</v>
      </c>
      <c r="K149" s="170" t="s">
        <v>3</v>
      </c>
      <c r="L149" s="34"/>
      <c r="M149" s="221" t="s">
        <v>3</v>
      </c>
      <c r="N149" s="222" t="s">
        <v>40</v>
      </c>
      <c r="O149" s="219">
        <v>0</v>
      </c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202</v>
      </c>
      <c r="AT149" s="178" t="s">
        <v>197</v>
      </c>
      <c r="AU149" s="178" t="s">
        <v>78</v>
      </c>
      <c r="AY149" s="20" t="s">
        <v>195</v>
      </c>
      <c r="BE149" s="179">
        <f>IF(N149="základní",J149,0)</f>
        <v>1650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20" t="s">
        <v>76</v>
      </c>
      <c r="BK149" s="179">
        <f>ROUND(I149*H149,2)</f>
        <v>1650</v>
      </c>
      <c r="BL149" s="20" t="s">
        <v>202</v>
      </c>
      <c r="BM149" s="178" t="s">
        <v>3269</v>
      </c>
    </row>
    <row r="150" spans="1:31" s="2" customFormat="1" ht="6.95" customHeight="1">
      <c r="A150" s="33"/>
      <c r="B150" s="49"/>
      <c r="C150" s="50"/>
      <c r="D150" s="50"/>
      <c r="E150" s="50"/>
      <c r="F150" s="50"/>
      <c r="G150" s="50"/>
      <c r="H150" s="50"/>
      <c r="I150" s="50"/>
      <c r="J150" s="50"/>
      <c r="K150" s="50"/>
      <c r="L150" s="34"/>
      <c r="M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</sheetData>
  <autoFilter ref="C87:K14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17"/>
    </row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104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78</v>
      </c>
    </row>
    <row r="4" spans="2:46" s="1" customFormat="1" ht="24.95" customHeight="1">
      <c r="B4" s="23"/>
      <c r="D4" s="24" t="s">
        <v>145</v>
      </c>
      <c r="L4" s="23"/>
      <c r="M4" s="118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0" t="s">
        <v>15</v>
      </c>
      <c r="L6" s="23"/>
    </row>
    <row r="7" spans="2:12" s="1" customFormat="1" ht="16.5" customHeight="1">
      <c r="B7" s="23"/>
      <c r="E7" s="119" t="str">
        <f>'Rekapitulace stavby'!K6</f>
        <v>Snížení energetické náročnosti areálu SOU Hubálov</v>
      </c>
      <c r="F7" s="30"/>
      <c r="G7" s="30"/>
      <c r="H7" s="30"/>
      <c r="L7" s="23"/>
    </row>
    <row r="8" spans="2:12" s="1" customFormat="1" ht="12" customHeight="1">
      <c r="B8" s="23"/>
      <c r="D8" s="30" t="s">
        <v>146</v>
      </c>
      <c r="L8" s="23"/>
    </row>
    <row r="9" spans="1:31" s="2" customFormat="1" ht="16.5" customHeight="1">
      <c r="A9" s="33"/>
      <c r="B9" s="34"/>
      <c r="C9" s="33"/>
      <c r="D9" s="33"/>
      <c r="E9" s="119" t="s">
        <v>147</v>
      </c>
      <c r="F9" s="33"/>
      <c r="G9" s="33"/>
      <c r="H9" s="33"/>
      <c r="I9" s="33"/>
      <c r="J9" s="33"/>
      <c r="K9" s="33"/>
      <c r="L9" s="12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30" t="s">
        <v>148</v>
      </c>
      <c r="E10" s="33"/>
      <c r="F10" s="33"/>
      <c r="G10" s="33"/>
      <c r="H10" s="33"/>
      <c r="I10" s="33"/>
      <c r="J10" s="33"/>
      <c r="K10" s="33"/>
      <c r="L10" s="12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56" t="s">
        <v>3270</v>
      </c>
      <c r="F11" s="33"/>
      <c r="G11" s="33"/>
      <c r="H11" s="33"/>
      <c r="I11" s="33"/>
      <c r="J11" s="33"/>
      <c r="K11" s="33"/>
      <c r="L11" s="12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12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30" t="s">
        <v>17</v>
      </c>
      <c r="E13" s="33"/>
      <c r="F13" s="27" t="s">
        <v>3</v>
      </c>
      <c r="G13" s="33"/>
      <c r="H13" s="33"/>
      <c r="I13" s="30" t="s">
        <v>18</v>
      </c>
      <c r="J13" s="27" t="s">
        <v>3</v>
      </c>
      <c r="K13" s="33"/>
      <c r="L13" s="12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30" t="s">
        <v>19</v>
      </c>
      <c r="E14" s="33"/>
      <c r="F14" s="27" t="s">
        <v>20</v>
      </c>
      <c r="G14" s="33"/>
      <c r="H14" s="33"/>
      <c r="I14" s="30" t="s">
        <v>21</v>
      </c>
      <c r="J14" s="58" t="str">
        <f>'Rekapitulace stavby'!AN8</f>
        <v>2. 11. 2018</v>
      </c>
      <c r="K14" s="33"/>
      <c r="L14" s="12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8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12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30" t="s">
        <v>23</v>
      </c>
      <c r="E16" s="33"/>
      <c r="F16" s="33"/>
      <c r="G16" s="33"/>
      <c r="H16" s="33"/>
      <c r="I16" s="30" t="s">
        <v>24</v>
      </c>
      <c r="J16" s="27" t="s">
        <v>3</v>
      </c>
      <c r="K16" s="33"/>
      <c r="L16" s="12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7" t="s">
        <v>25</v>
      </c>
      <c r="F17" s="33"/>
      <c r="G17" s="33"/>
      <c r="H17" s="33"/>
      <c r="I17" s="30" t="s">
        <v>26</v>
      </c>
      <c r="J17" s="27" t="s">
        <v>3</v>
      </c>
      <c r="K17" s="33"/>
      <c r="L17" s="12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12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30" t="s">
        <v>27</v>
      </c>
      <c r="E19" s="33"/>
      <c r="F19" s="33"/>
      <c r="G19" s="33"/>
      <c r="H19" s="33"/>
      <c r="I19" s="30" t="s">
        <v>24</v>
      </c>
      <c r="J19" s="27" t="str">
        <f>'Rekapitulace stavby'!AN13</f>
        <v/>
      </c>
      <c r="K19" s="33"/>
      <c r="L19" s="12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" t="str">
        <f>'Rekapitulace stavby'!E14</f>
        <v xml:space="preserve"> </v>
      </c>
      <c r="F20" s="27"/>
      <c r="G20" s="27"/>
      <c r="H20" s="27"/>
      <c r="I20" s="30" t="s">
        <v>26</v>
      </c>
      <c r="J20" s="27" t="str">
        <f>'Rekapitulace stavby'!AN14</f>
        <v/>
      </c>
      <c r="K20" s="33"/>
      <c r="L20" s="12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12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30" t="s">
        <v>29</v>
      </c>
      <c r="E22" s="33"/>
      <c r="F22" s="33"/>
      <c r="G22" s="33"/>
      <c r="H22" s="33"/>
      <c r="I22" s="30" t="s">
        <v>24</v>
      </c>
      <c r="J22" s="27" t="s">
        <v>3</v>
      </c>
      <c r="K22" s="33"/>
      <c r="L22" s="12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7" t="s">
        <v>30</v>
      </c>
      <c r="F23" s="33"/>
      <c r="G23" s="33"/>
      <c r="H23" s="33"/>
      <c r="I23" s="30" t="s">
        <v>26</v>
      </c>
      <c r="J23" s="27" t="s">
        <v>3</v>
      </c>
      <c r="K23" s="33"/>
      <c r="L23" s="1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12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30" t="s">
        <v>32</v>
      </c>
      <c r="E25" s="33"/>
      <c r="F25" s="33"/>
      <c r="G25" s="33"/>
      <c r="H25" s="33"/>
      <c r="I25" s="30" t="s">
        <v>24</v>
      </c>
      <c r="J25" s="27" t="s">
        <v>3</v>
      </c>
      <c r="K25" s="33"/>
      <c r="L25" s="1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7" t="s">
        <v>30</v>
      </c>
      <c r="F26" s="33"/>
      <c r="G26" s="33"/>
      <c r="H26" s="33"/>
      <c r="I26" s="30" t="s">
        <v>26</v>
      </c>
      <c r="J26" s="27" t="s">
        <v>3</v>
      </c>
      <c r="K26" s="33"/>
      <c r="L26" s="12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12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30" t="s">
        <v>33</v>
      </c>
      <c r="E28" s="33"/>
      <c r="F28" s="33"/>
      <c r="G28" s="33"/>
      <c r="H28" s="33"/>
      <c r="I28" s="33"/>
      <c r="J28" s="33"/>
      <c r="K28" s="33"/>
      <c r="L28" s="1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1"/>
      <c r="B29" s="122"/>
      <c r="C29" s="121"/>
      <c r="D29" s="121"/>
      <c r="E29" s="31" t="s">
        <v>3</v>
      </c>
      <c r="F29" s="31"/>
      <c r="G29" s="31"/>
      <c r="H29" s="31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1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78"/>
      <c r="E31" s="78"/>
      <c r="F31" s="78"/>
      <c r="G31" s="78"/>
      <c r="H31" s="78"/>
      <c r="I31" s="78"/>
      <c r="J31" s="78"/>
      <c r="K31" s="78"/>
      <c r="L31" s="12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4" customHeight="1">
      <c r="A32" s="33"/>
      <c r="B32" s="34"/>
      <c r="C32" s="33"/>
      <c r="D32" s="124" t="s">
        <v>35</v>
      </c>
      <c r="E32" s="33"/>
      <c r="F32" s="33"/>
      <c r="G32" s="33"/>
      <c r="H32" s="33"/>
      <c r="I32" s="33"/>
      <c r="J32" s="84">
        <f>ROUND(J87,2)</f>
        <v>589226</v>
      </c>
      <c r="K32" s="33"/>
      <c r="L32" s="12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8"/>
      <c r="E33" s="78"/>
      <c r="F33" s="78"/>
      <c r="G33" s="78"/>
      <c r="H33" s="78"/>
      <c r="I33" s="78"/>
      <c r="J33" s="78"/>
      <c r="K33" s="78"/>
      <c r="L33" s="12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8" t="s">
        <v>37</v>
      </c>
      <c r="G34" s="33"/>
      <c r="H34" s="33"/>
      <c r="I34" s="38" t="s">
        <v>36</v>
      </c>
      <c r="J34" s="38" t="s">
        <v>38</v>
      </c>
      <c r="K34" s="33"/>
      <c r="L34" s="12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25" t="s">
        <v>39</v>
      </c>
      <c r="E35" s="30" t="s">
        <v>40</v>
      </c>
      <c r="F35" s="126">
        <f>ROUND((SUM(BE87:BE124)),2)</f>
        <v>589226</v>
      </c>
      <c r="G35" s="33"/>
      <c r="H35" s="33"/>
      <c r="I35" s="127">
        <v>0.21</v>
      </c>
      <c r="J35" s="126">
        <f>ROUND(((SUM(BE87:BE124))*I35),2)</f>
        <v>123737.46</v>
      </c>
      <c r="K35" s="33"/>
      <c r="L35" s="12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30" t="s">
        <v>41</v>
      </c>
      <c r="F36" s="126">
        <f>ROUND((SUM(BF87:BF124)),2)</f>
        <v>0</v>
      </c>
      <c r="G36" s="33"/>
      <c r="H36" s="33"/>
      <c r="I36" s="127">
        <v>0.15</v>
      </c>
      <c r="J36" s="126">
        <f>ROUND(((SUM(BF87:BF124))*I36),2)</f>
        <v>0</v>
      </c>
      <c r="K36" s="33"/>
      <c r="L36" s="12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30" t="s">
        <v>42</v>
      </c>
      <c r="F37" s="126">
        <f>ROUND((SUM(BG87:BG124)),2)</f>
        <v>0</v>
      </c>
      <c r="G37" s="33"/>
      <c r="H37" s="33"/>
      <c r="I37" s="127">
        <v>0.21</v>
      </c>
      <c r="J37" s="126">
        <f>0</f>
        <v>0</v>
      </c>
      <c r="K37" s="33"/>
      <c r="L37" s="12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4"/>
      <c r="C38" s="33"/>
      <c r="D38" s="33"/>
      <c r="E38" s="30" t="s">
        <v>43</v>
      </c>
      <c r="F38" s="126">
        <f>ROUND((SUM(BH87:BH124)),2)</f>
        <v>0</v>
      </c>
      <c r="G38" s="33"/>
      <c r="H38" s="33"/>
      <c r="I38" s="127">
        <v>0.15</v>
      </c>
      <c r="J38" s="126">
        <f>0</f>
        <v>0</v>
      </c>
      <c r="K38" s="33"/>
      <c r="L38" s="12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30" t="s">
        <v>44</v>
      </c>
      <c r="F39" s="126">
        <f>ROUND((SUM(BI87:BI124)),2)</f>
        <v>0</v>
      </c>
      <c r="G39" s="33"/>
      <c r="H39" s="33"/>
      <c r="I39" s="127">
        <v>0</v>
      </c>
      <c r="J39" s="126">
        <f>0</f>
        <v>0</v>
      </c>
      <c r="K39" s="33"/>
      <c r="L39" s="12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12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4" customHeight="1">
      <c r="A41" s="33"/>
      <c r="B41" s="34"/>
      <c r="C41" s="128"/>
      <c r="D41" s="129" t="s">
        <v>45</v>
      </c>
      <c r="E41" s="70"/>
      <c r="F41" s="70"/>
      <c r="G41" s="130" t="s">
        <v>46</v>
      </c>
      <c r="H41" s="131" t="s">
        <v>47</v>
      </c>
      <c r="I41" s="70"/>
      <c r="J41" s="132">
        <f>SUM(J32:J39)</f>
        <v>712963.46</v>
      </c>
      <c r="K41" s="133"/>
      <c r="L41" s="12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12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6" spans="1:31" s="2" customFormat="1" ht="6.95" customHeight="1">
      <c r="A46" s="33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12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24.95" customHeight="1">
      <c r="A47" s="33"/>
      <c r="B47" s="34"/>
      <c r="C47" s="24" t="s">
        <v>150</v>
      </c>
      <c r="D47" s="33"/>
      <c r="E47" s="33"/>
      <c r="F47" s="33"/>
      <c r="G47" s="33"/>
      <c r="H47" s="33"/>
      <c r="I47" s="33"/>
      <c r="J47" s="33"/>
      <c r="K47" s="33"/>
      <c r="L47" s="12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12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30" t="s">
        <v>15</v>
      </c>
      <c r="D49" s="33"/>
      <c r="E49" s="33"/>
      <c r="F49" s="33"/>
      <c r="G49" s="33"/>
      <c r="H49" s="33"/>
      <c r="I49" s="33"/>
      <c r="J49" s="33"/>
      <c r="K49" s="33"/>
      <c r="L49" s="12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119" t="str">
        <f>E7</f>
        <v>Snížení energetické náročnosti areálu SOU Hubálov</v>
      </c>
      <c r="F50" s="30"/>
      <c r="G50" s="30"/>
      <c r="H50" s="30"/>
      <c r="I50" s="33"/>
      <c r="J50" s="33"/>
      <c r="K50" s="33"/>
      <c r="L50" s="12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12" s="1" customFormat="1" ht="12" customHeight="1">
      <c r="B51" s="23"/>
      <c r="C51" s="30" t="s">
        <v>146</v>
      </c>
      <c r="L51" s="23"/>
    </row>
    <row r="52" spans="1:31" s="2" customFormat="1" ht="16.5" customHeight="1">
      <c r="A52" s="33"/>
      <c r="B52" s="34"/>
      <c r="C52" s="33"/>
      <c r="D52" s="33"/>
      <c r="E52" s="119" t="s">
        <v>147</v>
      </c>
      <c r="F52" s="33"/>
      <c r="G52" s="33"/>
      <c r="H52" s="33"/>
      <c r="I52" s="33"/>
      <c r="J52" s="33"/>
      <c r="K52" s="33"/>
      <c r="L52" s="12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12" customHeight="1">
      <c r="A53" s="33"/>
      <c r="B53" s="34"/>
      <c r="C53" s="30" t="s">
        <v>148</v>
      </c>
      <c r="D53" s="33"/>
      <c r="E53" s="33"/>
      <c r="F53" s="33"/>
      <c r="G53" s="33"/>
      <c r="H53" s="33"/>
      <c r="I53" s="33"/>
      <c r="J53" s="33"/>
      <c r="K53" s="33"/>
      <c r="L53" s="12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6.5" customHeight="1">
      <c r="A54" s="33"/>
      <c r="B54" s="34"/>
      <c r="C54" s="33"/>
      <c r="D54" s="33"/>
      <c r="E54" s="56" t="str">
        <f>E11</f>
        <v>SO 01.VZT - Tělocvična VZT</v>
      </c>
      <c r="F54" s="33"/>
      <c r="G54" s="33"/>
      <c r="H54" s="33"/>
      <c r="I54" s="33"/>
      <c r="J54" s="33"/>
      <c r="K54" s="33"/>
      <c r="L54" s="12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6.95" customHeight="1">
      <c r="A55" s="33"/>
      <c r="B55" s="34"/>
      <c r="C55" s="33"/>
      <c r="D55" s="33"/>
      <c r="E55" s="33"/>
      <c r="F55" s="33"/>
      <c r="G55" s="33"/>
      <c r="H55" s="33"/>
      <c r="I55" s="33"/>
      <c r="J55" s="33"/>
      <c r="K55" s="33"/>
      <c r="L55" s="12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2" customHeight="1">
      <c r="A56" s="33"/>
      <c r="B56" s="34"/>
      <c r="C56" s="30" t="s">
        <v>19</v>
      </c>
      <c r="D56" s="33"/>
      <c r="E56" s="33"/>
      <c r="F56" s="27" t="str">
        <f>F14</f>
        <v>Hubálov st. 80, k.ú. Loukovec</v>
      </c>
      <c r="G56" s="33"/>
      <c r="H56" s="33"/>
      <c r="I56" s="30" t="s">
        <v>21</v>
      </c>
      <c r="J56" s="58" t="str">
        <f>IF(J14="","",J14)</f>
        <v>2. 11. 2018</v>
      </c>
      <c r="K56" s="33"/>
      <c r="L56" s="12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6.95" customHeight="1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12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5.15" customHeight="1">
      <c r="A58" s="33"/>
      <c r="B58" s="34"/>
      <c r="C58" s="30" t="s">
        <v>23</v>
      </c>
      <c r="D58" s="33"/>
      <c r="E58" s="33"/>
      <c r="F58" s="27" t="str">
        <f>E17</f>
        <v>SOU Hubálov</v>
      </c>
      <c r="G58" s="33"/>
      <c r="H58" s="33"/>
      <c r="I58" s="30" t="s">
        <v>29</v>
      </c>
      <c r="J58" s="31" t="str">
        <f>E23</f>
        <v>ANITAS s.r.o.</v>
      </c>
      <c r="K58" s="33"/>
      <c r="L58" s="12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15.15" customHeight="1">
      <c r="A59" s="33"/>
      <c r="B59" s="34"/>
      <c r="C59" s="30" t="s">
        <v>27</v>
      </c>
      <c r="D59" s="33"/>
      <c r="E59" s="33"/>
      <c r="F59" s="27" t="str">
        <f>IF(E20="","",E20)</f>
        <v xml:space="preserve"> </v>
      </c>
      <c r="G59" s="33"/>
      <c r="H59" s="33"/>
      <c r="I59" s="30" t="s">
        <v>32</v>
      </c>
      <c r="J59" s="31" t="str">
        <f>E26</f>
        <v>ANITAS s.r.o.</v>
      </c>
      <c r="K59" s="33"/>
      <c r="L59" s="12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2" customFormat="1" ht="10.3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120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s="2" customFormat="1" ht="29.25" customHeight="1">
      <c r="A61" s="33"/>
      <c r="B61" s="34"/>
      <c r="C61" s="134" t="s">
        <v>151</v>
      </c>
      <c r="D61" s="128"/>
      <c r="E61" s="128"/>
      <c r="F61" s="128"/>
      <c r="G61" s="128"/>
      <c r="H61" s="128"/>
      <c r="I61" s="128"/>
      <c r="J61" s="135" t="s">
        <v>152</v>
      </c>
      <c r="K61" s="128"/>
      <c r="L61" s="12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10.3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12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47" s="2" customFormat="1" ht="22.8" customHeight="1">
      <c r="A63" s="33"/>
      <c r="B63" s="34"/>
      <c r="C63" s="136" t="s">
        <v>67</v>
      </c>
      <c r="D63" s="33"/>
      <c r="E63" s="33"/>
      <c r="F63" s="33"/>
      <c r="G63" s="33"/>
      <c r="H63" s="33"/>
      <c r="I63" s="33"/>
      <c r="J63" s="84">
        <f>J87</f>
        <v>589226</v>
      </c>
      <c r="K63" s="33"/>
      <c r="L63" s="12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U63" s="20" t="s">
        <v>153</v>
      </c>
    </row>
    <row r="64" spans="1:31" s="9" customFormat="1" ht="24.95" customHeight="1">
      <c r="A64" s="9"/>
      <c r="B64" s="137"/>
      <c r="C64" s="9"/>
      <c r="D64" s="138" t="s">
        <v>163</v>
      </c>
      <c r="E64" s="139"/>
      <c r="F64" s="139"/>
      <c r="G64" s="139"/>
      <c r="H64" s="139"/>
      <c r="I64" s="139"/>
      <c r="J64" s="140">
        <f>J88</f>
        <v>589226</v>
      </c>
      <c r="K64" s="9"/>
      <c r="L64" s="137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41"/>
      <c r="C65" s="10"/>
      <c r="D65" s="142" t="s">
        <v>1861</v>
      </c>
      <c r="E65" s="143"/>
      <c r="F65" s="143"/>
      <c r="G65" s="143"/>
      <c r="H65" s="143"/>
      <c r="I65" s="143"/>
      <c r="J65" s="144">
        <f>J89</f>
        <v>589226</v>
      </c>
      <c r="K65" s="10"/>
      <c r="L65" s="14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12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2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2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4" t="s">
        <v>180</v>
      </c>
      <c r="D72" s="33"/>
      <c r="E72" s="33"/>
      <c r="F72" s="33"/>
      <c r="G72" s="33"/>
      <c r="H72" s="33"/>
      <c r="I72" s="33"/>
      <c r="J72" s="33"/>
      <c r="K72" s="33"/>
      <c r="L72" s="12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12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30" t="s">
        <v>15</v>
      </c>
      <c r="D74" s="33"/>
      <c r="E74" s="33"/>
      <c r="F74" s="33"/>
      <c r="G74" s="33"/>
      <c r="H74" s="33"/>
      <c r="I74" s="33"/>
      <c r="J74" s="33"/>
      <c r="K74" s="33"/>
      <c r="L74" s="12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119" t="str">
        <f>E7</f>
        <v>Snížení energetické náročnosti areálu SOU Hubálov</v>
      </c>
      <c r="F75" s="30"/>
      <c r="G75" s="30"/>
      <c r="H75" s="30"/>
      <c r="I75" s="33"/>
      <c r="J75" s="33"/>
      <c r="K75" s="33"/>
      <c r="L75" s="12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2:12" s="1" customFormat="1" ht="12" customHeight="1">
      <c r="B76" s="23"/>
      <c r="C76" s="30" t="s">
        <v>146</v>
      </c>
      <c r="L76" s="23"/>
    </row>
    <row r="77" spans="1:31" s="2" customFormat="1" ht="16.5" customHeight="1">
      <c r="A77" s="33"/>
      <c r="B77" s="34"/>
      <c r="C77" s="33"/>
      <c r="D77" s="33"/>
      <c r="E77" s="119" t="s">
        <v>147</v>
      </c>
      <c r="F77" s="33"/>
      <c r="G77" s="33"/>
      <c r="H77" s="33"/>
      <c r="I77" s="33"/>
      <c r="J77" s="33"/>
      <c r="K77" s="33"/>
      <c r="L77" s="12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30" t="s">
        <v>148</v>
      </c>
      <c r="D78" s="33"/>
      <c r="E78" s="33"/>
      <c r="F78" s="33"/>
      <c r="G78" s="33"/>
      <c r="H78" s="33"/>
      <c r="I78" s="33"/>
      <c r="J78" s="33"/>
      <c r="K78" s="33"/>
      <c r="L78" s="12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56" t="str">
        <f>E11</f>
        <v>SO 01.VZT - Tělocvična VZT</v>
      </c>
      <c r="F79" s="33"/>
      <c r="G79" s="33"/>
      <c r="H79" s="33"/>
      <c r="I79" s="33"/>
      <c r="J79" s="33"/>
      <c r="K79" s="33"/>
      <c r="L79" s="12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12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30" t="s">
        <v>19</v>
      </c>
      <c r="D81" s="33"/>
      <c r="E81" s="33"/>
      <c r="F81" s="27" t="str">
        <f>F14</f>
        <v>Hubálov st. 80, k.ú. Loukovec</v>
      </c>
      <c r="G81" s="33"/>
      <c r="H81" s="33"/>
      <c r="I81" s="30" t="s">
        <v>21</v>
      </c>
      <c r="J81" s="58" t="str">
        <f>IF(J14="","",J14)</f>
        <v>2. 11. 2018</v>
      </c>
      <c r="K81" s="33"/>
      <c r="L81" s="12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12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15" customHeight="1">
      <c r="A83" s="33"/>
      <c r="B83" s="34"/>
      <c r="C83" s="30" t="s">
        <v>23</v>
      </c>
      <c r="D83" s="33"/>
      <c r="E83" s="33"/>
      <c r="F83" s="27" t="str">
        <f>E17</f>
        <v>SOU Hubálov</v>
      </c>
      <c r="G83" s="33"/>
      <c r="H83" s="33"/>
      <c r="I83" s="30" t="s">
        <v>29</v>
      </c>
      <c r="J83" s="31" t="str">
        <f>E23</f>
        <v>ANITAS s.r.o.</v>
      </c>
      <c r="K83" s="33"/>
      <c r="L83" s="12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15" customHeight="1">
      <c r="A84" s="33"/>
      <c r="B84" s="34"/>
      <c r="C84" s="30" t="s">
        <v>27</v>
      </c>
      <c r="D84" s="33"/>
      <c r="E84" s="33"/>
      <c r="F84" s="27" t="str">
        <f>IF(E20="","",E20)</f>
        <v xml:space="preserve"> </v>
      </c>
      <c r="G84" s="33"/>
      <c r="H84" s="33"/>
      <c r="I84" s="30" t="s">
        <v>32</v>
      </c>
      <c r="J84" s="31" t="str">
        <f>E26</f>
        <v>ANITAS s.r.o.</v>
      </c>
      <c r="K84" s="33"/>
      <c r="L84" s="12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12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45"/>
      <c r="B86" s="146"/>
      <c r="C86" s="147" t="s">
        <v>181</v>
      </c>
      <c r="D86" s="148" t="s">
        <v>54</v>
      </c>
      <c r="E86" s="148" t="s">
        <v>50</v>
      </c>
      <c r="F86" s="148" t="s">
        <v>51</v>
      </c>
      <c r="G86" s="148" t="s">
        <v>182</v>
      </c>
      <c r="H86" s="148" t="s">
        <v>183</v>
      </c>
      <c r="I86" s="148" t="s">
        <v>184</v>
      </c>
      <c r="J86" s="148" t="s">
        <v>152</v>
      </c>
      <c r="K86" s="149" t="s">
        <v>185</v>
      </c>
      <c r="L86" s="150"/>
      <c r="M86" s="74" t="s">
        <v>3</v>
      </c>
      <c r="N86" s="75" t="s">
        <v>39</v>
      </c>
      <c r="O86" s="75" t="s">
        <v>186</v>
      </c>
      <c r="P86" s="75" t="s">
        <v>187</v>
      </c>
      <c r="Q86" s="75" t="s">
        <v>188</v>
      </c>
      <c r="R86" s="75" t="s">
        <v>189</v>
      </c>
      <c r="S86" s="75" t="s">
        <v>190</v>
      </c>
      <c r="T86" s="76" t="s">
        <v>191</v>
      </c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</row>
    <row r="87" spans="1:63" s="2" customFormat="1" ht="22.8" customHeight="1">
      <c r="A87" s="33"/>
      <c r="B87" s="34"/>
      <c r="C87" s="81" t="s">
        <v>192</v>
      </c>
      <c r="D87" s="33"/>
      <c r="E87" s="33"/>
      <c r="F87" s="33"/>
      <c r="G87" s="33"/>
      <c r="H87" s="33"/>
      <c r="I87" s="33"/>
      <c r="J87" s="151">
        <f>BK87</f>
        <v>589226</v>
      </c>
      <c r="K87" s="33"/>
      <c r="L87" s="34"/>
      <c r="M87" s="77"/>
      <c r="N87" s="62"/>
      <c r="O87" s="78"/>
      <c r="P87" s="152">
        <f>P88</f>
        <v>0</v>
      </c>
      <c r="Q87" s="78"/>
      <c r="R87" s="152">
        <f>R88</f>
        <v>0</v>
      </c>
      <c r="S87" s="78"/>
      <c r="T87" s="153">
        <f>T88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20" t="s">
        <v>68</v>
      </c>
      <c r="AU87" s="20" t="s">
        <v>153</v>
      </c>
      <c r="BK87" s="154">
        <f>BK88</f>
        <v>589226</v>
      </c>
    </row>
    <row r="88" spans="1:63" s="12" customFormat="1" ht="25.9" customHeight="1">
      <c r="A88" s="12"/>
      <c r="B88" s="155"/>
      <c r="C88" s="12"/>
      <c r="D88" s="156" t="s">
        <v>68</v>
      </c>
      <c r="E88" s="157" t="s">
        <v>889</v>
      </c>
      <c r="F88" s="157" t="s">
        <v>890</v>
      </c>
      <c r="G88" s="12"/>
      <c r="H88" s="12"/>
      <c r="I88" s="12"/>
      <c r="J88" s="158">
        <f>BK88</f>
        <v>589226</v>
      </c>
      <c r="K88" s="12"/>
      <c r="L88" s="155"/>
      <c r="M88" s="159"/>
      <c r="N88" s="160"/>
      <c r="O88" s="160"/>
      <c r="P88" s="161">
        <f>P89</f>
        <v>0</v>
      </c>
      <c r="Q88" s="160"/>
      <c r="R88" s="161">
        <f>R89</f>
        <v>0</v>
      </c>
      <c r="S88" s="160"/>
      <c r="T88" s="162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6" t="s">
        <v>78</v>
      </c>
      <c r="AT88" s="163" t="s">
        <v>68</v>
      </c>
      <c r="AU88" s="163" t="s">
        <v>69</v>
      </c>
      <c r="AY88" s="156" t="s">
        <v>195</v>
      </c>
      <c r="BK88" s="164">
        <f>BK89</f>
        <v>589226</v>
      </c>
    </row>
    <row r="89" spans="1:63" s="12" customFormat="1" ht="22.8" customHeight="1">
      <c r="A89" s="12"/>
      <c r="B89" s="155"/>
      <c r="C89" s="12"/>
      <c r="D89" s="156" t="s">
        <v>68</v>
      </c>
      <c r="E89" s="165" t="s">
        <v>1984</v>
      </c>
      <c r="F89" s="165" t="s">
        <v>1985</v>
      </c>
      <c r="G89" s="12"/>
      <c r="H89" s="12"/>
      <c r="I89" s="12"/>
      <c r="J89" s="166">
        <f>BK89</f>
        <v>589226</v>
      </c>
      <c r="K89" s="12"/>
      <c r="L89" s="155"/>
      <c r="M89" s="159"/>
      <c r="N89" s="160"/>
      <c r="O89" s="160"/>
      <c r="P89" s="161">
        <f>SUM(P90:P124)</f>
        <v>0</v>
      </c>
      <c r="Q89" s="160"/>
      <c r="R89" s="161">
        <f>SUM(R90:R124)</f>
        <v>0</v>
      </c>
      <c r="S89" s="160"/>
      <c r="T89" s="162">
        <f>SUM(T90:T124)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6" t="s">
        <v>78</v>
      </c>
      <c r="AT89" s="163" t="s">
        <v>68</v>
      </c>
      <c r="AU89" s="163" t="s">
        <v>76</v>
      </c>
      <c r="AY89" s="156" t="s">
        <v>195</v>
      </c>
      <c r="BK89" s="164">
        <f>SUM(BK90:BK124)</f>
        <v>589226</v>
      </c>
    </row>
    <row r="90" spans="1:65" s="2" customFormat="1" ht="84" customHeight="1">
      <c r="A90" s="33"/>
      <c r="B90" s="167"/>
      <c r="C90" s="168" t="s">
        <v>76</v>
      </c>
      <c r="D90" s="168" t="s">
        <v>197</v>
      </c>
      <c r="E90" s="169" t="s">
        <v>3271</v>
      </c>
      <c r="F90" s="170" t="s">
        <v>3272</v>
      </c>
      <c r="G90" s="171" t="s">
        <v>1148</v>
      </c>
      <c r="H90" s="172">
        <v>1</v>
      </c>
      <c r="I90" s="173">
        <v>269500</v>
      </c>
      <c r="J90" s="173">
        <f>ROUND(I90*H90,2)</f>
        <v>269500</v>
      </c>
      <c r="K90" s="170" t="s">
        <v>3</v>
      </c>
      <c r="L90" s="34"/>
      <c r="M90" s="174" t="s">
        <v>3</v>
      </c>
      <c r="N90" s="175" t="s">
        <v>40</v>
      </c>
      <c r="O90" s="176">
        <v>0</v>
      </c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78" t="s">
        <v>295</v>
      </c>
      <c r="AT90" s="178" t="s">
        <v>197</v>
      </c>
      <c r="AU90" s="178" t="s">
        <v>78</v>
      </c>
      <c r="AY90" s="20" t="s">
        <v>195</v>
      </c>
      <c r="BE90" s="179">
        <f>IF(N90="základní",J90,0)</f>
        <v>269500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0" t="s">
        <v>76</v>
      </c>
      <c r="BK90" s="179">
        <f>ROUND(I90*H90,2)</f>
        <v>269500</v>
      </c>
      <c r="BL90" s="20" t="s">
        <v>295</v>
      </c>
      <c r="BM90" s="178" t="s">
        <v>3273</v>
      </c>
    </row>
    <row r="91" spans="1:65" s="2" customFormat="1" ht="24" customHeight="1">
      <c r="A91" s="33"/>
      <c r="B91" s="167"/>
      <c r="C91" s="168" t="s">
        <v>78</v>
      </c>
      <c r="D91" s="168" t="s">
        <v>197</v>
      </c>
      <c r="E91" s="169" t="s">
        <v>3274</v>
      </c>
      <c r="F91" s="170" t="s">
        <v>3275</v>
      </c>
      <c r="G91" s="171" t="s">
        <v>1148</v>
      </c>
      <c r="H91" s="172">
        <v>1</v>
      </c>
      <c r="I91" s="173">
        <v>13750</v>
      </c>
      <c r="J91" s="173">
        <f>ROUND(I91*H91,2)</f>
        <v>13750</v>
      </c>
      <c r="K91" s="170" t="s">
        <v>3</v>
      </c>
      <c r="L91" s="34"/>
      <c r="M91" s="174" t="s">
        <v>3</v>
      </c>
      <c r="N91" s="175" t="s">
        <v>40</v>
      </c>
      <c r="O91" s="176">
        <v>0</v>
      </c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78" t="s">
        <v>295</v>
      </c>
      <c r="AT91" s="178" t="s">
        <v>197</v>
      </c>
      <c r="AU91" s="178" t="s">
        <v>78</v>
      </c>
      <c r="AY91" s="20" t="s">
        <v>195</v>
      </c>
      <c r="BE91" s="179">
        <f>IF(N91="základní",J91,0)</f>
        <v>13750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20" t="s">
        <v>76</v>
      </c>
      <c r="BK91" s="179">
        <f>ROUND(I91*H91,2)</f>
        <v>13750</v>
      </c>
      <c r="BL91" s="20" t="s">
        <v>295</v>
      </c>
      <c r="BM91" s="178" t="s">
        <v>3276</v>
      </c>
    </row>
    <row r="92" spans="1:65" s="2" customFormat="1" ht="16.5" customHeight="1">
      <c r="A92" s="33"/>
      <c r="B92" s="167"/>
      <c r="C92" s="168" t="s">
        <v>119</v>
      </c>
      <c r="D92" s="168" t="s">
        <v>197</v>
      </c>
      <c r="E92" s="169" t="s">
        <v>3277</v>
      </c>
      <c r="F92" s="170" t="s">
        <v>3278</v>
      </c>
      <c r="G92" s="171" t="s">
        <v>1148</v>
      </c>
      <c r="H92" s="172">
        <v>1</v>
      </c>
      <c r="I92" s="173">
        <v>7590</v>
      </c>
      <c r="J92" s="173">
        <f>ROUND(I92*H92,2)</f>
        <v>7590</v>
      </c>
      <c r="K92" s="170" t="s">
        <v>3</v>
      </c>
      <c r="L92" s="34"/>
      <c r="M92" s="174" t="s">
        <v>3</v>
      </c>
      <c r="N92" s="175" t="s">
        <v>40</v>
      </c>
      <c r="O92" s="176">
        <v>0</v>
      </c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78" t="s">
        <v>295</v>
      </c>
      <c r="AT92" s="178" t="s">
        <v>197</v>
      </c>
      <c r="AU92" s="178" t="s">
        <v>78</v>
      </c>
      <c r="AY92" s="20" t="s">
        <v>195</v>
      </c>
      <c r="BE92" s="179">
        <f>IF(N92="základní",J92,0)</f>
        <v>7590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76</v>
      </c>
      <c r="BK92" s="179">
        <f>ROUND(I92*H92,2)</f>
        <v>7590</v>
      </c>
      <c r="BL92" s="20" t="s">
        <v>295</v>
      </c>
      <c r="BM92" s="178" t="s">
        <v>3279</v>
      </c>
    </row>
    <row r="93" spans="1:65" s="2" customFormat="1" ht="16.5" customHeight="1">
      <c r="A93" s="33"/>
      <c r="B93" s="167"/>
      <c r="C93" s="168" t="s">
        <v>202</v>
      </c>
      <c r="D93" s="168" t="s">
        <v>197</v>
      </c>
      <c r="E93" s="169" t="s">
        <v>3280</v>
      </c>
      <c r="F93" s="170" t="s">
        <v>3281</v>
      </c>
      <c r="G93" s="171" t="s">
        <v>1148</v>
      </c>
      <c r="H93" s="172">
        <v>1</v>
      </c>
      <c r="I93" s="173">
        <v>5500</v>
      </c>
      <c r="J93" s="173">
        <f>ROUND(I93*H93,2)</f>
        <v>5500</v>
      </c>
      <c r="K93" s="170" t="s">
        <v>3</v>
      </c>
      <c r="L93" s="34"/>
      <c r="M93" s="174" t="s">
        <v>3</v>
      </c>
      <c r="N93" s="175" t="s">
        <v>40</v>
      </c>
      <c r="O93" s="176">
        <v>0</v>
      </c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78" t="s">
        <v>295</v>
      </c>
      <c r="AT93" s="178" t="s">
        <v>197</v>
      </c>
      <c r="AU93" s="178" t="s">
        <v>78</v>
      </c>
      <c r="AY93" s="20" t="s">
        <v>195</v>
      </c>
      <c r="BE93" s="179">
        <f>IF(N93="základní",J93,0)</f>
        <v>5500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20" t="s">
        <v>76</v>
      </c>
      <c r="BK93" s="179">
        <f>ROUND(I93*H93,2)</f>
        <v>5500</v>
      </c>
      <c r="BL93" s="20" t="s">
        <v>295</v>
      </c>
      <c r="BM93" s="178" t="s">
        <v>3282</v>
      </c>
    </row>
    <row r="94" spans="1:65" s="2" customFormat="1" ht="24" customHeight="1">
      <c r="A94" s="33"/>
      <c r="B94" s="167"/>
      <c r="C94" s="168" t="s">
        <v>225</v>
      </c>
      <c r="D94" s="168" t="s">
        <v>197</v>
      </c>
      <c r="E94" s="169" t="s">
        <v>3283</v>
      </c>
      <c r="F94" s="170" t="s">
        <v>3284</v>
      </c>
      <c r="G94" s="171" t="s">
        <v>1148</v>
      </c>
      <c r="H94" s="172">
        <v>2</v>
      </c>
      <c r="I94" s="173">
        <v>10120</v>
      </c>
      <c r="J94" s="173">
        <f>ROUND(I94*H94,2)</f>
        <v>20240</v>
      </c>
      <c r="K94" s="170" t="s">
        <v>3</v>
      </c>
      <c r="L94" s="34"/>
      <c r="M94" s="174" t="s">
        <v>3</v>
      </c>
      <c r="N94" s="175" t="s">
        <v>40</v>
      </c>
      <c r="O94" s="176">
        <v>0</v>
      </c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78" t="s">
        <v>295</v>
      </c>
      <c r="AT94" s="178" t="s">
        <v>197</v>
      </c>
      <c r="AU94" s="178" t="s">
        <v>78</v>
      </c>
      <c r="AY94" s="20" t="s">
        <v>195</v>
      </c>
      <c r="BE94" s="179">
        <f>IF(N94="základní",J94,0)</f>
        <v>20240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20" t="s">
        <v>76</v>
      </c>
      <c r="BK94" s="179">
        <f>ROUND(I94*H94,2)</f>
        <v>20240</v>
      </c>
      <c r="BL94" s="20" t="s">
        <v>295</v>
      </c>
      <c r="BM94" s="178" t="s">
        <v>3285</v>
      </c>
    </row>
    <row r="95" spans="1:65" s="2" customFormat="1" ht="24" customHeight="1">
      <c r="A95" s="33"/>
      <c r="B95" s="167"/>
      <c r="C95" s="168" t="s">
        <v>235</v>
      </c>
      <c r="D95" s="168" t="s">
        <v>197</v>
      </c>
      <c r="E95" s="169" t="s">
        <v>3286</v>
      </c>
      <c r="F95" s="170" t="s">
        <v>3287</v>
      </c>
      <c r="G95" s="171" t="s">
        <v>1148</v>
      </c>
      <c r="H95" s="172">
        <v>2</v>
      </c>
      <c r="I95" s="173">
        <v>7040</v>
      </c>
      <c r="J95" s="173">
        <f>ROUND(I95*H95,2)</f>
        <v>14080</v>
      </c>
      <c r="K95" s="170" t="s">
        <v>3</v>
      </c>
      <c r="L95" s="34"/>
      <c r="M95" s="174" t="s">
        <v>3</v>
      </c>
      <c r="N95" s="175" t="s">
        <v>40</v>
      </c>
      <c r="O95" s="176">
        <v>0</v>
      </c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78" t="s">
        <v>295</v>
      </c>
      <c r="AT95" s="178" t="s">
        <v>197</v>
      </c>
      <c r="AU95" s="178" t="s">
        <v>78</v>
      </c>
      <c r="AY95" s="20" t="s">
        <v>195</v>
      </c>
      <c r="BE95" s="179">
        <f>IF(N95="základní",J95,0)</f>
        <v>14080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20" t="s">
        <v>76</v>
      </c>
      <c r="BK95" s="179">
        <f>ROUND(I95*H95,2)</f>
        <v>14080</v>
      </c>
      <c r="BL95" s="20" t="s">
        <v>295</v>
      </c>
      <c r="BM95" s="178" t="s">
        <v>3288</v>
      </c>
    </row>
    <row r="96" spans="1:65" s="2" customFormat="1" ht="24" customHeight="1">
      <c r="A96" s="33"/>
      <c r="B96" s="167"/>
      <c r="C96" s="168" t="s">
        <v>240</v>
      </c>
      <c r="D96" s="168" t="s">
        <v>197</v>
      </c>
      <c r="E96" s="169" t="s">
        <v>3289</v>
      </c>
      <c r="F96" s="170" t="s">
        <v>3290</v>
      </c>
      <c r="G96" s="171" t="s">
        <v>1148</v>
      </c>
      <c r="H96" s="172">
        <v>4</v>
      </c>
      <c r="I96" s="173">
        <v>11440</v>
      </c>
      <c r="J96" s="173">
        <f>ROUND(I96*H96,2)</f>
        <v>45760</v>
      </c>
      <c r="K96" s="170" t="s">
        <v>3</v>
      </c>
      <c r="L96" s="34"/>
      <c r="M96" s="174" t="s">
        <v>3</v>
      </c>
      <c r="N96" s="175" t="s">
        <v>40</v>
      </c>
      <c r="O96" s="176">
        <v>0</v>
      </c>
      <c r="P96" s="176">
        <f>O96*H96</f>
        <v>0</v>
      </c>
      <c r="Q96" s="176">
        <v>0</v>
      </c>
      <c r="R96" s="176">
        <f>Q96*H96</f>
        <v>0</v>
      </c>
      <c r="S96" s="176">
        <v>0</v>
      </c>
      <c r="T96" s="177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8" t="s">
        <v>295</v>
      </c>
      <c r="AT96" s="178" t="s">
        <v>197</v>
      </c>
      <c r="AU96" s="178" t="s">
        <v>78</v>
      </c>
      <c r="AY96" s="20" t="s">
        <v>195</v>
      </c>
      <c r="BE96" s="179">
        <f>IF(N96="základní",J96,0)</f>
        <v>45760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20" t="s">
        <v>76</v>
      </c>
      <c r="BK96" s="179">
        <f>ROUND(I96*H96,2)</f>
        <v>45760</v>
      </c>
      <c r="BL96" s="20" t="s">
        <v>295</v>
      </c>
      <c r="BM96" s="178" t="s">
        <v>3291</v>
      </c>
    </row>
    <row r="97" spans="1:65" s="2" customFormat="1" ht="16.5" customHeight="1">
      <c r="A97" s="33"/>
      <c r="B97" s="167"/>
      <c r="C97" s="168" t="s">
        <v>246</v>
      </c>
      <c r="D97" s="168" t="s">
        <v>197</v>
      </c>
      <c r="E97" s="169" t="s">
        <v>3292</v>
      </c>
      <c r="F97" s="170" t="s">
        <v>3293</v>
      </c>
      <c r="G97" s="171" t="s">
        <v>1148</v>
      </c>
      <c r="H97" s="172">
        <v>3</v>
      </c>
      <c r="I97" s="173">
        <v>902</v>
      </c>
      <c r="J97" s="173">
        <f>ROUND(I97*H97,2)</f>
        <v>2706</v>
      </c>
      <c r="K97" s="170" t="s">
        <v>3</v>
      </c>
      <c r="L97" s="34"/>
      <c r="M97" s="174" t="s">
        <v>3</v>
      </c>
      <c r="N97" s="175" t="s">
        <v>40</v>
      </c>
      <c r="O97" s="176">
        <v>0</v>
      </c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78" t="s">
        <v>295</v>
      </c>
      <c r="AT97" s="178" t="s">
        <v>197</v>
      </c>
      <c r="AU97" s="178" t="s">
        <v>78</v>
      </c>
      <c r="AY97" s="20" t="s">
        <v>195</v>
      </c>
      <c r="BE97" s="179">
        <f>IF(N97="základní",J97,0)</f>
        <v>2706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20" t="s">
        <v>76</v>
      </c>
      <c r="BK97" s="179">
        <f>ROUND(I97*H97,2)</f>
        <v>2706</v>
      </c>
      <c r="BL97" s="20" t="s">
        <v>295</v>
      </c>
      <c r="BM97" s="178" t="s">
        <v>3294</v>
      </c>
    </row>
    <row r="98" spans="1:65" s="2" customFormat="1" ht="16.5" customHeight="1">
      <c r="A98" s="33"/>
      <c r="B98" s="167"/>
      <c r="C98" s="168" t="s">
        <v>252</v>
      </c>
      <c r="D98" s="168" t="s">
        <v>197</v>
      </c>
      <c r="E98" s="169" t="s">
        <v>3295</v>
      </c>
      <c r="F98" s="170" t="s">
        <v>3296</v>
      </c>
      <c r="G98" s="171" t="s">
        <v>1148</v>
      </c>
      <c r="H98" s="172">
        <v>1</v>
      </c>
      <c r="I98" s="173">
        <v>4840</v>
      </c>
      <c r="J98" s="173">
        <f>ROUND(I98*H98,2)</f>
        <v>4840</v>
      </c>
      <c r="K98" s="170" t="s">
        <v>3</v>
      </c>
      <c r="L98" s="34"/>
      <c r="M98" s="174" t="s">
        <v>3</v>
      </c>
      <c r="N98" s="175" t="s">
        <v>40</v>
      </c>
      <c r="O98" s="176">
        <v>0</v>
      </c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78" t="s">
        <v>295</v>
      </c>
      <c r="AT98" s="178" t="s">
        <v>197</v>
      </c>
      <c r="AU98" s="178" t="s">
        <v>78</v>
      </c>
      <c r="AY98" s="20" t="s">
        <v>195</v>
      </c>
      <c r="BE98" s="179">
        <f>IF(N98="základní",J98,0)</f>
        <v>4840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20" t="s">
        <v>76</v>
      </c>
      <c r="BK98" s="179">
        <f>ROUND(I98*H98,2)</f>
        <v>4840</v>
      </c>
      <c r="BL98" s="20" t="s">
        <v>295</v>
      </c>
      <c r="BM98" s="178" t="s">
        <v>3297</v>
      </c>
    </row>
    <row r="99" spans="1:65" s="2" customFormat="1" ht="16.5" customHeight="1">
      <c r="A99" s="33"/>
      <c r="B99" s="167"/>
      <c r="C99" s="168" t="s">
        <v>258</v>
      </c>
      <c r="D99" s="168" t="s">
        <v>197</v>
      </c>
      <c r="E99" s="169" t="s">
        <v>3298</v>
      </c>
      <c r="F99" s="170" t="s">
        <v>3299</v>
      </c>
      <c r="G99" s="171" t="s">
        <v>1148</v>
      </c>
      <c r="H99" s="172">
        <v>1</v>
      </c>
      <c r="I99" s="173">
        <v>4840</v>
      </c>
      <c r="J99" s="173">
        <f>ROUND(I99*H99,2)</f>
        <v>4840</v>
      </c>
      <c r="K99" s="170" t="s">
        <v>3</v>
      </c>
      <c r="L99" s="34"/>
      <c r="M99" s="174" t="s">
        <v>3</v>
      </c>
      <c r="N99" s="175" t="s">
        <v>40</v>
      </c>
      <c r="O99" s="176">
        <v>0</v>
      </c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8" t="s">
        <v>295</v>
      </c>
      <c r="AT99" s="178" t="s">
        <v>197</v>
      </c>
      <c r="AU99" s="178" t="s">
        <v>78</v>
      </c>
      <c r="AY99" s="20" t="s">
        <v>195</v>
      </c>
      <c r="BE99" s="179">
        <f>IF(N99="základní",J99,0)</f>
        <v>4840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0" t="s">
        <v>76</v>
      </c>
      <c r="BK99" s="179">
        <f>ROUND(I99*H99,2)</f>
        <v>4840</v>
      </c>
      <c r="BL99" s="20" t="s">
        <v>295</v>
      </c>
      <c r="BM99" s="178" t="s">
        <v>3300</v>
      </c>
    </row>
    <row r="100" spans="1:65" s="2" customFormat="1" ht="16.5" customHeight="1">
      <c r="A100" s="33"/>
      <c r="B100" s="167"/>
      <c r="C100" s="168" t="s">
        <v>262</v>
      </c>
      <c r="D100" s="168" t="s">
        <v>197</v>
      </c>
      <c r="E100" s="169" t="s">
        <v>3301</v>
      </c>
      <c r="F100" s="170" t="s">
        <v>3302</v>
      </c>
      <c r="G100" s="171" t="s">
        <v>1148</v>
      </c>
      <c r="H100" s="172">
        <v>5</v>
      </c>
      <c r="I100" s="173">
        <v>1265</v>
      </c>
      <c r="J100" s="173">
        <f>ROUND(I100*H100,2)</f>
        <v>6325</v>
      </c>
      <c r="K100" s="170" t="s">
        <v>3</v>
      </c>
      <c r="L100" s="34"/>
      <c r="M100" s="174" t="s">
        <v>3</v>
      </c>
      <c r="N100" s="175" t="s">
        <v>40</v>
      </c>
      <c r="O100" s="176">
        <v>0</v>
      </c>
      <c r="P100" s="176">
        <f>O100*H100</f>
        <v>0</v>
      </c>
      <c r="Q100" s="176">
        <v>0</v>
      </c>
      <c r="R100" s="176">
        <f>Q100*H100</f>
        <v>0</v>
      </c>
      <c r="S100" s="176">
        <v>0</v>
      </c>
      <c r="T100" s="177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78" t="s">
        <v>295</v>
      </c>
      <c r="AT100" s="178" t="s">
        <v>197</v>
      </c>
      <c r="AU100" s="178" t="s">
        <v>78</v>
      </c>
      <c r="AY100" s="20" t="s">
        <v>195</v>
      </c>
      <c r="BE100" s="179">
        <f>IF(N100="základní",J100,0)</f>
        <v>6325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20" t="s">
        <v>76</v>
      </c>
      <c r="BK100" s="179">
        <f>ROUND(I100*H100,2)</f>
        <v>6325</v>
      </c>
      <c r="BL100" s="20" t="s">
        <v>295</v>
      </c>
      <c r="BM100" s="178" t="s">
        <v>3303</v>
      </c>
    </row>
    <row r="101" spans="1:65" s="2" customFormat="1" ht="16.5" customHeight="1">
      <c r="A101" s="33"/>
      <c r="B101" s="167"/>
      <c r="C101" s="168" t="s">
        <v>269</v>
      </c>
      <c r="D101" s="168" t="s">
        <v>197</v>
      </c>
      <c r="E101" s="169" t="s">
        <v>3304</v>
      </c>
      <c r="F101" s="170" t="s">
        <v>3305</v>
      </c>
      <c r="G101" s="171" t="s">
        <v>1148</v>
      </c>
      <c r="H101" s="172">
        <v>3</v>
      </c>
      <c r="I101" s="173">
        <v>1023</v>
      </c>
      <c r="J101" s="173">
        <f>ROUND(I101*H101,2)</f>
        <v>3069</v>
      </c>
      <c r="K101" s="170" t="s">
        <v>3</v>
      </c>
      <c r="L101" s="34"/>
      <c r="M101" s="174" t="s">
        <v>3</v>
      </c>
      <c r="N101" s="175" t="s">
        <v>40</v>
      </c>
      <c r="O101" s="176">
        <v>0</v>
      </c>
      <c r="P101" s="176">
        <f>O101*H101</f>
        <v>0</v>
      </c>
      <c r="Q101" s="176">
        <v>0</v>
      </c>
      <c r="R101" s="176">
        <f>Q101*H101</f>
        <v>0</v>
      </c>
      <c r="S101" s="176">
        <v>0</v>
      </c>
      <c r="T101" s="177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78" t="s">
        <v>295</v>
      </c>
      <c r="AT101" s="178" t="s">
        <v>197</v>
      </c>
      <c r="AU101" s="178" t="s">
        <v>78</v>
      </c>
      <c r="AY101" s="20" t="s">
        <v>195</v>
      </c>
      <c r="BE101" s="179">
        <f>IF(N101="základní",J101,0)</f>
        <v>3069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0" t="s">
        <v>76</v>
      </c>
      <c r="BK101" s="179">
        <f>ROUND(I101*H101,2)</f>
        <v>3069</v>
      </c>
      <c r="BL101" s="20" t="s">
        <v>295</v>
      </c>
      <c r="BM101" s="178" t="s">
        <v>3306</v>
      </c>
    </row>
    <row r="102" spans="1:65" s="2" customFormat="1" ht="16.5" customHeight="1">
      <c r="A102" s="33"/>
      <c r="B102" s="167"/>
      <c r="C102" s="168" t="s">
        <v>273</v>
      </c>
      <c r="D102" s="168" t="s">
        <v>197</v>
      </c>
      <c r="E102" s="169" t="s">
        <v>3307</v>
      </c>
      <c r="F102" s="170" t="s">
        <v>3308</v>
      </c>
      <c r="G102" s="171" t="s">
        <v>1148</v>
      </c>
      <c r="H102" s="172">
        <v>1</v>
      </c>
      <c r="I102" s="173">
        <v>605</v>
      </c>
      <c r="J102" s="173">
        <f>ROUND(I102*H102,2)</f>
        <v>605</v>
      </c>
      <c r="K102" s="170" t="s">
        <v>3</v>
      </c>
      <c r="L102" s="34"/>
      <c r="M102" s="174" t="s">
        <v>3</v>
      </c>
      <c r="N102" s="175" t="s">
        <v>40</v>
      </c>
      <c r="O102" s="176">
        <v>0</v>
      </c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8" t="s">
        <v>295</v>
      </c>
      <c r="AT102" s="178" t="s">
        <v>197</v>
      </c>
      <c r="AU102" s="178" t="s">
        <v>78</v>
      </c>
      <c r="AY102" s="20" t="s">
        <v>195</v>
      </c>
      <c r="BE102" s="179">
        <f>IF(N102="základní",J102,0)</f>
        <v>605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20" t="s">
        <v>76</v>
      </c>
      <c r="BK102" s="179">
        <f>ROUND(I102*H102,2)</f>
        <v>605</v>
      </c>
      <c r="BL102" s="20" t="s">
        <v>295</v>
      </c>
      <c r="BM102" s="178" t="s">
        <v>3309</v>
      </c>
    </row>
    <row r="103" spans="1:65" s="2" customFormat="1" ht="16.5" customHeight="1">
      <c r="A103" s="33"/>
      <c r="B103" s="167"/>
      <c r="C103" s="168" t="s">
        <v>279</v>
      </c>
      <c r="D103" s="168" t="s">
        <v>197</v>
      </c>
      <c r="E103" s="169" t="s">
        <v>3310</v>
      </c>
      <c r="F103" s="170" t="s">
        <v>3311</v>
      </c>
      <c r="G103" s="171" t="s">
        <v>1148</v>
      </c>
      <c r="H103" s="172">
        <v>1</v>
      </c>
      <c r="I103" s="173">
        <v>561</v>
      </c>
      <c r="J103" s="173">
        <f>ROUND(I103*H103,2)</f>
        <v>561</v>
      </c>
      <c r="K103" s="170" t="s">
        <v>3</v>
      </c>
      <c r="L103" s="34"/>
      <c r="M103" s="174" t="s">
        <v>3</v>
      </c>
      <c r="N103" s="175" t="s">
        <v>40</v>
      </c>
      <c r="O103" s="176">
        <v>0</v>
      </c>
      <c r="P103" s="176">
        <f>O103*H103</f>
        <v>0</v>
      </c>
      <c r="Q103" s="176">
        <v>0</v>
      </c>
      <c r="R103" s="176">
        <f>Q103*H103</f>
        <v>0</v>
      </c>
      <c r="S103" s="176">
        <v>0</v>
      </c>
      <c r="T103" s="177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78" t="s">
        <v>295</v>
      </c>
      <c r="AT103" s="178" t="s">
        <v>197</v>
      </c>
      <c r="AU103" s="178" t="s">
        <v>78</v>
      </c>
      <c r="AY103" s="20" t="s">
        <v>195</v>
      </c>
      <c r="BE103" s="179">
        <f>IF(N103="základní",J103,0)</f>
        <v>561</v>
      </c>
      <c r="BF103" s="179">
        <f>IF(N103="snížená",J103,0)</f>
        <v>0</v>
      </c>
      <c r="BG103" s="179">
        <f>IF(N103="zákl. přenesená",J103,0)</f>
        <v>0</v>
      </c>
      <c r="BH103" s="179">
        <f>IF(N103="sníž. přenesená",J103,0)</f>
        <v>0</v>
      </c>
      <c r="BI103" s="179">
        <f>IF(N103="nulová",J103,0)</f>
        <v>0</v>
      </c>
      <c r="BJ103" s="20" t="s">
        <v>76</v>
      </c>
      <c r="BK103" s="179">
        <f>ROUND(I103*H103,2)</f>
        <v>561</v>
      </c>
      <c r="BL103" s="20" t="s">
        <v>295</v>
      </c>
      <c r="BM103" s="178" t="s">
        <v>3312</v>
      </c>
    </row>
    <row r="104" spans="1:65" s="2" customFormat="1" ht="16.5" customHeight="1">
      <c r="A104" s="33"/>
      <c r="B104" s="167"/>
      <c r="C104" s="168" t="s">
        <v>9</v>
      </c>
      <c r="D104" s="168" t="s">
        <v>197</v>
      </c>
      <c r="E104" s="169" t="s">
        <v>3313</v>
      </c>
      <c r="F104" s="170" t="s">
        <v>3314</v>
      </c>
      <c r="G104" s="171" t="s">
        <v>1148</v>
      </c>
      <c r="H104" s="172">
        <v>1</v>
      </c>
      <c r="I104" s="173">
        <v>308</v>
      </c>
      <c r="J104" s="173">
        <f>ROUND(I104*H104,2)</f>
        <v>308</v>
      </c>
      <c r="K104" s="170" t="s">
        <v>3</v>
      </c>
      <c r="L104" s="34"/>
      <c r="M104" s="174" t="s">
        <v>3</v>
      </c>
      <c r="N104" s="175" t="s">
        <v>40</v>
      </c>
      <c r="O104" s="176">
        <v>0</v>
      </c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78" t="s">
        <v>295</v>
      </c>
      <c r="AT104" s="178" t="s">
        <v>197</v>
      </c>
      <c r="AU104" s="178" t="s">
        <v>78</v>
      </c>
      <c r="AY104" s="20" t="s">
        <v>195</v>
      </c>
      <c r="BE104" s="179">
        <f>IF(N104="základní",J104,0)</f>
        <v>308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0" t="s">
        <v>76</v>
      </c>
      <c r="BK104" s="179">
        <f>ROUND(I104*H104,2)</f>
        <v>308</v>
      </c>
      <c r="BL104" s="20" t="s">
        <v>295</v>
      </c>
      <c r="BM104" s="178" t="s">
        <v>3315</v>
      </c>
    </row>
    <row r="105" spans="1:65" s="2" customFormat="1" ht="16.5" customHeight="1">
      <c r="A105" s="33"/>
      <c r="B105" s="167"/>
      <c r="C105" s="168" t="s">
        <v>295</v>
      </c>
      <c r="D105" s="168" t="s">
        <v>197</v>
      </c>
      <c r="E105" s="169" t="s">
        <v>3316</v>
      </c>
      <c r="F105" s="170" t="s">
        <v>3317</v>
      </c>
      <c r="G105" s="171" t="s">
        <v>1148</v>
      </c>
      <c r="H105" s="172">
        <v>1</v>
      </c>
      <c r="I105" s="173">
        <v>638</v>
      </c>
      <c r="J105" s="173">
        <f>ROUND(I105*H105,2)</f>
        <v>638</v>
      </c>
      <c r="K105" s="170" t="s">
        <v>3</v>
      </c>
      <c r="L105" s="34"/>
      <c r="M105" s="174" t="s">
        <v>3</v>
      </c>
      <c r="N105" s="175" t="s">
        <v>40</v>
      </c>
      <c r="O105" s="176">
        <v>0</v>
      </c>
      <c r="P105" s="176">
        <f>O105*H105</f>
        <v>0</v>
      </c>
      <c r="Q105" s="176">
        <v>0</v>
      </c>
      <c r="R105" s="176">
        <f>Q105*H105</f>
        <v>0</v>
      </c>
      <c r="S105" s="176">
        <v>0</v>
      </c>
      <c r="T105" s="177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78" t="s">
        <v>295</v>
      </c>
      <c r="AT105" s="178" t="s">
        <v>197</v>
      </c>
      <c r="AU105" s="178" t="s">
        <v>78</v>
      </c>
      <c r="AY105" s="20" t="s">
        <v>195</v>
      </c>
      <c r="BE105" s="179">
        <f>IF(N105="základní",J105,0)</f>
        <v>638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0" t="s">
        <v>76</v>
      </c>
      <c r="BK105" s="179">
        <f>ROUND(I105*H105,2)</f>
        <v>638</v>
      </c>
      <c r="BL105" s="20" t="s">
        <v>295</v>
      </c>
      <c r="BM105" s="178" t="s">
        <v>3318</v>
      </c>
    </row>
    <row r="106" spans="1:65" s="2" customFormat="1" ht="16.5" customHeight="1">
      <c r="A106" s="33"/>
      <c r="B106" s="167"/>
      <c r="C106" s="168" t="s">
        <v>301</v>
      </c>
      <c r="D106" s="168" t="s">
        <v>197</v>
      </c>
      <c r="E106" s="169" t="s">
        <v>3319</v>
      </c>
      <c r="F106" s="170" t="s">
        <v>3320</v>
      </c>
      <c r="G106" s="171" t="s">
        <v>1148</v>
      </c>
      <c r="H106" s="172">
        <v>1</v>
      </c>
      <c r="I106" s="173">
        <v>385</v>
      </c>
      <c r="J106" s="173">
        <f>ROUND(I106*H106,2)</f>
        <v>385</v>
      </c>
      <c r="K106" s="170" t="s">
        <v>3</v>
      </c>
      <c r="L106" s="34"/>
      <c r="M106" s="174" t="s">
        <v>3</v>
      </c>
      <c r="N106" s="175" t="s">
        <v>40</v>
      </c>
      <c r="O106" s="176">
        <v>0</v>
      </c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8" t="s">
        <v>295</v>
      </c>
      <c r="AT106" s="178" t="s">
        <v>197</v>
      </c>
      <c r="AU106" s="178" t="s">
        <v>78</v>
      </c>
      <c r="AY106" s="20" t="s">
        <v>195</v>
      </c>
      <c r="BE106" s="179">
        <f>IF(N106="základní",J106,0)</f>
        <v>385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0" t="s">
        <v>76</v>
      </c>
      <c r="BK106" s="179">
        <f>ROUND(I106*H106,2)</f>
        <v>385</v>
      </c>
      <c r="BL106" s="20" t="s">
        <v>295</v>
      </c>
      <c r="BM106" s="178" t="s">
        <v>3321</v>
      </c>
    </row>
    <row r="107" spans="1:65" s="2" customFormat="1" ht="16.5" customHeight="1">
      <c r="A107" s="33"/>
      <c r="B107" s="167"/>
      <c r="C107" s="168" t="s">
        <v>305</v>
      </c>
      <c r="D107" s="168" t="s">
        <v>197</v>
      </c>
      <c r="E107" s="169" t="s">
        <v>3322</v>
      </c>
      <c r="F107" s="170" t="s">
        <v>3323</v>
      </c>
      <c r="G107" s="171" t="s">
        <v>1148</v>
      </c>
      <c r="H107" s="172">
        <v>1</v>
      </c>
      <c r="I107" s="173">
        <v>385</v>
      </c>
      <c r="J107" s="173">
        <f>ROUND(I107*H107,2)</f>
        <v>385</v>
      </c>
      <c r="K107" s="170" t="s">
        <v>3</v>
      </c>
      <c r="L107" s="34"/>
      <c r="M107" s="174" t="s">
        <v>3</v>
      </c>
      <c r="N107" s="175" t="s">
        <v>40</v>
      </c>
      <c r="O107" s="176">
        <v>0</v>
      </c>
      <c r="P107" s="176">
        <f>O107*H107</f>
        <v>0</v>
      </c>
      <c r="Q107" s="176">
        <v>0</v>
      </c>
      <c r="R107" s="176">
        <f>Q107*H107</f>
        <v>0</v>
      </c>
      <c r="S107" s="176">
        <v>0</v>
      </c>
      <c r="T107" s="177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8" t="s">
        <v>295</v>
      </c>
      <c r="AT107" s="178" t="s">
        <v>197</v>
      </c>
      <c r="AU107" s="178" t="s">
        <v>78</v>
      </c>
      <c r="AY107" s="20" t="s">
        <v>195</v>
      </c>
      <c r="BE107" s="179">
        <f>IF(N107="základní",J107,0)</f>
        <v>385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0" t="s">
        <v>76</v>
      </c>
      <c r="BK107" s="179">
        <f>ROUND(I107*H107,2)</f>
        <v>385</v>
      </c>
      <c r="BL107" s="20" t="s">
        <v>295</v>
      </c>
      <c r="BM107" s="178" t="s">
        <v>3324</v>
      </c>
    </row>
    <row r="108" spans="1:65" s="2" customFormat="1" ht="16.5" customHeight="1">
      <c r="A108" s="33"/>
      <c r="B108" s="167"/>
      <c r="C108" s="168" t="s">
        <v>311</v>
      </c>
      <c r="D108" s="168" t="s">
        <v>197</v>
      </c>
      <c r="E108" s="169" t="s">
        <v>3325</v>
      </c>
      <c r="F108" s="170" t="s">
        <v>3326</v>
      </c>
      <c r="G108" s="171" t="s">
        <v>1148</v>
      </c>
      <c r="H108" s="172">
        <v>1</v>
      </c>
      <c r="I108" s="173">
        <v>1045</v>
      </c>
      <c r="J108" s="173">
        <f>ROUND(I108*H108,2)</f>
        <v>1045</v>
      </c>
      <c r="K108" s="170" t="s">
        <v>3</v>
      </c>
      <c r="L108" s="34"/>
      <c r="M108" s="174" t="s">
        <v>3</v>
      </c>
      <c r="N108" s="175" t="s">
        <v>40</v>
      </c>
      <c r="O108" s="176">
        <v>0</v>
      </c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78" t="s">
        <v>295</v>
      </c>
      <c r="AT108" s="178" t="s">
        <v>197</v>
      </c>
      <c r="AU108" s="178" t="s">
        <v>78</v>
      </c>
      <c r="AY108" s="20" t="s">
        <v>195</v>
      </c>
      <c r="BE108" s="179">
        <f>IF(N108="základní",J108,0)</f>
        <v>1045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20" t="s">
        <v>76</v>
      </c>
      <c r="BK108" s="179">
        <f>ROUND(I108*H108,2)</f>
        <v>1045</v>
      </c>
      <c r="BL108" s="20" t="s">
        <v>295</v>
      </c>
      <c r="BM108" s="178" t="s">
        <v>3327</v>
      </c>
    </row>
    <row r="109" spans="1:65" s="2" customFormat="1" ht="16.5" customHeight="1">
      <c r="A109" s="33"/>
      <c r="B109" s="167"/>
      <c r="C109" s="168" t="s">
        <v>317</v>
      </c>
      <c r="D109" s="168" t="s">
        <v>197</v>
      </c>
      <c r="E109" s="169" t="s">
        <v>3328</v>
      </c>
      <c r="F109" s="170" t="s">
        <v>3329</v>
      </c>
      <c r="G109" s="171" t="s">
        <v>1148</v>
      </c>
      <c r="H109" s="172">
        <v>1</v>
      </c>
      <c r="I109" s="173">
        <v>770</v>
      </c>
      <c r="J109" s="173">
        <f>ROUND(I109*H109,2)</f>
        <v>770</v>
      </c>
      <c r="K109" s="170" t="s">
        <v>3</v>
      </c>
      <c r="L109" s="34"/>
      <c r="M109" s="174" t="s">
        <v>3</v>
      </c>
      <c r="N109" s="175" t="s">
        <v>40</v>
      </c>
      <c r="O109" s="176">
        <v>0</v>
      </c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78" t="s">
        <v>295</v>
      </c>
      <c r="AT109" s="178" t="s">
        <v>197</v>
      </c>
      <c r="AU109" s="178" t="s">
        <v>78</v>
      </c>
      <c r="AY109" s="20" t="s">
        <v>195</v>
      </c>
      <c r="BE109" s="179">
        <f>IF(N109="základní",J109,0)</f>
        <v>770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76</v>
      </c>
      <c r="BK109" s="179">
        <f>ROUND(I109*H109,2)</f>
        <v>770</v>
      </c>
      <c r="BL109" s="20" t="s">
        <v>295</v>
      </c>
      <c r="BM109" s="178" t="s">
        <v>3330</v>
      </c>
    </row>
    <row r="110" spans="1:65" s="2" customFormat="1" ht="16.5" customHeight="1">
      <c r="A110" s="33"/>
      <c r="B110" s="167"/>
      <c r="C110" s="168" t="s">
        <v>8</v>
      </c>
      <c r="D110" s="168" t="s">
        <v>197</v>
      </c>
      <c r="E110" s="169" t="s">
        <v>3331</v>
      </c>
      <c r="F110" s="170" t="s">
        <v>3332</v>
      </c>
      <c r="G110" s="171" t="s">
        <v>1148</v>
      </c>
      <c r="H110" s="172">
        <v>1</v>
      </c>
      <c r="I110" s="173">
        <v>748</v>
      </c>
      <c r="J110" s="173">
        <f>ROUND(I110*H110,2)</f>
        <v>748</v>
      </c>
      <c r="K110" s="170" t="s">
        <v>3</v>
      </c>
      <c r="L110" s="34"/>
      <c r="M110" s="174" t="s">
        <v>3</v>
      </c>
      <c r="N110" s="175" t="s">
        <v>40</v>
      </c>
      <c r="O110" s="176">
        <v>0</v>
      </c>
      <c r="P110" s="176">
        <f>O110*H110</f>
        <v>0</v>
      </c>
      <c r="Q110" s="176">
        <v>0</v>
      </c>
      <c r="R110" s="176">
        <f>Q110*H110</f>
        <v>0</v>
      </c>
      <c r="S110" s="176">
        <v>0</v>
      </c>
      <c r="T110" s="177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78" t="s">
        <v>295</v>
      </c>
      <c r="AT110" s="178" t="s">
        <v>197</v>
      </c>
      <c r="AU110" s="178" t="s">
        <v>78</v>
      </c>
      <c r="AY110" s="20" t="s">
        <v>195</v>
      </c>
      <c r="BE110" s="179">
        <f>IF(N110="základní",J110,0)</f>
        <v>748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0" t="s">
        <v>76</v>
      </c>
      <c r="BK110" s="179">
        <f>ROUND(I110*H110,2)</f>
        <v>748</v>
      </c>
      <c r="BL110" s="20" t="s">
        <v>295</v>
      </c>
      <c r="BM110" s="178" t="s">
        <v>3333</v>
      </c>
    </row>
    <row r="111" spans="1:65" s="2" customFormat="1" ht="16.5" customHeight="1">
      <c r="A111" s="33"/>
      <c r="B111" s="167"/>
      <c r="C111" s="168" t="s">
        <v>326</v>
      </c>
      <c r="D111" s="168" t="s">
        <v>197</v>
      </c>
      <c r="E111" s="169" t="s">
        <v>3334</v>
      </c>
      <c r="F111" s="170" t="s">
        <v>3335</v>
      </c>
      <c r="G111" s="171" t="s">
        <v>1148</v>
      </c>
      <c r="H111" s="172">
        <v>1</v>
      </c>
      <c r="I111" s="173">
        <v>726</v>
      </c>
      <c r="J111" s="173">
        <f>ROUND(I111*H111,2)</f>
        <v>726</v>
      </c>
      <c r="K111" s="170" t="s">
        <v>3</v>
      </c>
      <c r="L111" s="34"/>
      <c r="M111" s="174" t="s">
        <v>3</v>
      </c>
      <c r="N111" s="175" t="s">
        <v>40</v>
      </c>
      <c r="O111" s="176">
        <v>0</v>
      </c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78" t="s">
        <v>295</v>
      </c>
      <c r="AT111" s="178" t="s">
        <v>197</v>
      </c>
      <c r="AU111" s="178" t="s">
        <v>78</v>
      </c>
      <c r="AY111" s="20" t="s">
        <v>195</v>
      </c>
      <c r="BE111" s="179">
        <f>IF(N111="základní",J111,0)</f>
        <v>726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0" t="s">
        <v>76</v>
      </c>
      <c r="BK111" s="179">
        <f>ROUND(I111*H111,2)</f>
        <v>726</v>
      </c>
      <c r="BL111" s="20" t="s">
        <v>295</v>
      </c>
      <c r="BM111" s="178" t="s">
        <v>3336</v>
      </c>
    </row>
    <row r="112" spans="1:65" s="2" customFormat="1" ht="16.5" customHeight="1">
      <c r="A112" s="33"/>
      <c r="B112" s="167"/>
      <c r="C112" s="168" t="s">
        <v>331</v>
      </c>
      <c r="D112" s="168" t="s">
        <v>197</v>
      </c>
      <c r="E112" s="169" t="s">
        <v>3337</v>
      </c>
      <c r="F112" s="170" t="s">
        <v>3338</v>
      </c>
      <c r="G112" s="171" t="s">
        <v>212</v>
      </c>
      <c r="H112" s="172">
        <v>30</v>
      </c>
      <c r="I112" s="173">
        <v>693</v>
      </c>
      <c r="J112" s="173">
        <f>ROUND(I112*H112,2)</f>
        <v>20790</v>
      </c>
      <c r="K112" s="170" t="s">
        <v>3</v>
      </c>
      <c r="L112" s="34"/>
      <c r="M112" s="174" t="s">
        <v>3</v>
      </c>
      <c r="N112" s="175" t="s">
        <v>40</v>
      </c>
      <c r="O112" s="176">
        <v>0</v>
      </c>
      <c r="P112" s="176">
        <f>O112*H112</f>
        <v>0</v>
      </c>
      <c r="Q112" s="176">
        <v>0</v>
      </c>
      <c r="R112" s="176">
        <f>Q112*H112</f>
        <v>0</v>
      </c>
      <c r="S112" s="176">
        <v>0</v>
      </c>
      <c r="T112" s="177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8" t="s">
        <v>295</v>
      </c>
      <c r="AT112" s="178" t="s">
        <v>197</v>
      </c>
      <c r="AU112" s="178" t="s">
        <v>78</v>
      </c>
      <c r="AY112" s="20" t="s">
        <v>195</v>
      </c>
      <c r="BE112" s="179">
        <f>IF(N112="základní",J112,0)</f>
        <v>20790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0" t="s">
        <v>76</v>
      </c>
      <c r="BK112" s="179">
        <f>ROUND(I112*H112,2)</f>
        <v>20790</v>
      </c>
      <c r="BL112" s="20" t="s">
        <v>295</v>
      </c>
      <c r="BM112" s="178" t="s">
        <v>3339</v>
      </c>
    </row>
    <row r="113" spans="1:65" s="2" customFormat="1" ht="16.5" customHeight="1">
      <c r="A113" s="33"/>
      <c r="B113" s="167"/>
      <c r="C113" s="168" t="s">
        <v>338</v>
      </c>
      <c r="D113" s="168" t="s">
        <v>197</v>
      </c>
      <c r="E113" s="169" t="s">
        <v>3340</v>
      </c>
      <c r="F113" s="170" t="s">
        <v>3341</v>
      </c>
      <c r="G113" s="171" t="s">
        <v>212</v>
      </c>
      <c r="H113" s="172">
        <v>7</v>
      </c>
      <c r="I113" s="173">
        <v>506</v>
      </c>
      <c r="J113" s="173">
        <f>ROUND(I113*H113,2)</f>
        <v>3542</v>
      </c>
      <c r="K113" s="170" t="s">
        <v>3</v>
      </c>
      <c r="L113" s="34"/>
      <c r="M113" s="174" t="s">
        <v>3</v>
      </c>
      <c r="N113" s="175" t="s">
        <v>40</v>
      </c>
      <c r="O113" s="176">
        <v>0</v>
      </c>
      <c r="P113" s="176">
        <f>O113*H113</f>
        <v>0</v>
      </c>
      <c r="Q113" s="176">
        <v>0</v>
      </c>
      <c r="R113" s="176">
        <f>Q113*H113</f>
        <v>0</v>
      </c>
      <c r="S113" s="176">
        <v>0</v>
      </c>
      <c r="T113" s="177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8" t="s">
        <v>295</v>
      </c>
      <c r="AT113" s="178" t="s">
        <v>197</v>
      </c>
      <c r="AU113" s="178" t="s">
        <v>78</v>
      </c>
      <c r="AY113" s="20" t="s">
        <v>195</v>
      </c>
      <c r="BE113" s="179">
        <f>IF(N113="základní",J113,0)</f>
        <v>3542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76</v>
      </c>
      <c r="BK113" s="179">
        <f>ROUND(I113*H113,2)</f>
        <v>3542</v>
      </c>
      <c r="BL113" s="20" t="s">
        <v>295</v>
      </c>
      <c r="BM113" s="178" t="s">
        <v>3342</v>
      </c>
    </row>
    <row r="114" spans="1:65" s="2" customFormat="1" ht="16.5" customHeight="1">
      <c r="A114" s="33"/>
      <c r="B114" s="167"/>
      <c r="C114" s="168" t="s">
        <v>344</v>
      </c>
      <c r="D114" s="168" t="s">
        <v>197</v>
      </c>
      <c r="E114" s="169" t="s">
        <v>3343</v>
      </c>
      <c r="F114" s="170" t="s">
        <v>3344</v>
      </c>
      <c r="G114" s="171" t="s">
        <v>212</v>
      </c>
      <c r="H114" s="172">
        <v>7</v>
      </c>
      <c r="I114" s="173">
        <v>484</v>
      </c>
      <c r="J114" s="173">
        <f>ROUND(I114*H114,2)</f>
        <v>3388</v>
      </c>
      <c r="K114" s="170" t="s">
        <v>3</v>
      </c>
      <c r="L114" s="34"/>
      <c r="M114" s="174" t="s">
        <v>3</v>
      </c>
      <c r="N114" s="175" t="s">
        <v>40</v>
      </c>
      <c r="O114" s="176">
        <v>0</v>
      </c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78" t="s">
        <v>295</v>
      </c>
      <c r="AT114" s="178" t="s">
        <v>197</v>
      </c>
      <c r="AU114" s="178" t="s">
        <v>78</v>
      </c>
      <c r="AY114" s="20" t="s">
        <v>195</v>
      </c>
      <c r="BE114" s="179">
        <f>IF(N114="základní",J114,0)</f>
        <v>3388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0" t="s">
        <v>76</v>
      </c>
      <c r="BK114" s="179">
        <f>ROUND(I114*H114,2)</f>
        <v>3388</v>
      </c>
      <c r="BL114" s="20" t="s">
        <v>295</v>
      </c>
      <c r="BM114" s="178" t="s">
        <v>3345</v>
      </c>
    </row>
    <row r="115" spans="1:65" s="2" customFormat="1" ht="16.5" customHeight="1">
      <c r="A115" s="33"/>
      <c r="B115" s="167"/>
      <c r="C115" s="168" t="s">
        <v>362</v>
      </c>
      <c r="D115" s="168" t="s">
        <v>197</v>
      </c>
      <c r="E115" s="169" t="s">
        <v>3346</v>
      </c>
      <c r="F115" s="170" t="s">
        <v>3347</v>
      </c>
      <c r="G115" s="171" t="s">
        <v>212</v>
      </c>
      <c r="H115" s="172">
        <v>7</v>
      </c>
      <c r="I115" s="173">
        <v>385</v>
      </c>
      <c r="J115" s="173">
        <f>ROUND(I115*H115,2)</f>
        <v>2695</v>
      </c>
      <c r="K115" s="170" t="s">
        <v>3</v>
      </c>
      <c r="L115" s="34"/>
      <c r="M115" s="174" t="s">
        <v>3</v>
      </c>
      <c r="N115" s="175" t="s">
        <v>40</v>
      </c>
      <c r="O115" s="176">
        <v>0</v>
      </c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78" t="s">
        <v>295</v>
      </c>
      <c r="AT115" s="178" t="s">
        <v>197</v>
      </c>
      <c r="AU115" s="178" t="s">
        <v>78</v>
      </c>
      <c r="AY115" s="20" t="s">
        <v>195</v>
      </c>
      <c r="BE115" s="179">
        <f>IF(N115="základní",J115,0)</f>
        <v>2695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0" t="s">
        <v>76</v>
      </c>
      <c r="BK115" s="179">
        <f>ROUND(I115*H115,2)</f>
        <v>2695</v>
      </c>
      <c r="BL115" s="20" t="s">
        <v>295</v>
      </c>
      <c r="BM115" s="178" t="s">
        <v>3348</v>
      </c>
    </row>
    <row r="116" spans="1:65" s="2" customFormat="1" ht="16.5" customHeight="1">
      <c r="A116" s="33"/>
      <c r="B116" s="167"/>
      <c r="C116" s="168" t="s">
        <v>369</v>
      </c>
      <c r="D116" s="168" t="s">
        <v>197</v>
      </c>
      <c r="E116" s="169" t="s">
        <v>3349</v>
      </c>
      <c r="F116" s="170" t="s">
        <v>3350</v>
      </c>
      <c r="G116" s="171" t="s">
        <v>1041</v>
      </c>
      <c r="H116" s="172">
        <v>1</v>
      </c>
      <c r="I116" s="173">
        <v>10340</v>
      </c>
      <c r="J116" s="173">
        <f>ROUND(I116*H116,2)</f>
        <v>10340</v>
      </c>
      <c r="K116" s="170" t="s">
        <v>3</v>
      </c>
      <c r="L116" s="34"/>
      <c r="M116" s="174" t="s">
        <v>3</v>
      </c>
      <c r="N116" s="175" t="s">
        <v>40</v>
      </c>
      <c r="O116" s="176">
        <v>0</v>
      </c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78" t="s">
        <v>295</v>
      </c>
      <c r="AT116" s="178" t="s">
        <v>197</v>
      </c>
      <c r="AU116" s="178" t="s">
        <v>78</v>
      </c>
      <c r="AY116" s="20" t="s">
        <v>195</v>
      </c>
      <c r="BE116" s="179">
        <f>IF(N116="základní",J116,0)</f>
        <v>10340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0" t="s">
        <v>76</v>
      </c>
      <c r="BK116" s="179">
        <f>ROUND(I116*H116,2)</f>
        <v>10340</v>
      </c>
      <c r="BL116" s="20" t="s">
        <v>295</v>
      </c>
      <c r="BM116" s="178" t="s">
        <v>3351</v>
      </c>
    </row>
    <row r="117" spans="1:65" s="2" customFormat="1" ht="16.5" customHeight="1">
      <c r="A117" s="33"/>
      <c r="B117" s="167"/>
      <c r="C117" s="168" t="s">
        <v>376</v>
      </c>
      <c r="D117" s="168" t="s">
        <v>197</v>
      </c>
      <c r="E117" s="169" t="s">
        <v>3352</v>
      </c>
      <c r="F117" s="170" t="s">
        <v>3353</v>
      </c>
      <c r="G117" s="171" t="s">
        <v>200</v>
      </c>
      <c r="H117" s="172">
        <v>48</v>
      </c>
      <c r="I117" s="173">
        <v>825</v>
      </c>
      <c r="J117" s="173">
        <f>ROUND(I117*H117,2)</f>
        <v>39600</v>
      </c>
      <c r="K117" s="170" t="s">
        <v>3</v>
      </c>
      <c r="L117" s="34"/>
      <c r="M117" s="174" t="s">
        <v>3</v>
      </c>
      <c r="N117" s="175" t="s">
        <v>40</v>
      </c>
      <c r="O117" s="176">
        <v>0</v>
      </c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78" t="s">
        <v>295</v>
      </c>
      <c r="AT117" s="178" t="s">
        <v>197</v>
      </c>
      <c r="AU117" s="178" t="s">
        <v>78</v>
      </c>
      <c r="AY117" s="20" t="s">
        <v>195</v>
      </c>
      <c r="BE117" s="179">
        <f>IF(N117="základní",J117,0)</f>
        <v>39600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76</v>
      </c>
      <c r="BK117" s="179">
        <f>ROUND(I117*H117,2)</f>
        <v>39600</v>
      </c>
      <c r="BL117" s="20" t="s">
        <v>295</v>
      </c>
      <c r="BM117" s="178" t="s">
        <v>3354</v>
      </c>
    </row>
    <row r="118" spans="1:65" s="2" customFormat="1" ht="16.5" customHeight="1">
      <c r="A118" s="33"/>
      <c r="B118" s="167"/>
      <c r="C118" s="168" t="s">
        <v>383</v>
      </c>
      <c r="D118" s="168" t="s">
        <v>197</v>
      </c>
      <c r="E118" s="169" t="s">
        <v>3355</v>
      </c>
      <c r="F118" s="170" t="s">
        <v>3356</v>
      </c>
      <c r="G118" s="171" t="s">
        <v>1041</v>
      </c>
      <c r="H118" s="172">
        <v>1</v>
      </c>
      <c r="I118" s="173">
        <v>9130</v>
      </c>
      <c r="J118" s="173">
        <f>ROUND(I118*H118,2)</f>
        <v>9130</v>
      </c>
      <c r="K118" s="170" t="s">
        <v>3</v>
      </c>
      <c r="L118" s="34"/>
      <c r="M118" s="174" t="s">
        <v>3</v>
      </c>
      <c r="N118" s="175" t="s">
        <v>40</v>
      </c>
      <c r="O118" s="176">
        <v>0</v>
      </c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78" t="s">
        <v>295</v>
      </c>
      <c r="AT118" s="178" t="s">
        <v>197</v>
      </c>
      <c r="AU118" s="178" t="s">
        <v>78</v>
      </c>
      <c r="AY118" s="20" t="s">
        <v>195</v>
      </c>
      <c r="BE118" s="179">
        <f>IF(N118="základní",J118,0)</f>
        <v>9130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0" t="s">
        <v>76</v>
      </c>
      <c r="BK118" s="179">
        <f>ROUND(I118*H118,2)</f>
        <v>9130</v>
      </c>
      <c r="BL118" s="20" t="s">
        <v>295</v>
      </c>
      <c r="BM118" s="178" t="s">
        <v>3357</v>
      </c>
    </row>
    <row r="119" spans="1:65" s="2" customFormat="1" ht="16.5" customHeight="1">
      <c r="A119" s="33"/>
      <c r="B119" s="167"/>
      <c r="C119" s="168" t="s">
        <v>400</v>
      </c>
      <c r="D119" s="168" t="s">
        <v>197</v>
      </c>
      <c r="E119" s="169" t="s">
        <v>3358</v>
      </c>
      <c r="F119" s="170" t="s">
        <v>3359</v>
      </c>
      <c r="G119" s="171" t="s">
        <v>1041</v>
      </c>
      <c r="H119" s="172">
        <v>1</v>
      </c>
      <c r="I119" s="173">
        <v>10340</v>
      </c>
      <c r="J119" s="173">
        <f>ROUND(I119*H119,2)</f>
        <v>10340</v>
      </c>
      <c r="K119" s="170" t="s">
        <v>3</v>
      </c>
      <c r="L119" s="34"/>
      <c r="M119" s="174" t="s">
        <v>3</v>
      </c>
      <c r="N119" s="175" t="s">
        <v>40</v>
      </c>
      <c r="O119" s="176">
        <v>0</v>
      </c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78" t="s">
        <v>295</v>
      </c>
      <c r="AT119" s="178" t="s">
        <v>197</v>
      </c>
      <c r="AU119" s="178" t="s">
        <v>78</v>
      </c>
      <c r="AY119" s="20" t="s">
        <v>195</v>
      </c>
      <c r="BE119" s="179">
        <f>IF(N119="základní",J119,0)</f>
        <v>10340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0" t="s">
        <v>76</v>
      </c>
      <c r="BK119" s="179">
        <f>ROUND(I119*H119,2)</f>
        <v>10340</v>
      </c>
      <c r="BL119" s="20" t="s">
        <v>295</v>
      </c>
      <c r="BM119" s="178" t="s">
        <v>3360</v>
      </c>
    </row>
    <row r="120" spans="1:65" s="2" customFormat="1" ht="16.5" customHeight="1">
      <c r="A120" s="33"/>
      <c r="B120" s="167"/>
      <c r="C120" s="168" t="s">
        <v>405</v>
      </c>
      <c r="D120" s="168" t="s">
        <v>197</v>
      </c>
      <c r="E120" s="169" t="s">
        <v>3361</v>
      </c>
      <c r="F120" s="170" t="s">
        <v>3362</v>
      </c>
      <c r="G120" s="171" t="s">
        <v>200</v>
      </c>
      <c r="H120" s="172">
        <v>22</v>
      </c>
      <c r="I120" s="173">
        <v>495</v>
      </c>
      <c r="J120" s="173">
        <f>ROUND(I120*H120,2)</f>
        <v>10890</v>
      </c>
      <c r="K120" s="170" t="s">
        <v>3</v>
      </c>
      <c r="L120" s="34"/>
      <c r="M120" s="174" t="s">
        <v>3</v>
      </c>
      <c r="N120" s="175" t="s">
        <v>40</v>
      </c>
      <c r="O120" s="176">
        <v>0</v>
      </c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8" t="s">
        <v>295</v>
      </c>
      <c r="AT120" s="178" t="s">
        <v>197</v>
      </c>
      <c r="AU120" s="178" t="s">
        <v>78</v>
      </c>
      <c r="AY120" s="20" t="s">
        <v>195</v>
      </c>
      <c r="BE120" s="179">
        <f>IF(N120="základní",J120,0)</f>
        <v>10890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0" t="s">
        <v>76</v>
      </c>
      <c r="BK120" s="179">
        <f>ROUND(I120*H120,2)</f>
        <v>10890</v>
      </c>
      <c r="BL120" s="20" t="s">
        <v>295</v>
      </c>
      <c r="BM120" s="178" t="s">
        <v>3363</v>
      </c>
    </row>
    <row r="121" spans="1:65" s="2" customFormat="1" ht="16.5" customHeight="1">
      <c r="A121" s="33"/>
      <c r="B121" s="167"/>
      <c r="C121" s="168" t="s">
        <v>417</v>
      </c>
      <c r="D121" s="168" t="s">
        <v>197</v>
      </c>
      <c r="E121" s="169" t="s">
        <v>3364</v>
      </c>
      <c r="F121" s="170" t="s">
        <v>884</v>
      </c>
      <c r="G121" s="171" t="s">
        <v>1041</v>
      </c>
      <c r="H121" s="172">
        <v>1</v>
      </c>
      <c r="I121" s="173">
        <v>20240</v>
      </c>
      <c r="J121" s="173">
        <f>ROUND(I121*H121,2)</f>
        <v>20240</v>
      </c>
      <c r="K121" s="170" t="s">
        <v>3</v>
      </c>
      <c r="L121" s="34"/>
      <c r="M121" s="174" t="s">
        <v>3</v>
      </c>
      <c r="N121" s="175" t="s">
        <v>40</v>
      </c>
      <c r="O121" s="176">
        <v>0</v>
      </c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8" t="s">
        <v>295</v>
      </c>
      <c r="AT121" s="178" t="s">
        <v>197</v>
      </c>
      <c r="AU121" s="178" t="s">
        <v>78</v>
      </c>
      <c r="AY121" s="20" t="s">
        <v>195</v>
      </c>
      <c r="BE121" s="179">
        <f>IF(N121="základní",J121,0)</f>
        <v>20240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0" t="s">
        <v>76</v>
      </c>
      <c r="BK121" s="179">
        <f>ROUND(I121*H121,2)</f>
        <v>20240</v>
      </c>
      <c r="BL121" s="20" t="s">
        <v>295</v>
      </c>
      <c r="BM121" s="178" t="s">
        <v>3365</v>
      </c>
    </row>
    <row r="122" spans="1:65" s="2" customFormat="1" ht="16.5" customHeight="1">
      <c r="A122" s="33"/>
      <c r="B122" s="167"/>
      <c r="C122" s="168" t="s">
        <v>422</v>
      </c>
      <c r="D122" s="168" t="s">
        <v>197</v>
      </c>
      <c r="E122" s="169" t="s">
        <v>3366</v>
      </c>
      <c r="F122" s="170" t="s">
        <v>3367</v>
      </c>
      <c r="G122" s="171" t="s">
        <v>1041</v>
      </c>
      <c r="H122" s="172">
        <v>1</v>
      </c>
      <c r="I122" s="173">
        <v>26400</v>
      </c>
      <c r="J122" s="173">
        <f>ROUND(I122*H122,2)</f>
        <v>26400</v>
      </c>
      <c r="K122" s="170" t="s">
        <v>3</v>
      </c>
      <c r="L122" s="34"/>
      <c r="M122" s="174" t="s">
        <v>3</v>
      </c>
      <c r="N122" s="175" t="s">
        <v>40</v>
      </c>
      <c r="O122" s="176">
        <v>0</v>
      </c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8" t="s">
        <v>295</v>
      </c>
      <c r="AT122" s="178" t="s">
        <v>197</v>
      </c>
      <c r="AU122" s="178" t="s">
        <v>78</v>
      </c>
      <c r="AY122" s="20" t="s">
        <v>195</v>
      </c>
      <c r="BE122" s="179">
        <f>IF(N122="základní",J122,0)</f>
        <v>26400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0" t="s">
        <v>76</v>
      </c>
      <c r="BK122" s="179">
        <f>ROUND(I122*H122,2)</f>
        <v>26400</v>
      </c>
      <c r="BL122" s="20" t="s">
        <v>295</v>
      </c>
      <c r="BM122" s="178" t="s">
        <v>3368</v>
      </c>
    </row>
    <row r="123" spans="1:65" s="2" customFormat="1" ht="16.5" customHeight="1">
      <c r="A123" s="33"/>
      <c r="B123" s="167"/>
      <c r="C123" s="168" t="s">
        <v>427</v>
      </c>
      <c r="D123" s="168" t="s">
        <v>197</v>
      </c>
      <c r="E123" s="169" t="s">
        <v>3369</v>
      </c>
      <c r="F123" s="170" t="s">
        <v>3370</v>
      </c>
      <c r="G123" s="171" t="s">
        <v>1041</v>
      </c>
      <c r="H123" s="172">
        <v>1</v>
      </c>
      <c r="I123" s="173">
        <v>11000</v>
      </c>
      <c r="J123" s="173">
        <f>ROUND(I123*H123,2)</f>
        <v>11000</v>
      </c>
      <c r="K123" s="170" t="s">
        <v>3</v>
      </c>
      <c r="L123" s="34"/>
      <c r="M123" s="174" t="s">
        <v>3</v>
      </c>
      <c r="N123" s="175" t="s">
        <v>40</v>
      </c>
      <c r="O123" s="176">
        <v>0</v>
      </c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8" t="s">
        <v>295</v>
      </c>
      <c r="AT123" s="178" t="s">
        <v>197</v>
      </c>
      <c r="AU123" s="178" t="s">
        <v>78</v>
      </c>
      <c r="AY123" s="20" t="s">
        <v>195</v>
      </c>
      <c r="BE123" s="179">
        <f>IF(N123="základní",J123,0)</f>
        <v>11000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0" t="s">
        <v>76</v>
      </c>
      <c r="BK123" s="179">
        <f>ROUND(I123*H123,2)</f>
        <v>11000</v>
      </c>
      <c r="BL123" s="20" t="s">
        <v>295</v>
      </c>
      <c r="BM123" s="178" t="s">
        <v>3371</v>
      </c>
    </row>
    <row r="124" spans="1:65" s="2" customFormat="1" ht="16.5" customHeight="1">
      <c r="A124" s="33"/>
      <c r="B124" s="167"/>
      <c r="C124" s="168" t="s">
        <v>431</v>
      </c>
      <c r="D124" s="168" t="s">
        <v>197</v>
      </c>
      <c r="E124" s="169" t="s">
        <v>3372</v>
      </c>
      <c r="F124" s="170" t="s">
        <v>3373</v>
      </c>
      <c r="G124" s="171" t="s">
        <v>1041</v>
      </c>
      <c r="H124" s="172">
        <v>1</v>
      </c>
      <c r="I124" s="173">
        <v>16500</v>
      </c>
      <c r="J124" s="173">
        <f>ROUND(I124*H124,2)</f>
        <v>16500</v>
      </c>
      <c r="K124" s="170" t="s">
        <v>3</v>
      </c>
      <c r="L124" s="34"/>
      <c r="M124" s="221" t="s">
        <v>3</v>
      </c>
      <c r="N124" s="222" t="s">
        <v>40</v>
      </c>
      <c r="O124" s="219">
        <v>0</v>
      </c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8" t="s">
        <v>295</v>
      </c>
      <c r="AT124" s="178" t="s">
        <v>197</v>
      </c>
      <c r="AU124" s="178" t="s">
        <v>78</v>
      </c>
      <c r="AY124" s="20" t="s">
        <v>195</v>
      </c>
      <c r="BE124" s="179">
        <f>IF(N124="základní",J124,0)</f>
        <v>16500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0" t="s">
        <v>76</v>
      </c>
      <c r="BK124" s="179">
        <f>ROUND(I124*H124,2)</f>
        <v>16500</v>
      </c>
      <c r="BL124" s="20" t="s">
        <v>295</v>
      </c>
      <c r="BM124" s="178" t="s">
        <v>3374</v>
      </c>
    </row>
    <row r="125" spans="1:31" s="2" customFormat="1" ht="6.95" customHeight="1">
      <c r="A125" s="33"/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34"/>
      <c r="M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</sheetData>
  <autoFilter ref="C86:K12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PC08-PC\PC08</dc:creator>
  <cp:keywords/>
  <dc:description/>
  <cp:lastModifiedBy>PC08-PC\PC08</cp:lastModifiedBy>
  <dcterms:created xsi:type="dcterms:W3CDTF">2019-11-08T10:01:01Z</dcterms:created>
  <dcterms:modified xsi:type="dcterms:W3CDTF">2019-11-08T10:01:27Z</dcterms:modified>
  <cp:category/>
  <cp:version/>
  <cp:contentType/>
  <cp:contentStatus/>
</cp:coreProperties>
</file>