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2380" windowHeight="7125" activeTab="0"/>
  </bookViews>
  <sheets>
    <sheet name="Rekapitulace stavby" sheetId="1" r:id="rId1"/>
    <sheet name="SO101 - km 14.86 - 17.09" sheetId="2" r:id="rId2"/>
    <sheet name="Pokyny pro vyplnění" sheetId="3" r:id="rId3"/>
  </sheets>
  <definedNames>
    <definedName name="_xlnm._FilterDatabase" localSheetId="1" hidden="1">'SO101 - km 14.86 - 17.09'!$C$85:$K$345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'SO101 - km 14.86 - 17.09'!$C$4:$J$36,'SO101 - km 14.86 - 17.09'!$C$42:$J$67,'SO101 - km 14.86 - 17.09'!$C$73:$K$345</definedName>
    <definedName name="_xlnm.Print_Titles" localSheetId="0">'Rekapitulace stavby'!$49:$49</definedName>
    <definedName name="_xlnm.Print_Titles" localSheetId="1">'SO101 - km 14.86 - 17.09'!$85:$85</definedName>
  </definedNames>
  <calcPr calcId="152511"/>
</workbook>
</file>

<file path=xl/sharedStrings.xml><?xml version="1.0" encoding="utf-8"?>
<sst xmlns="http://schemas.openxmlformats.org/spreadsheetml/2006/main" count="3223" uniqueCount="803">
  <si>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</si>
  <si>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</si>
  <si>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</si>
  <si>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</si>
  <si>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</si>
  <si>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</si>
  <si>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</si>
  <si>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{2d29788f-3d2d-4242-b92e-dbf2497be121}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</si>
  <si>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</si>
  <si>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</si>
  <si>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</si>
  <si>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</si>
  <si>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</si>
  <si>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</si>
  <si>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</si>
  <si>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</si>
  <si>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1208700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</si>
  <si>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</si>
  <si>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</si>
  <si>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Labská cyklostezka, Kostelec nad Labem - Mělník, úsek Kly - Mělník</t>
  </si>
  <si>
    <t>0,1</t>
  </si>
  <si>
    <t>KSO:</t>
  </si>
  <si>
    <t>822 29 7</t>
  </si>
  <si>
    <t>CC-CZ:</t>
  </si>
  <si>
    <t>21121</t>
  </si>
  <si>
    <t>1</t>
  </si>
  <si>
    <t>Místo:</t>
  </si>
  <si>
    <t xml:space="preserve"> </t>
  </si>
  <si>
    <t>Datum:</t>
  </si>
  <si>
    <t>30. 3. 2016</t>
  </si>
  <si>
    <t>10</t>
  </si>
  <si>
    <t>100</t>
  </si>
  <si>
    <t>Zadavatel:</t>
  </si>
  <si>
    <t>IČ:</t>
  </si>
  <si>
    <t/>
  </si>
  <si>
    <t>Středočeský kraj</t>
  </si>
  <si>
    <t>DIČ:</t>
  </si>
  <si>
    <t>Uchazeč:</t>
  </si>
  <si>
    <t>Vyplň údaj</t>
  </si>
  <si>
    <t>Projektant:</t>
  </si>
  <si>
    <t>Pontex spol. s 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</si>
  <si>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</si>
  <si>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</si>
  <si>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</si>
  <si>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</si>
  <si>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</si>
  <si>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</si>
  <si>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</si>
  <si>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</si>
  <si>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</si>
  <si>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</si>
  <si>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</si>
  <si>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</si>
  <si>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</si>
  <si>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</si>
  <si>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</si>
  <si>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</si>
  <si>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</si>
  <si>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</si>
  <si>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</si>
  <si>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</si>
  <si>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</si>
  <si>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</si>
  <si>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</si>
  <si>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</si>
  <si>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</si>
  <si>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</si>
  <si>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</si>
  <si>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</si>
  <si>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</si>
  <si>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</si>
  <si>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</si>
  <si>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</si>
  <si>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</si>
  <si>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</si>
  <si>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</si>
  <si>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</si>
  <si>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</si>
  <si>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</si>
  <si>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</si>
  <si>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</si>
  <si>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</si>
  <si>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</si>
  <si>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</si>
  <si>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>km 14.86 - 17.09</t>
  </si>
  <si>
    <t>STA</t>
  </si>
  <si>
    <t>{888c128a-73c4-4ef0-971b-98dedf6c9c25}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</si>
  <si>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</si>
  <si>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</si>
  <si>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</si>
  <si>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</si>
  <si>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</si>
  <si>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</si>
  <si>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</si>
  <si>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</si>
  <si>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SO101 - km 14.86 - 17.09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</si>
  <si>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</si>
  <si>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</si>
  <si>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</si>
  <si>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</si>
  <si>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</si>
  <si>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</si>
  <si>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</si>
  <si>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</si>
  <si>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</si>
  <si>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</si>
  <si>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</si>
  <si>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</si>
  <si>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</si>
  <si>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</si>
  <si>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</si>
  <si>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</si>
  <si>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</si>
  <si>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</si>
  <si>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</si>
  <si>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</si>
  <si>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</si>
  <si>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</si>
  <si>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</si>
  <si>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</si>
  <si>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</si>
  <si>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</si>
  <si>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</si>
  <si>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</si>
  <si>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</si>
  <si>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</si>
  <si>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</si>
  <si>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</si>
  <si>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</si>
  <si>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</si>
  <si>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</si>
  <si>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</si>
  <si>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</si>
  <si>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2015 02</t>
  </si>
  <si>
    <t>4</t>
  </si>
  <si>
    <t>-471846991</t>
  </si>
  <si>
    <t>PSC</t>
  </si>
  <si>
    <t xml:space="preserve">Poznámka k souboru cen:
1. Cenu -1104 lze použít jestliže se odstranění stromů a křovin neprovádí na holo. 2. Cena -1101 je určena i pro: a) odstraňování křovin a stromů o průměru kmene do 100 mm z ploch, jejichž celková výměra je větší než 1 000 m2 při sklonu terénu strmějším než 1 : 5; b) LTM při jakékoliv celkové ploše jednotlivě přes 30 m2. 3. V ceně jsou započteny i náklady na případné nutné odklizení křovin a stromů na hromady na vzdálenost do 50 m nebo naložení na dopravní prostředek. 4. Průměr kmenů stromů (křovin) se měří 0,15 m nad přilehlým terénem. 5. Množství jednotek se určí samostatně za každý objekt v m2 plochy rovné součtu půdorysných ploch omezených obalovými křivkami korun jednotlivých stromů a křovin, popř. skupin stromů a křovin, jejichž koruny se půdorysně překrývají. Jestliže by byl zmíněný součet ploch větší než půdorysná plocha staveniště, počítá se pouze s plochou staveniště. </t>
  </si>
  <si>
    <t>VV</t>
  </si>
  <si>
    <t>"odhad 50% délky v šířce 0,5m" 560</t>
  </si>
  <si>
    <t>111251111</t>
  </si>
  <si>
    <t>Drcení ořezaných větví strojně - (štěpkování) o průměru větví do 100 mm</t>
  </si>
  <si>
    <t>m3</t>
  </si>
  <si>
    <t>1354630394</t>
  </si>
  <si>
    <t xml:space="preserve">Poznámka k souboru cen:
1. V cenách jsou započteny i náklady na naložení na dopravní prostředek, odvoz dřevní drtě do 20 km a se složením. 2. V cenách nejsou započteny náklady na uložení drti na skládku. 3. Měří se objem nadrcené hmoty. </t>
  </si>
  <si>
    <t>"m3 je odhadem" 560/20</t>
  </si>
  <si>
    <t>3</t>
  </si>
  <si>
    <t>112101101</t>
  </si>
  <si>
    <t>Kácení stromů s odřezáním kmene a s odvětvením listnatých, průměru kmene přes 100 do 300 mm</t>
  </si>
  <si>
    <t>kus</t>
  </si>
  <si>
    <t>-701595896</t>
  </si>
  <si>
    <t xml:space="preserve">Poznámka k souboru cen:
1. Ceny lze použít i pro odstranění stromů ze sesuté zeminy, vývratů a polomů. 2. V ceně jsou započteny i náklady na případné nutné odklizení kmene a větví odděleně na vzdálenost do 50 m nebo s naložením na dopravní prostředek. 3. Průměr kmene se měří v místě řezu. 4. Ceny nelze užít v případě, kdy je nutné odstraňování stromu po částech; tyto práce lze oceňovat příslušnými cenami katalogu 823-1 Plochy a úprava území. 5. Počet stromů při kácení souvislého lesního porostu lze určit podle tabulky uvedené v příloze č. 2. 6. Práce jsou prováděné technikou volného kácení. O volné kácení se jedná v případě, kdy se kácí strom s volným kruhovým prostorem o poloměru minimálně 1,5 násobku výšky káceného stromu ve všech směrech. </t>
  </si>
  <si>
    <t>"průměr ve výšce 1,3m" 2</t>
  </si>
  <si>
    <t>112101102</t>
  </si>
  <si>
    <t>Kácení stromů s odřezáním kmene a s odvětvením listnatých, průměru kmene přes 300 do 500 mm</t>
  </si>
  <si>
    <t>1833082644</t>
  </si>
  <si>
    <t>"průměr ve výšce 1,3m" 1</t>
  </si>
  <si>
    <t>5</t>
  </si>
  <si>
    <t>112101103</t>
  </si>
  <si>
    <t>Kácení stromů s odřezáním kmene a s odvětvením listnatých, průměru kmene přes 500 do 700 mm</t>
  </si>
  <si>
    <t>-1223900971</t>
  </si>
  <si>
    <t>"průměr ve výšce 1,3m" 3</t>
  </si>
  <si>
    <t>6</t>
  </si>
  <si>
    <t>112101104</t>
  </si>
  <si>
    <t>Kácení stromů s odřezáním kmene a s odvětvením listnatých, průměru kmene přes 700 do 900 mm</t>
  </si>
  <si>
    <t>-1737201149</t>
  </si>
  <si>
    <t>7</t>
  </si>
  <si>
    <t>112101105</t>
  </si>
  <si>
    <t>Kácení stromů s odřezáním kmene a s odvětvením listnatých, průměru kmene přes 900 do 1100 mm</t>
  </si>
  <si>
    <t>643824601</t>
  </si>
  <si>
    <t>8</t>
  </si>
  <si>
    <t>112151122</t>
  </si>
  <si>
    <t>Pokácení stromu směrové v celku s odřezáním kmene a s odvětvením průměru kmene přes 1200 do 1300 mm</t>
  </si>
  <si>
    <t>2144862881</t>
  </si>
  <si>
    <t xml:space="preserve">Poznámka k souboru cen:
1. V cenách jsou započteny i náklady na odklizení částí kmene a větví na vzdálenost do 20 m se složením na hromady nebo naložením na dopravní prostředek. 2. V cenách nejsou započteny náklady na: a) odkornění kmenů, tyto práce se oceňují individuálně, b) odvoz ani uložení na skládku, c) odstranění pařezu. 3. Ceny jsou určeny pouze pro pěstební zásahy a rekonstrukce v sadovnických a krajinářských úpravách. 4. Průměr pařezu se měří v místě řezu kmene na základě dvojího na sebe kolmého měření a následného zprůměrování naměřených hodnot nejčastěji ve výšce 0,15m. V případě přítomnosti výrazných kořenových náběhů je měření prováděno nad nimi, nejčastěji v rozmezí 0,15-0,45 m nad povrchem stávajícího terénu. 5. Stromy o průměru kmene na řezné ploše větší než 1500 mm se oceňují individuálně. </t>
  </si>
  <si>
    <t>"průměr ve výšce 1,3m D=125cm" 1</t>
  </si>
  <si>
    <t>9</t>
  </si>
  <si>
    <t>112151123</t>
  </si>
  <si>
    <t>Pokácení stromu směrové v celku s odřezáním kmene a s odvětvením průměru kmene přes 1300 do 1400 mm</t>
  </si>
  <si>
    <t>-888147862</t>
  </si>
  <si>
    <t>"průměr ve výšce 1,3m D=140cm" 1</t>
  </si>
  <si>
    <t>112201101</t>
  </si>
  <si>
    <t>Odstranění pařezů s jejich vykopáním, vytrháním nebo odstřelením, s přesekáním kořenů průměru přes 100 do 300 mm</t>
  </si>
  <si>
    <t>-1145770542</t>
  </si>
  <si>
    <t xml:space="preserve">Poznámka k souboru cen:
1. Ceny lze použít i pro odstranění pařezů ze sesuté zeminy, vývratů a polomů. 2. V ceně jsou započteny i náklady na případné nutné odklizení pařezů na hromady na vzdálenost do 50 m nebo naložení na dopravní prostředek. 3. Mají-li se odstraňovat pařezy z pokáceného souvislého lesního porostu, lze počet pařezů stanovit s přihlédnutím k tabulce v příloze č. 1. 4. Zásyp jam po pařezech se oceňuje cenami souboru cen 174 20-12 této části katalogu. 5. Průměr pařezu se měří v místě řezu kmene na základě dvojího na sebe kolmého měření a následného zprůměrování naměřených hodnot. </t>
  </si>
  <si>
    <t>11</t>
  </si>
  <si>
    <t>112201102</t>
  </si>
  <si>
    <t>Odstranění pařezů s jejich vykopáním, vytrháním nebo odstřelením, s přesekáním kořenů průměru přes 300 do 500 mm</t>
  </si>
  <si>
    <t>1720951449</t>
  </si>
  <si>
    <t>12</t>
  </si>
  <si>
    <t>112201103</t>
  </si>
  <si>
    <t>Odstranění pařezů s jejich vykopáním, vytrháním nebo odstřelením, s přesekáním kořenů průměru přes 500 do 700 mm</t>
  </si>
  <si>
    <t>-1329709899</t>
  </si>
  <si>
    <t>13</t>
  </si>
  <si>
    <t>112201104</t>
  </si>
  <si>
    <t>Odstranění pařezů s jejich vykopáním, vytrháním nebo odstřelením, s přesekáním kořenů průměru přes 700 do 900 mm</t>
  </si>
  <si>
    <t>1380251213</t>
  </si>
  <si>
    <t>14</t>
  </si>
  <si>
    <t>112201105</t>
  </si>
  <si>
    <t>Odstranění pařezů s jejich vykopáním, vytrháním nebo odstřelením, s přesekáním kořenů průměru přes 900 mm</t>
  </si>
  <si>
    <t>-1385812489</t>
  </si>
  <si>
    <t>113105111</t>
  </si>
  <si>
    <t>Rozebrání dlažeb z lomového kamene s přemístěním hmot na skládku na vzdálenost do 3 m nebo s naložením na dopravní prostředek, kladených na sucho</t>
  </si>
  <si>
    <t>-337075204</t>
  </si>
  <si>
    <t xml:space="preserve">Poznámka k souboru cen:
1. Ceny jsou určeny pro rozebrání dlažby jakékoliv tloušťky v rovině i ve sklonu. 2. V cenách nejsou započteny náklady na popř. nutné očištění, třídění a rovnání lomového kamene získaného rozebráním dlažeb, které se oceňuje cenami části A 03 ceníku 800-1 Zemní práce. 3. Přemístění vybourané dlažby z lomového kamene včetně materiálu z lože a spár na vzdálenost přes 3 m se oceňuje cenami souborů cen 997 22-1 Vodorovná doprava suti a vybouraných hmot. </t>
  </si>
  <si>
    <t>"odhad 50% plochy" 6700/2</t>
  </si>
  <si>
    <t>16</t>
  </si>
  <si>
    <t>122102203</t>
  </si>
  <si>
    <t>Odkopávky a prokopávky nezapažené pro silnice s přemístěním výkopku v příčných profilech na vzdálenost do 15 m nebo s naložením na dopravní prostředek v horninách tř. 1 a 2 přes 1 000 do 5 000 m3</t>
  </si>
  <si>
    <t>-186788139</t>
  </si>
  <si>
    <t xml:space="preserve">Poznámka k souboru cen:
1. Ceny jsou určeny pro vykopávky: a) příkopů pro silnice a to i tehdy, jsou-li vykopávky příkopů prováděny samostatně, b) v zemnících na suchu, jestliže tyto zemníky přímo souvisejí s odkopávkami nebo prokopávkami pro spodní stavbu silnic. Vykopávky v ostatních zemnících se oceňují podle kapitoly. 3*2 Zemníky Všeobecných podmínek tohoto katalogu. c) při zahlubování silnic pro mimoúrovňové křížení a pro vykopávky pod mosty provedenými v předepsaném předstihu. Část vykopávky mezi svislými rovinami proloženými vnějšími hranami mostu se oceňují: - při objemu do 1 000 m3 cenami pro množství do 100 m3 - při objemu přes 1 000 m3 cenami pro množství přes 100 do 1 000 m3. d) pro sejmutí podorničí s přihlédnutím k ustanovení čl. 3112 Všeobecných podmínek katalogu. 2. Ceny nelze použít pro odkopávky a prokopávky v zapažených prostorách; tyto zemní práce se oceňují podle čl. 3116 Všeobecných podmínek tohoto katalogu. 3. V cenách jsou započteny i náklady na vodorovné přemístění výkopku v příčných profilech na přilehlých svazích a příkopech. Vzdálenosti příčného přemístění se nezahrnují do střední vzdálenosti vodorovného přemístění výkopku. 4. Vodorovné přemístění výkopku z výkopiště na násypiště při jakékoliv šířce koruny se nepovažuje za vodorovné přemístění výkopku v příčném profilu, je-li při odkopávce nebo prokopávce mezi výkopištěm a násypištěm v příčném profilu dopravní nebo jiný pruh, na němž projekt vylučuje rušení provozu prováděním zemních prací. Takové přemístění výkopku se oceňuje podle čl. 3162 Všeobecných podmínek tohoto katalogu. 5. Přemístění výkopku v příčných profilech na vzdálenost přes 15 m se oceňuje cenami souboru cen 162 .0-1 . Vodorovné přemístění výkopku části A 01 Společné zemní práce tohoto katalogu </t>
  </si>
  <si>
    <t>"odstranění náplavů z podkladů cesty" 0,05*2000,0*1,0</t>
  </si>
  <si>
    <t>"odkopávka pro zhotovení stezky" 0,25*6700/2</t>
  </si>
  <si>
    <t>"úprava do příčného sklonu 3% po rozebrání dlažby" 0,1*6700/3</t>
  </si>
  <si>
    <t>"odpočinkové místo" 4*6*0,3</t>
  </si>
  <si>
    <t>Součet</t>
  </si>
  <si>
    <t>17</t>
  </si>
  <si>
    <t>132301101</t>
  </si>
  <si>
    <t>Hloubení zapažených i nezapažených rýh šířky do 600 mm s urovnáním dna do předepsaného profilu a spádu v hornině tř. 4 do 100 m3</t>
  </si>
  <si>
    <t>-417714473</t>
  </si>
  <si>
    <t xml:space="preserve">Poznámka k souboru cen:
1. V cenách jsou započteny i náklady na přehození výkopku na přilehlém terénu na vzdálenost do 3 m od podélné osy rýhy nebo naložení na dopravní prostředek. 2. Ceny jsou určeny pro rýhy: a) šířky přes 200 do 300 mm a hloubky do 750 mm, b) šířky přes 300 do 400 mm a hloubky do 1 000 mm, c) šířky přes 400 do 500 mm a hloubky do 1 250 mm, d) šířky přes 500 do 600 mm a hloubky do 1 500 mm. 3. Náklady na svislé přemístění výkopku nad 1 m hloubky se určí dle ustanovení článku č. 3161 všeobecných podmínek katalogu. </t>
  </si>
  <si>
    <t>"odpočinkové místo" 0,4*0,4*0,3*4</t>
  </si>
  <si>
    <t>"pro osazení krajníků" 2*0,3*0,2*2230</t>
  </si>
  <si>
    <t>18</t>
  </si>
  <si>
    <t>132301109</t>
  </si>
  <si>
    <t>Hloubení zapažených i nezapažených rýh šířky do 600 mm s urovnáním dna do předepsaného profilu a spádu v hornině tř. 4 Příplatek k cenám za lepivost horniny tř. 4</t>
  </si>
  <si>
    <t>-1160883367</t>
  </si>
  <si>
    <t>0,5*267.600</t>
  </si>
  <si>
    <t>19</t>
  </si>
  <si>
    <t>162301401</t>
  </si>
  <si>
    <t>Vodorovné přemístění větví, kmenů nebo pařezů s naložením, složením a dopravou do 5000 m větví stromů listnatých, průměru kmene přes 100 do 300 mm</t>
  </si>
  <si>
    <t>-1251609816</t>
  </si>
  <si>
    <t xml:space="preserve">Poznámka k souboru cen:
1. Průměr kmene i pařezu se měří v místě řezu. 2. Měrná jednotka je 1 strom. </t>
  </si>
  <si>
    <t>20</t>
  </si>
  <si>
    <t>162301402</t>
  </si>
  <si>
    <t>Vodorovné přemístění větví, kmenů nebo pařezů s naložením, složením a dopravou do 5000 m větví stromů listnatých, průměru kmene přes 300 do 500 mm</t>
  </si>
  <si>
    <t>449786981</t>
  </si>
  <si>
    <t>162301403</t>
  </si>
  <si>
    <t>Vodorovné přemístění větví, kmenů nebo pařezů s naložením, složením a dopravou do 5000 m větví stromů listnatých, průměru kmene přes 500 do 700 mm</t>
  </si>
  <si>
    <t>-746729205</t>
  </si>
  <si>
    <t>22</t>
  </si>
  <si>
    <t>162301404</t>
  </si>
  <si>
    <t>Vodorovné přemístění větví, kmenů nebo pařezů s naložením, složením a dopravou do 5000 m větví stromů listnatých, průměru kmene přes 700 do 900 mm</t>
  </si>
  <si>
    <t>2021489357</t>
  </si>
  <si>
    <t>"do D=900mm" 1</t>
  </si>
  <si>
    <t>"přes d=900mm" 3</t>
  </si>
  <si>
    <t>23</t>
  </si>
  <si>
    <t>162301411</t>
  </si>
  <si>
    <t>Vodorovné přemístění větví, kmenů nebo pařezů s naložením, složením a dopravou do 5000 m kmenů stromů listnatých, průměru přes 100 do 300 mm</t>
  </si>
  <si>
    <t>-1088504847</t>
  </si>
  <si>
    <t>24</t>
  </si>
  <si>
    <t>162301412</t>
  </si>
  <si>
    <t>Vodorovné přemístění větví, kmenů nebo pařezů s naložením, složením a dopravou do 5000 m kmenů stromů listnatých, průměru přes 300 do 500 mm</t>
  </si>
  <si>
    <t>-1197916249</t>
  </si>
  <si>
    <t>25</t>
  </si>
  <si>
    <t>162301413</t>
  </si>
  <si>
    <t>Vodorovné přemístění větví, kmenů nebo pařezů s naložením, složením a dopravou do 5000 m kmenů stromů listnatých, průměru přes 500 do 700 mm</t>
  </si>
  <si>
    <t>-1791600419</t>
  </si>
  <si>
    <t>26</t>
  </si>
  <si>
    <t>162301414</t>
  </si>
  <si>
    <t>Vodorovné přemístění větví, kmenů nebo pařezů s naložením, složením a dopravou do 5000 m kmenů stromů listnatých, průměru přes 700 do 900 mm</t>
  </si>
  <si>
    <t>24826335</t>
  </si>
  <si>
    <t>"přes D=900mm" 3</t>
  </si>
  <si>
    <t>27</t>
  </si>
  <si>
    <t>162301421</t>
  </si>
  <si>
    <t>Vodorovné přemístění větví, kmenů nebo pařezů s naložením, složením a dopravou do 5000 m pařezů kmenů, průměru přes 100 do 300 mm</t>
  </si>
  <si>
    <t>1645582031</t>
  </si>
  <si>
    <t>28</t>
  </si>
  <si>
    <t>162301422</t>
  </si>
  <si>
    <t>Vodorovné přemístění větví, kmenů nebo pařezů s naložením, složením a dopravou do 5000 m pařezů kmenů, průměru přes 300 do 500 mm</t>
  </si>
  <si>
    <t>-43129812</t>
  </si>
  <si>
    <t>29</t>
  </si>
  <si>
    <t>162301423</t>
  </si>
  <si>
    <t>Vodorovné přemístění větví, kmenů nebo pařezů s naložením, složením a dopravou do 5000 m pařezů kmenů, průměru přes 500 do 700 mm</t>
  </si>
  <si>
    <t>-1141137917</t>
  </si>
  <si>
    <t>30</t>
  </si>
  <si>
    <t>162301424</t>
  </si>
  <si>
    <t>Vodorovné přemístění větví, kmenů nebo pařezů s naložením, složením a dopravou do 5000 m pařezů kmenů, průměru přes 700 do 900 mm</t>
  </si>
  <si>
    <t>2084856676</t>
  </si>
  <si>
    <t>31</t>
  </si>
  <si>
    <t>162301501</t>
  </si>
  <si>
    <t>Vodorovné přemístění smýcených křovin do průměru kmene 100 mm na vzdálenost do 5 000 m</t>
  </si>
  <si>
    <t>1787985737</t>
  </si>
  <si>
    <t xml:space="preserve">Poznámka k souboru cen:
1. Ceny nelze použít pro přemístění křovin do 50 m; toto přemístění je započteno v cenách souboru cen 111 20-11 Odstranění křovin a stromů s odstraněním kořenů této části a 111 20-32 Odstranění křovin a stromů s ponecháním kořenů části A 03 Zemní práce pro objekty oborů 831 až 833. 2. V cenách jsou započteny i náklady na složení křovin z dopravního prostředku do hromad na vykázaném místě. </t>
  </si>
  <si>
    <t>32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</si>
  <si>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</si>
  <si>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</si>
  <si>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720830522</t>
  </si>
  <si>
    <t xml:space="preserve">Poznámka k souboru cen: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20-1201Uložení sypaniny na skládky. 4. Je-li na dopravní dráze pro vodorovné přemístění nějaká překážka, pro kterou je nutno překládat výkopek z jednoho obvyklého dopravního prostředku na jiný obvyklý doprav- 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</si>
  <si>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"odkopávky a rýhy" 1435,825</t>
  </si>
  <si>
    <t>33</t>
  </si>
  <si>
    <t>171201201</t>
  </si>
  <si>
    <t>Uložení sypaniny na skládky</t>
  </si>
  <si>
    <t>-1000512234</t>
  </si>
  <si>
    <t xml:space="preserve">Poznámka k souboru cen: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6. Cenu -1211 lze po dohodě upravit podle místních podmínek. </t>
  </si>
  <si>
    <t>"odkopávka náplavů" 100,0</t>
  </si>
  <si>
    <t>"odkopávka pro stezku" 837,5</t>
  </si>
  <si>
    <t>"úprava sklonu" 223,333</t>
  </si>
  <si>
    <t>"odpočinkové místo"7,2</t>
  </si>
  <si>
    <t>"hloubení rýh" 267,792</t>
  </si>
  <si>
    <t>34</t>
  </si>
  <si>
    <t>171201211</t>
  </si>
  <si>
    <t>Uložení sypaniny poplatek za uložení sypaniny na skládce (skládkovné)</t>
  </si>
  <si>
    <t>t</t>
  </si>
  <si>
    <t>-1731871470</t>
  </si>
  <si>
    <t>1.8*1435,825</t>
  </si>
  <si>
    <t>35</t>
  </si>
  <si>
    <t>181951102</t>
  </si>
  <si>
    <t>Úprava pláně vyrovnáním výškových rozdílů v hornině tř. 1 až 4 se zhutněním</t>
  </si>
  <si>
    <t>-215884531</t>
  </si>
  <si>
    <t xml:space="preserve">Poznámka k souboru cen: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 2. Ceny nelze použít pro urovnání lavic (berem) šířky do 3 m přerušujících svahy, pro urovnání dna silničních a železničních příkopů pro jakoukoliv šířku dna; toto urovnání se oceňuje cenami souboru cen 182 .0-1 Svahování. 3. Urovnání ploch ve sklonu přes 1 : 5 se oceňuje cenami souboru cen 182 . 0-11 Svahování trvalých svahů do projektovaných profilů. 4. Náklady na urovnání dna a stěn při čištění příkopů pozemních komunikací jsou započteny v cenách souborů cen 938 90-2 . Čištění příkopů komunikací v suchu nebo ve vodě části A02 Zemní práce pro objekty oborů 821 až 828. 5. Míru zhutnění určuje projekt. Ceny se zhutněním jsou určeny pro jakoukoliv míru zhutnění. </t>
  </si>
  <si>
    <t>6700+2*2230*0,2+4,0*6,0</t>
  </si>
  <si>
    <t>"odpočinkové místo - zřízení mlatové úpravy" 4,0*6,0</t>
  </si>
  <si>
    <t>36</t>
  </si>
  <si>
    <t>183101221</t>
  </si>
  <si>
    <t>Hloubení jamek pro vysazování rostlin v zemině tř.1 až 4 s výměnou půdy z 50% v rovině nebo na svahu do 1:5, objemu přes 0,40 do 1,00 m3</t>
  </si>
  <si>
    <t>-742505215</t>
  </si>
  <si>
    <t xml:space="preserve">Poznámka k souboru cen:
1. V cenách jsou započteny i náklady na případné naložení přebytečných výkopků na dopravní prostředek, odvoz na vzdálenost do 20 km a složení výkopků. 2. V cenách nejsou započteny náklady na: a) uložení odpadu na skládku, b) substrát, tyto náklady se oceňují ve specifikaci. 3. V cenách o sklonu svahu přes 1:1 jsou uvažovány podmínky pro svahy běžně schůdné; bez použití lezeckých technik. V případě použití lezeckých technik se tyto náklady oceňují individuálně. </t>
  </si>
  <si>
    <t>37</t>
  </si>
  <si>
    <t>M</t>
  </si>
  <si>
    <t>103211000</t>
  </si>
  <si>
    <t>Rašelina substrátová zahradní substrát pro výsadbu     VL</t>
  </si>
  <si>
    <t>2045877066</t>
  </si>
  <si>
    <t>20*0,5 'Přepočtené koeficientem množství</t>
  </si>
  <si>
    <t>38</t>
  </si>
  <si>
    <t>184102114</t>
  </si>
  <si>
    <t>Výsadba dřeviny s balem do předem vyhloubené jamky se zalitím v rovině nebo na svahu do 1:5, při průměru balu přes 400 do 500 mm</t>
  </si>
  <si>
    <t>1780356292</t>
  </si>
  <si>
    <t xml:space="preserve">Poznámka k souboru cen:
1. Ceny lze použít i pro dřeviny pěstované v nádobách. 2. V cenách nejsou započteny náklady na vysazované dřeviny, tyto se oceňují ve specifikaci. 3. V cenách o sklonu svahu přes 1:1 jsou uvažovány podmínky pro svahy běžně schůdné; bez použití lezeckých technik. V případě použití lezeckých technik se tyto náklady oceňují individuálně. </t>
  </si>
  <si>
    <t>39</t>
  </si>
  <si>
    <t>026504640</t>
  </si>
  <si>
    <t>Dřeviny okrasné listnaté Dub letní (Quercus robur) 300 - 350 cm     ZB</t>
  </si>
  <si>
    <t>-114462154</t>
  </si>
  <si>
    <t>40</t>
  </si>
  <si>
    <t>026505250</t>
  </si>
  <si>
    <t>Dřeviny okrasné listnaté Lípa velkolistá (Tilia platyphyllos) 150 - 180 cm       KK</t>
  </si>
  <si>
    <t>804123909</t>
  </si>
  <si>
    <t>"ekvivalentní položka - lípa srdčitá" 6</t>
  </si>
  <si>
    <t>41</t>
  </si>
  <si>
    <t>026504140</t>
  </si>
  <si>
    <t>Dřeviny okrasné listnaté Olše lepkavá /Alnus glutinosa/ 300 - 350 cm       ZB</t>
  </si>
  <si>
    <t>-569238563</t>
  </si>
  <si>
    <t>42</t>
  </si>
  <si>
    <t>184801121</t>
  </si>
  <si>
    <t>Ošetření vysazených dřevin solitérních v rovině nebo na svahu do 1:5</t>
  </si>
  <si>
    <t>1412341428</t>
  </si>
  <si>
    <t xml:space="preserve">Poznámka k souboru cen:
1. V cenách jsou započteny i náklady na odplevelení s nakypřením nebo vypletí, odstranění poškozených částí dřeviny s případným složením odpadu na hromady, naložením na dopravní prostředek a odvozem do 20 km a s jeho složením. 2. Ceny jsou určeny pouze pro jednorázové ošetření. 3. V cenách nejsou započteny náklady na: a) zalití rostlin; zalití se oceňuje cenami části C02 souboru cen 185 80-43 Zalití rostlin vodou, b) chemické odplevelení; tyto práce se oceňují cenami části A02 souboru cen 184 80-26 Chemické odplevelení po založení kultury, c) hnojení; tyto práce se oceňují cenami části A02 souboru cen 184 85-11 Hnojení roztokem hnojiva nebo 185 80-21 Hnojení, d) řez; tyto práce se oceňují cenami části C02 souboru cen 184 80-61 Řez stromů nebo keřů. 4. V cenách o sklonu svahu přes 1:1 jsou uvažovány podmínky pro svahy běžně schůdné; bez použití lezeckých technik. V případě použití lezeckých technik se tyto náklady oceňují individuálně. </t>
  </si>
  <si>
    <t>43</t>
  </si>
  <si>
    <t>184807911</t>
  </si>
  <si>
    <t>Dodání a osazení kůlu k sazenici délky 2 m, průměru od 40 do 60 mm, s upevněním sazenice ke kůlu motouzem, sazenice1 až 3 leté</t>
  </si>
  <si>
    <t>2045982287</t>
  </si>
  <si>
    <t xml:space="preserve">Poznámka k souboru cen:
1. V ceně jsou započteny i náklady na zaražení kůlu vedle sazenice nebo na osazení kůlu do jamky při výsadbě sazenic. </t>
  </si>
  <si>
    <t>3*20</t>
  </si>
  <si>
    <t>44</t>
  </si>
  <si>
    <t>184813121</t>
  </si>
  <si>
    <t>Ochrana dřevin před okusem zvěří mechanicky v rovině nebo ve svahu do 1:5, pletivem, výšky do 2 m</t>
  </si>
  <si>
    <t>-271924546</t>
  </si>
  <si>
    <t xml:space="preserve">Poznámka k souboru cen:
1. V ceně -3121 jsou započteny i náklady na spojení konců drátů po celé výšce pletiva a donesení připravených dílů pletiva k vybraným stromům na vzdálenost do 50 m. 2. V cenách prací -3131 až -3134 se provádí: a) sazenice listnaté - nátěr celého vrcholového výhonu s terminálním pupenem, b) sazenice jehličnaté - natírá se terminální pupen i s postraními větvemi horního přeslenu. 3. V ceně - 3121 je uvažována ochrana provedená pouze u kostry porostu, tj. 400 jedinců na hektar (spon 5 x 5 m). 4. Kostra porostu je cílový počet stromů na 1 hektar plochy lesa. 5. V cenách o sklonu svahu přes 1:1 jsou uvažovány podmínky pro svahy běžně schůdné; bez použití lezeckých technik. V případě použití lezeckých technik se tyto náklady oceňují individuálně. </t>
  </si>
  <si>
    <t>45</t>
  </si>
  <si>
    <t>184816111</t>
  </si>
  <si>
    <t>Hnojení sazenic průmyslovými hnojivy v množství do 0,25 kg k jedné sazenici</t>
  </si>
  <si>
    <t>-849283821</t>
  </si>
  <si>
    <t xml:space="preserve">Poznámka k souboru cen:
1. V cenách jsou započteny i náklady spojené s dopravou hnojiva ze vzdálenosti do 200 m, pro jakoukoliv velikost jamky 2. V cenách nejsou započteny náklady na dodání hnojiva; hnojiva se oceňují ve specifikaci. Ztratné lze stanovit ve výši 5 %. </t>
  </si>
  <si>
    <t>"hnojení po následující 4 roky" 4*20</t>
  </si>
  <si>
    <t>46</t>
  </si>
  <si>
    <t>251911550</t>
  </si>
  <si>
    <t>Hnojiva průmyslová ostatní Cererit (bal. 5 kg)</t>
  </si>
  <si>
    <t>kg</t>
  </si>
  <si>
    <t>2077960860</t>
  </si>
  <si>
    <t>80*0,25 'Přepočtené koeficientem množství</t>
  </si>
  <si>
    <t>47</t>
  </si>
  <si>
    <t>185804311</t>
  </si>
  <si>
    <t>Zalití rostlin vodou plochy záhonů jednotlivě do 20 m2</t>
  </si>
  <si>
    <t>-1572488586</t>
  </si>
  <si>
    <t>20*20*0,001*5</t>
  </si>
  <si>
    <t>48</t>
  </si>
  <si>
    <t>185851121</t>
  </si>
  <si>
    <t>Dovoz vody pro zálivku rostlin na vzdálenost do 1000 m</t>
  </si>
  <si>
    <t>-1379259871</t>
  </si>
  <si>
    <t xml:space="preserve">Poznámka k souboru cen:
1. Ceny lze použít pouze tehdy, když není voda dostupná z vodovodního řádu. 2. V cenách jsou započteny i náklady na čerpání vody do cisterny. 3. V cenách nejsou započteny náklady na dodání vody. Tyto náklady se oceňují individuálně. </t>
  </si>
  <si>
    <t>49</t>
  </si>
  <si>
    <t>185851129</t>
  </si>
  <si>
    <t>Dovoz vody pro zálivku rostlin Příplatek k ceně za každých dalších i započatých 1000 m</t>
  </si>
  <si>
    <t>205097212</t>
  </si>
  <si>
    <t>5*2</t>
  </si>
  <si>
    <t>Zakládání</t>
  </si>
  <si>
    <t>50</t>
  </si>
  <si>
    <t>275311126</t>
  </si>
  <si>
    <t>Základové konstrukce z betonu prostého patky a bloky ve výkopu nebo na hlavách pilot C 20/25</t>
  </si>
  <si>
    <t>76918128</t>
  </si>
  <si>
    <t xml:space="preserve">Poznámka k souboru cen:
1. V cenách jsou započteny i náklady na: a) kontrolu bednění před betonáží, vlastní betonáž zejména čerpadlem betonu, rozhrnutí a hutnění betonu požadované konzistence, uhlazení horního povrchu základu s případnou technologickou přestávkou nutnou pro vytvoření založení dříku opěry nebo pilíře, b) ošetření a ochranu čerstvě uloženého betonu. 2. V cenách nejsou započteny náklady na: a) zhutnění podkladní vrstvy nebo vyčištění základové spáry u plošného založení, b) zhotovení vrtací šablony pilot nebo odbourání hlav pilot u základu založeného na pilotách. </t>
  </si>
  <si>
    <t>"odpočinkové místo" 0,4*0,4*0,6*4</t>
  </si>
  <si>
    <t>Vodorovné konstrukce</t>
  </si>
  <si>
    <t>51</t>
  </si>
  <si>
    <t>465512427</t>
  </si>
  <si>
    <t>Dlažba z lomového kamene lomařsky upraveného na sucho se zalitím spár cementovou maltou, tl. kamene 400 mm</t>
  </si>
  <si>
    <t>-465058735</t>
  </si>
  <si>
    <t xml:space="preserve">Poznámka k souboru cen:
1. Ceny neplatí pro: a) dlažby o sklonu přes 1:1; tyto se oceňují příslušnými cenami souboru cen 326 21-1 . Zdivo nadzákladové z lomového kamene upraveného. 2. V cenách nejsou započteny náklady na: a) podkladní betonové lože; toto se oceňuje cenami souboru cen 451 31-51 Podkladní a výplňové vrstvy z betonu prostého, b) lože z kameniva; toto se oceňuje cenami souboru cen 451 . . - . . Lože z kameniva. 3. Plocha se stanoví v m2 rozvinuté lícní plochy dlažby. </t>
  </si>
  <si>
    <t>"s využitím rozebrané dlažby" 6700/2</t>
  </si>
  <si>
    <t>Komunikace pozemní</t>
  </si>
  <si>
    <t>52</t>
  </si>
  <si>
    <t>564801111</t>
  </si>
  <si>
    <t>Podklad ze štěrkodrti ŠD s rozprostřením a zhutněním, po zhutnění tl. 30 mm</t>
  </si>
  <si>
    <t>-2130417258</t>
  </si>
  <si>
    <t>"ŠD 0-4" 4,0*6,0</t>
  </si>
  <si>
    <t>"ŠD 4-8" 4,0*6,0</t>
  </si>
  <si>
    <t>53</t>
  </si>
  <si>
    <t>564811112</t>
  </si>
  <si>
    <t>Podklad ze štěrkodrti ŠD s rozprostřením a zhutněním, po zhutnění tl. 60 mm</t>
  </si>
  <si>
    <t>-1960861443</t>
  </si>
  <si>
    <t>"ŠD 8-16" 4,0*6,0</t>
  </si>
  <si>
    <t>90</t>
  </si>
  <si>
    <t>564851111</t>
  </si>
  <si>
    <t>Podklad ze štěrkodrti ŠD s rozprostřením a zhutněním, po zhutnění tl. 150 mm</t>
  </si>
  <si>
    <t>-239420683</t>
  </si>
  <si>
    <t>"ŠDa pod vrstvu SC - tl. min 150mm"   3350,0</t>
  </si>
  <si>
    <t>54</t>
  </si>
  <si>
    <t>564861111</t>
  </si>
  <si>
    <t>Podklad ze štěrkodrti ŠD s rozprostřením a zhutněním, po zhutnění tl. 200 mm</t>
  </si>
  <si>
    <t>-1821054647</t>
  </si>
  <si>
    <t>"odpočinkové místo" 4*6</t>
  </si>
  <si>
    <t>55</t>
  </si>
  <si>
    <t>567122114</t>
  </si>
  <si>
    <t>Podklad ze směsi stmelené cementem bez dilatačních spár, s rozprostřením a zhutněním SC C 8/10 (KSC I), po zhutnění tl. 150 mm</t>
  </si>
  <si>
    <t>-1956190970</t>
  </si>
  <si>
    <t xml:space="preserve">Poznámka k souboru cen:
1. V cenách jsou započteny i náklady na ošetření povrchu podkladu vodou. 2. V cenách nejsou započteny náklady na postřik, který se oceňuje cenou 919 74-8111 Postřik popř. zdrsnění povrchu cementobetonového krytu nebo podkladu ochrannou emulzí. </t>
  </si>
  <si>
    <t>6700/2</t>
  </si>
  <si>
    <t>56</t>
  </si>
  <si>
    <t>573111112</t>
  </si>
  <si>
    <t>Postřik živičný infiltrační z asfaltu silničního s posypem kamenivem, v množství 1,00 kg/m2</t>
  </si>
  <si>
    <t>-1512057434</t>
  </si>
  <si>
    <t>"infiltrační postřik 1,0kg/m2" 6700</t>
  </si>
  <si>
    <t>57</t>
  </si>
  <si>
    <t>573231111</t>
  </si>
  <si>
    <t>Postřik živičný spojovací bez posypu kamenivem ze silniční emulze, v množství od 0,50 do 0,80 kg/m2</t>
  </si>
  <si>
    <t>165254952</t>
  </si>
  <si>
    <t>"spojovací postřik 0,4kg/m2" 6700</t>
  </si>
  <si>
    <t>58</t>
  </si>
  <si>
    <t>577133111</t>
  </si>
  <si>
    <t>Asfaltový beton vrstva obrusná ACO 8 (ABJ) s rozprostřením a se zhutněním z nemodifikovaného asfaltu v pruhu šířky do 3 m, po zhutnění tl. 40 mm</t>
  </si>
  <si>
    <t>63897451</t>
  </si>
  <si>
    <t>"ACO 8+" 6700</t>
  </si>
  <si>
    <t>59</t>
  </si>
  <si>
    <t>577155132</t>
  </si>
  <si>
    <t>Asfaltový beton vrstva ložní ACL 16 (ABH) s rozprostřením a zhutněním z modifikovaného asfaltu v pruhu šířky do 3 m, po zhutnění tl. 60 mm</t>
  </si>
  <si>
    <t>-831503475</t>
  </si>
  <si>
    <t xml:space="preserve">Poznámka k souboru cen:
1. ČSN EN 13108-1 připouští pro ACL 16 pouze tl. 50 až 70 mm. </t>
  </si>
  <si>
    <t>60</t>
  </si>
  <si>
    <t>594511111</t>
  </si>
  <si>
    <t>Dlažba nebo přídlažba z lomového kamene lomařsky upraveného rigolového v ploše vodorovné nebo ve sklonu tl. do 250 mm, bez vyplnění spár, s provedením lože tl. 50 mm z betonu</t>
  </si>
  <si>
    <t>-1548088938</t>
  </si>
  <si>
    <t xml:space="preserve">Poznámka k souboru cen:
1. Ceny jsou určeny: a) pro jakýkoliv sklon plochy, b) i pro dlažby (přídlažby) silničních příkopů a kuželů. 2. Ceny nelze použít pro: a) rigoly dlážděné, které se oceňují cenami souborů cen 597 . 6- . 1 Rigol dlážděný, 597 17- . 1 Rigol krajnicový s kamennou obrubou a 597 17- . 1 Rigol dlážděný z lomového kamene, b) dlažbu nebo přídlažbu svahů nebo kuželů souvisejících s vodotečí, která se oceňuje cenami části A 01 katalogu 832-1 Hráze a úpravy na tocích-úpravy toků a kanály. 3. Část lože přesahující tl. 50 mm se oceňuje cenami souboru cen 451 31-97 Příplatek za každých dalších 10 mm tloušťky podkladu nebo lože. 4. V ceně -1111 jsou započteny i náklady na prohození zeminy. 5. V cenách nejsou započteny náklady na: a) provedení podkladu pod lože, které se oceňuje cenami souboru cen 451 . . - . . Podklad nebo lože pod dlažbu, b) vyplnění spár, které se oceňuje cenami souboru cen 599 . . -2 . Vyplnění spár dlažby, c) opatření zeminy a její přemístění k místu zabudování, které se oceňují podle ustanovení čl. 3111 Všeobecných podmínek části A 01 tohoto katalogu, d) odklizení odpadu po prohození zeminy, které se oceňuje cenami části A 01 katalogu 800-1 Zemní práce. 6. Množství měrných jednotek se určuje v m2 rozvinuté dlážděné plochy. </t>
  </si>
  <si>
    <t>"s využitím rozebrané dlažby" 2230*0,5*2</t>
  </si>
  <si>
    <t>61</t>
  </si>
  <si>
    <t>599632111</t>
  </si>
  <si>
    <t>Vyplnění spár dlažby (přídlažby) z lomového kamene v jakémkoliv sklonu plochy a jakékoliv tloušťky cementovou maltou se zatřením</t>
  </si>
  <si>
    <t>-908606442</t>
  </si>
  <si>
    <t xml:space="preserve">Poznámka k souboru cen:
1. Ceny lze použít i pro vyplnění spár dlažby (přídlažby) silničních příkopů a kuželů. </t>
  </si>
  <si>
    <t>"ZASPÁROVÁNÍ PŘÍDLAŽBY PODÉL OBRUBNÍKŮ" 2230*0,1*2</t>
  </si>
  <si>
    <t>Ostatní konstrukce a práce, bourání</t>
  </si>
  <si>
    <t>62</t>
  </si>
  <si>
    <t>914111111</t>
  </si>
  <si>
    <t>Montáž svislé dopravní značky základní velikosti do 1 m2 objímkami na sloupky nebo konzoly</t>
  </si>
  <si>
    <t>1048928578</t>
  </si>
  <si>
    <t xml:space="preserve">Poznámka k souboru cen:
1. V cenách jsou započteny i náklady na montáž značek včetně upevňovacího materiálu na předem připravenou nosnou konstrukci (sloupek, konzolu, sloup). 2. V cenách nejsou započteny náklady na: a) dodání značek, tyto se oceňují ve specifikaci, b) na montáž a dodávku ocelových nosných konstrukcí – sloupků, konzol, tyto se oceňují cenami souboru cen 914 51 Montáž sloupku a 914 53 Montáž konzol a nástavců, c) nátěry, tyto se oceňují jako práce PSV příslušnými cenami katalogu 800-783 Nátěry, d) naložení a odklizení výkopku, tyto se oceňují cenami části A 01 katalogu 800-1 Zemní práce. 3. Ceny nelze použít pro osazení a montáž svislých dopravních značek: a) světelných, tyto se oceňují cenami katalogu 21 M Elektromontáže – silnoproud, b) upevněných na lanech, nebo speciálních konstrukcích nesoucích více značek, tyto se oceňují individuálně. </t>
  </si>
  <si>
    <t>"rezerva pro úpravu plavebních znaků" 5</t>
  </si>
  <si>
    <t>63</t>
  </si>
  <si>
    <t>404441110</t>
  </si>
  <si>
    <t>Výrobky a tabule orientační pro návěstí a zabezpečovací zařízení silniční značky dopravní svislé FeZn  plech FeZn AL     plech Al NK, 3M   povrchová úprava reflexní fólií tř.1 kruhové značky B1-B34, P7, C1 - C14, IJ4b rozměr 700 mm FeZn NK reflexní tř.1</t>
  </si>
  <si>
    <t>1476908181</t>
  </si>
  <si>
    <t>64</t>
  </si>
  <si>
    <t>404442560</t>
  </si>
  <si>
    <t>Výrobky a tabule orientační pro návěstí a zabezpečovací zařízení silniční značky dopravní svislé FeZn  plech FeZn AL     plech Al NK, 3M   povrchová úprava reflexní fólií tř.1 obdélníkové značky IP8,IP9,IP11,IP12, IP13,IS15, IJ1-15, E2,E12 500x700 mm FeZn</t>
  </si>
  <si>
    <t>-378223688</t>
  </si>
  <si>
    <t>"dodatková tab E13" 2</t>
  </si>
  <si>
    <t>65</t>
  </si>
  <si>
    <t>914511111</t>
  </si>
  <si>
    <t>Montáž sloupku dopravních značek délky do 3,5 m do betonového základu</t>
  </si>
  <si>
    <t>-128625424</t>
  </si>
  <si>
    <t xml:space="preserve">Poznámka k souboru cen:
1. V cenách jsou započteny i náklady na: a) vykopání jamek s odhozem výkopku na vzdálenost do 3 m, b) osazení sloupku včetně montáže a dodávky plastového víčka, 2. V cenách -1111 jsou započteny i náklady na betonový základ. 3. V cenách -1112 jsou započteny i náklady na hliníkovou patku s betonovým základem. 4. V cenách nejsou započteny náklady na: a) dodání sloupku, tyto se oceňují ve specifikaci b) naložení a odklizení výkopku, tyto se oceňují cenami části A01 katalogu 800-1 Zemní práce. </t>
  </si>
  <si>
    <t>66</t>
  </si>
  <si>
    <t>404452250</t>
  </si>
  <si>
    <t>Výrobky a tabule orientační pro návěstí a zabezpečovací zařízení silniční značky dopravní svislé sloupky Zn 60 - 350</t>
  </si>
  <si>
    <t>-63432048</t>
  </si>
  <si>
    <t>67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</si>
  <si>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</si>
  <si>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</si>
  <si>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m</t>
  </si>
  <si>
    <t>-1589489653</t>
  </si>
  <si>
    <t xml:space="preserve">Poznámka k souboru cen:
1. V cenách silničních obrubníků ležatých i stojatých jsou započteny: a) pro osazení do lože z kameniva těženého i náklady na dodání hmot pro lože tl. 80 až 100 mm, b) pro osazení do lože z betonu prostého i náklady na dodání hmot pro lože tl. 80 až 100 mm; v cenách -1113 a -1213 též náklady na zřízení bočních opěr. 2. Část lože z betonu prostého přesahující tl. 100 mm se oceňuje cenou 916 99-1121 Lože pod obrubníky, krajníky nebo obruby z dlažebních kostek. 3. V cenách nejsou započteny náklady na dodání obrubníků, tyto se oceňují ve specifikaci. </t>
  </si>
  <si>
    <t>2230*2</t>
  </si>
  <si>
    <t>68</t>
  </si>
  <si>
    <t>592174120</t>
  </si>
  <si>
    <t>Obrubníky betonové a železobetonové chodníkové ABO   13-10    100 x 10 x 20</t>
  </si>
  <si>
    <t>1027858000</t>
  </si>
  <si>
    <t>2230*2*1,01</t>
  </si>
  <si>
    <t>69</t>
  </si>
  <si>
    <t>919111111</t>
  </si>
  <si>
    <t>Řezání dilatačních spár v čerstvém cementobetonovém krytu příčných nebo podélných, šířky 4 mm, hloubky do 60 mm</t>
  </si>
  <si>
    <t>-2054561035</t>
  </si>
  <si>
    <t xml:space="preserve">Poznámka k souboru cen:
1. V cenách jsou započteny i náklady na vyčištění spár po řezání. </t>
  </si>
  <si>
    <t>"Příčné nařezání vrstvy SC po 2 m"   2230/2*2,0</t>
  </si>
  <si>
    <t>70</t>
  </si>
  <si>
    <t>919112212</t>
  </si>
  <si>
    <t>Řezání dilatačních spár v živičném krytu vytvoření komůrky pro těsnící zálivku šířky 10 mm, hloubky 20 mm</t>
  </si>
  <si>
    <t>228773344</t>
  </si>
  <si>
    <t>"podél obrubníků" 2230*2</t>
  </si>
  <si>
    <t>71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</si>
  <si>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</si>
  <si>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</si>
  <si>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1810280915</t>
  </si>
  <si>
    <t xml:space="preserve">Poznámka k souboru cen:
1. V cenách jsou započteny i náklady na vyčištění spár před těsněním a zalitím a náklady na impregnaci, těsnění a zalití spár včetně dodání hmot. </t>
  </si>
  <si>
    <t>"zatěsnění podél obrubníků" 2230,0*2</t>
  </si>
  <si>
    <t>72</t>
  </si>
  <si>
    <t>919721222</t>
  </si>
  <si>
    <t>Geomříž pro vyztužení asfaltového povrchu ze skelných vláken s geotextilií, podélná pevnost v tahu 50 kN/m</t>
  </si>
  <si>
    <t>1865759440</t>
  </si>
  <si>
    <t xml:space="preserve">Poznámka k souboru cen:
1. V cenách jsou započteny i náklady na položení a dodání geomříže včetně přesahů. 2. V cenách -1201 až -1223 jsou započteny i náklady na ošetření podkladu živičnou emulzí a spojení přesahů živičným postřikem. 3. V cenách -1201 a -1221 jsou započteny i náklady na ochrannou vrstvu z podrceného štěrku a uchycení geomříže k podkladu hřeby. 4. Ceny -1201 až -1223 jsou určeny pro vyztužení asfaltového povrchu na nově budovaných komunikacích. Vyztužení asfaltového povrchu stávajících komunikací se oceňuje cenami 919 72-1281 až -1293 části C01 tohoto katalogu. </t>
  </si>
  <si>
    <t>6700</t>
  </si>
  <si>
    <t>73</t>
  </si>
  <si>
    <t>919726122</t>
  </si>
  <si>
    <t>Geotextilie netkaná pro ochranu, separaci nebo filtraci měrná hmotnost přes 200 do 300 g/m2</t>
  </si>
  <si>
    <t>-1789590156</t>
  </si>
  <si>
    <t xml:space="preserve">Poznámka k souboru cen:
1. V cenách jsou započteny i náklady na položení a dodání geotextilie včetně přesahů. </t>
  </si>
  <si>
    <t>"odpočinkové místo" 5,0*7,0</t>
  </si>
  <si>
    <t>74</t>
  </si>
  <si>
    <t>936001001</t>
  </si>
  <si>
    <t>Montáž prvků městské a zahradní architektury hmotnosti do 0,1 t</t>
  </si>
  <si>
    <t>-1598272067</t>
  </si>
  <si>
    <t xml:space="preserve">Poznámka k souboru cen:
1. V cenách nejsou započteny náklady na dodání architektonických prvků, tyto se ocení ve specifikaci. </t>
  </si>
  <si>
    <t>75</t>
  </si>
  <si>
    <t>R70000000</t>
  </si>
  <si>
    <t>Informační tabule</t>
  </si>
  <si>
    <t>1375969025</t>
  </si>
  <si>
    <t>"dle požadavků investora - dřevěná tabule 1,5x2,0m" 1</t>
  </si>
  <si>
    <t>76</t>
  </si>
  <si>
    <t>936001002</t>
  </si>
  <si>
    <t>Montáž prvků městské a zahradní architektury hmotnosti přes 0,1 do 1,5 t</t>
  </si>
  <si>
    <t>-1244331676</t>
  </si>
  <si>
    <t>77</t>
  </si>
  <si>
    <t>R74930010</t>
  </si>
  <si>
    <t xml:space="preserve">Altán kompletní (přístřešek, 2 lavice, stůl) </t>
  </si>
  <si>
    <t>-1712346266</t>
  </si>
  <si>
    <t>"typ dle schválení investora - dřevěný altán 2,0x1,8xmin. podchozí výška pod přístřeškem 2,1m"</t>
  </si>
  <si>
    <t>"vzor uveden v průvodní a technické zprávě, vč. ukotvení do beton. patek" 1</t>
  </si>
  <si>
    <t>78</t>
  </si>
  <si>
    <t>936104211</t>
  </si>
  <si>
    <t>Montáž odpadkového koše do betonové patky</t>
  </si>
  <si>
    <t>-902687211</t>
  </si>
  <si>
    <t xml:space="preserve">Poznámka k souboru cen:
1. V ceně-4211 jsou započteny i náklady na zemní práce. 2. V cenách -4212 a -4213 jsou započteny i náklady na upevňovací materiál. 3. V cenách nejsou započteny náklady na dodání odpadkového koše, tyto se oceňují ve specifikaci. </t>
  </si>
  <si>
    <t>79</t>
  </si>
  <si>
    <t>749101340</t>
  </si>
  <si>
    <t>Zařízení městského mobiliáře koše odpadkové betonové BDK výška 80 cm,  rozměr 40 x 40 cm</t>
  </si>
  <si>
    <t>169634406</t>
  </si>
  <si>
    <t>"typ dle schválení investora" 1</t>
  </si>
  <si>
    <t>80</t>
  </si>
  <si>
    <t>936174311</t>
  </si>
  <si>
    <t>Montáž stojanu na kola přichyceného kotevními šrouby 5 kol</t>
  </si>
  <si>
    <t>1114123048</t>
  </si>
  <si>
    <t xml:space="preserve">Poznámka k souboru cen:
1. V cenách jsou započteny i náklady na upevňovací materiál. 2. V cenách nejsou započteny náklady na dodání stojanu, tyto se oceňují ve specifikaci. </t>
  </si>
  <si>
    <t>81</t>
  </si>
  <si>
    <t>749101520</t>
  </si>
  <si>
    <t>Zařízení městského mobiliáře stojan na kola kov typ U na 10 kol oboustranný 73 x 175 x 50 cm</t>
  </si>
  <si>
    <t>1639217823</t>
  </si>
  <si>
    <t>"typ dle schválení investora"1</t>
  </si>
  <si>
    <t>82</t>
  </si>
  <si>
    <t>938908411</t>
  </si>
  <si>
    <t>Čištění vozovek splachováním vodou povrchu podkladu nebo krytu živičného, betonového nebo dlážděného</t>
  </si>
  <si>
    <t>1919930490</t>
  </si>
  <si>
    <t xml:space="preserve">Poznámka k souboru cen:
1. Ceny jsou určeny pro očištění: a) povrchu stávající vozovky, b) povrchu rozestavěné trvalé vozovky, předepíše-li projekt užívat nově zřizovanou vozovku po dobu výstavby ještě před zřízením konečného závěrečného krytu. 2. V cenách nejsou započteny náklady na vodorovnou dopravu odstraněného materiálu, která se oceňuje cenami souboru cen 997 22-15 Vodorovná doprava suti. </t>
  </si>
  <si>
    <t>997</t>
  </si>
  <si>
    <t>Přesun sutě</t>
  </si>
  <si>
    <t>83</t>
  </si>
  <si>
    <t>997013811</t>
  </si>
  <si>
    <t>Poplatek za uložení stavebního odpadu na skládce (skládkovné) dřevěného</t>
  </si>
  <si>
    <t>-639609708</t>
  </si>
  <si>
    <t xml:space="preserve">Poznámka k souboru cen:
1. Ceny uvedené v souboru lze po dohodě upravit podle místních podmínek.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</si>
  <si>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"odhad"</t>
  </si>
  <si>
    <t>"Keře " 0,9*28</t>
  </si>
  <si>
    <t>"pařezy" 20,0*0,9</t>
  </si>
  <si>
    <t>"větve" 0,9*10*5,0*5,0*0,1</t>
  </si>
  <si>
    <t>84</t>
  </si>
  <si>
    <t>997221551</t>
  </si>
  <si>
    <t>Vodorovná doprava suti bez naložení, ale se složením a s hrubým urovnáním ze sypkých materiálů, na vzdálenost do 1 km</t>
  </si>
  <si>
    <t>-1217497322</t>
  </si>
  <si>
    <t xml:space="preserve">Poznámka k souboru cen:
1. Ceny nelze použít pro vodorovnou dopravu suti po železnici, po vodě nebo neobvyklými dopravními prostředky. 2. Je-li na dopravní dráze pro vodorovnou dopravu suti překážka, pro kterou je nutno suť překládat z jednoho dopravního prostředku na druhý, oceňuje se tato doprava v každém úseku samostatně. 3. Ceny 997 22-155 jsou určeny pro sypký materiál, např. kamenivo a hmoty kamenitého charakteru stmelené vápnem, cementem nebo živicí. 4. Ceny 997 22-156 jsou určeny pro drobný kusový materiál (dlažební kostky, lomový kámen). </t>
  </si>
  <si>
    <t>"čištění dlažby" 67,0</t>
  </si>
  <si>
    <t>85</t>
  </si>
  <si>
    <t>997221559</t>
  </si>
  <si>
    <t>Vodorovná doprava suti bez naložení, ale se složením a s hrubým urovnáním Příplatek k ceně za každý další i započatý 1 km přes 1 km</t>
  </si>
  <si>
    <t>1298107972</t>
  </si>
  <si>
    <t>67,0*9,0</t>
  </si>
  <si>
    <t>998</t>
  </si>
  <si>
    <t>Přesun hmot</t>
  </si>
  <si>
    <t>86</t>
  </si>
  <si>
    <t>998225111</t>
  </si>
  <si>
    <t>Přesun hmot pro komunikace s krytem z kameniva, monolitickým betonovým nebo živičným dopravní vzdálenost do 200 m jakékoliv délky objektu</t>
  </si>
  <si>
    <t>149380420</t>
  </si>
  <si>
    <t xml:space="preserve">Poznámka k souboru cen:
1. Ceny lze použít i pro plochy letišť s krytem monolitickým betonovým nebo živičným. </t>
  </si>
  <si>
    <t>87</t>
  </si>
  <si>
    <t>998225194</t>
  </si>
  <si>
    <t>Přesun hmot pro komunikace s krytem z kameniva, monolitickým betonovým nebo živičným Příplatek k ceně za zvětšený přesun přes vymezenou největší dopravní vzdálenost do 5000 m</t>
  </si>
  <si>
    <t>1798407997</t>
  </si>
  <si>
    <t>VRN</t>
  </si>
  <si>
    <t>Vedlejší rozpočtové náklady</t>
  </si>
  <si>
    <t>VRN1</t>
  </si>
  <si>
    <t>Průzkumné, geodetické a projektové práce</t>
  </si>
  <si>
    <t>88</t>
  </si>
  <si>
    <t>012002000</t>
  </si>
  <si>
    <t>Hlavní tituly průvodních činností a nákladů průzkumné, geodetické a projektové práce geodetické práce</t>
  </si>
  <si>
    <t>…</t>
  </si>
  <si>
    <t>1024</t>
  </si>
  <si>
    <t>-2008736256</t>
  </si>
  <si>
    <t>"zaměření před zpracování RDS, zaměření skuteč. stavu, geometrické plány,cena se počítá jako 0,2% z celkové ceny" 1</t>
  </si>
  <si>
    <t>89</t>
  </si>
  <si>
    <t>013002000</t>
  </si>
  <si>
    <t>Hlavní tituly průvodních činností a nákladů průzkumné, geodetické a projektové práce projektové práce</t>
  </si>
  <si>
    <t>2028398485</t>
  </si>
  <si>
    <t>"cena se počítá jako 0,45% z celkové ceny"</t>
  </si>
  <si>
    <t>"RDS, DSPS"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</si>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</sst>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7" fillId="0" borderId="0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4" t="s">
        <v>16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8"/>
      <c r="AQ5" s="30"/>
      <c r="BE5" s="332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36" t="s">
        <v>19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8"/>
      <c r="AQ6" s="30"/>
      <c r="BE6" s="333"/>
      <c r="BS6" s="23" t="s">
        <v>20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24</v>
      </c>
      <c r="AO7" s="28"/>
      <c r="AP7" s="28"/>
      <c r="AQ7" s="30"/>
      <c r="BE7" s="333"/>
      <c r="BS7" s="23" t="s">
        <v>25</v>
      </c>
    </row>
    <row r="8" spans="2:71" ht="14.45" customHeight="1">
      <c r="B8" s="27"/>
      <c r="C8" s="28"/>
      <c r="D8" s="36" t="s">
        <v>26</v>
      </c>
      <c r="E8" s="28"/>
      <c r="F8" s="28"/>
      <c r="G8" s="28"/>
      <c r="H8" s="28"/>
      <c r="I8" s="28"/>
      <c r="J8" s="28"/>
      <c r="K8" s="34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28</v>
      </c>
      <c r="AL8" s="28"/>
      <c r="AM8" s="28"/>
      <c r="AN8" s="37" t="s">
        <v>29</v>
      </c>
      <c r="AO8" s="28"/>
      <c r="AP8" s="28"/>
      <c r="AQ8" s="30"/>
      <c r="BE8" s="333"/>
      <c r="BS8" s="23" t="s">
        <v>30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3"/>
      <c r="BS9" s="23" t="s">
        <v>31</v>
      </c>
    </row>
    <row r="10" spans="2:71" ht="14.45" customHeight="1">
      <c r="B10" s="27"/>
      <c r="C10" s="28"/>
      <c r="D10" s="36" t="s">
        <v>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33</v>
      </c>
      <c r="AL10" s="28"/>
      <c r="AM10" s="28"/>
      <c r="AN10" s="34" t="s">
        <v>34</v>
      </c>
      <c r="AO10" s="28"/>
      <c r="AP10" s="28"/>
      <c r="AQ10" s="30"/>
      <c r="BE10" s="333"/>
      <c r="BS10" s="23" t="s">
        <v>20</v>
      </c>
    </row>
    <row r="11" spans="2:71" ht="18.4" customHeight="1">
      <c r="B11" s="27"/>
      <c r="C11" s="28"/>
      <c r="D11" s="28"/>
      <c r="E11" s="34" t="s">
        <v>35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36</v>
      </c>
      <c r="AL11" s="28"/>
      <c r="AM11" s="28"/>
      <c r="AN11" s="34" t="s">
        <v>34</v>
      </c>
      <c r="AO11" s="28"/>
      <c r="AP11" s="28"/>
      <c r="AQ11" s="30"/>
      <c r="BE11" s="333"/>
      <c r="BS11" s="23" t="s">
        <v>20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3"/>
      <c r="BS12" s="23" t="s">
        <v>20</v>
      </c>
    </row>
    <row r="13" spans="2:71" ht="14.45" customHeight="1">
      <c r="B13" s="27"/>
      <c r="C13" s="28"/>
      <c r="D13" s="36" t="s">
        <v>37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33</v>
      </c>
      <c r="AL13" s="28"/>
      <c r="AM13" s="28"/>
      <c r="AN13" s="38" t="s">
        <v>38</v>
      </c>
      <c r="AO13" s="28"/>
      <c r="AP13" s="28"/>
      <c r="AQ13" s="30"/>
      <c r="BE13" s="333"/>
      <c r="BS13" s="23" t="s">
        <v>20</v>
      </c>
    </row>
    <row r="14" spans="2:71" ht="13.5">
      <c r="B14" s="27"/>
      <c r="C14" s="28"/>
      <c r="D14" s="28"/>
      <c r="E14" s="337" t="s">
        <v>38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6" t="s">
        <v>36</v>
      </c>
      <c r="AL14" s="28"/>
      <c r="AM14" s="28"/>
      <c r="AN14" s="38" t="s">
        <v>38</v>
      </c>
      <c r="AO14" s="28"/>
      <c r="AP14" s="28"/>
      <c r="AQ14" s="30"/>
      <c r="BE14" s="333"/>
      <c r="BS14" s="23" t="s">
        <v>20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3"/>
      <c r="BS15" s="23" t="s">
        <v>6</v>
      </c>
    </row>
    <row r="16" spans="2:71" ht="14.45" customHeight="1">
      <c r="B16" s="27"/>
      <c r="C16" s="28"/>
      <c r="D16" s="36" t="s">
        <v>39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33</v>
      </c>
      <c r="AL16" s="28"/>
      <c r="AM16" s="28"/>
      <c r="AN16" s="34" t="s">
        <v>34</v>
      </c>
      <c r="AO16" s="28"/>
      <c r="AP16" s="28"/>
      <c r="AQ16" s="30"/>
      <c r="BE16" s="333"/>
      <c r="BS16" s="23" t="s">
        <v>6</v>
      </c>
    </row>
    <row r="17" spans="2:71" ht="18.4" customHeight="1">
      <c r="B17" s="27"/>
      <c r="C17" s="28"/>
      <c r="D17" s="28"/>
      <c r="E17" s="34" t="s">
        <v>40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36</v>
      </c>
      <c r="AL17" s="28"/>
      <c r="AM17" s="28"/>
      <c r="AN17" s="34" t="s">
        <v>34</v>
      </c>
      <c r="AO17" s="28"/>
      <c r="AP17" s="28"/>
      <c r="AQ17" s="30"/>
      <c r="BE17" s="333"/>
      <c r="BS17" s="23" t="s">
        <v>41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3"/>
      <c r="BS18" s="23" t="s">
        <v>8</v>
      </c>
    </row>
    <row r="19" spans="2:71" ht="14.45" customHeight="1">
      <c r="B19" s="27"/>
      <c r="C19" s="28"/>
      <c r="D19" s="36" t="s">
        <v>42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3"/>
      <c r="BS19" s="23" t="s">
        <v>8</v>
      </c>
    </row>
    <row r="20" spans="2:71" ht="48.75" customHeight="1">
      <c r="B20" s="27"/>
      <c r="C20" s="28"/>
      <c r="D20" s="28"/>
      <c r="E20" s="339" t="s">
        <v>43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28"/>
      <c r="AP20" s="28"/>
      <c r="AQ20" s="30"/>
      <c r="BE20" s="333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3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3"/>
    </row>
    <row r="23" spans="2:57" s="1" customFormat="1" ht="25.9" customHeight="1">
      <c r="B23" s="40"/>
      <c r="C23" s="41"/>
      <c r="D23" s="42" t="s">
        <v>44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0">
        <f>ROUND(AG51,2)</f>
        <v>0</v>
      </c>
      <c r="AL23" s="341"/>
      <c r="AM23" s="341"/>
      <c r="AN23" s="341"/>
      <c r="AO23" s="341"/>
      <c r="AP23" s="41"/>
      <c r="AQ23" s="44"/>
      <c r="BE23" s="333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3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2" t="s">
        <v>45</v>
      </c>
      <c r="M25" s="342"/>
      <c r="N25" s="342"/>
      <c r="O25" s="342"/>
      <c r="P25" s="41"/>
      <c r="Q25" s="41"/>
      <c r="R25" s="41"/>
      <c r="S25" s="41"/>
      <c r="T25" s="41"/>
      <c r="U25" s="41"/>
      <c r="V25" s="41"/>
      <c r="W25" s="342" t="s">
        <v>46</v>
      </c>
      <c r="X25" s="342"/>
      <c r="Y25" s="342"/>
      <c r="Z25" s="342"/>
      <c r="AA25" s="342"/>
      <c r="AB25" s="342"/>
      <c r="AC25" s="342"/>
      <c r="AD25" s="342"/>
      <c r="AE25" s="342"/>
      <c r="AF25" s="41"/>
      <c r="AG25" s="41"/>
      <c r="AH25" s="41"/>
      <c r="AI25" s="41"/>
      <c r="AJ25" s="41"/>
      <c r="AK25" s="342" t="s">
        <v>47</v>
      </c>
      <c r="AL25" s="342"/>
      <c r="AM25" s="342"/>
      <c r="AN25" s="342"/>
      <c r="AO25" s="342"/>
      <c r="AP25" s="41"/>
      <c r="AQ25" s="44"/>
      <c r="BE25" s="333"/>
    </row>
    <row r="26" spans="2:57" s="2" customFormat="1" ht="14.45" customHeight="1">
      <c r="B26" s="46"/>
      <c r="C26" s="47"/>
      <c r="D26" s="48" t="s">
        <v>48</v>
      </c>
      <c r="E26" s="47"/>
      <c r="F26" s="48" t="s">
        <v>49</v>
      </c>
      <c r="G26" s="47"/>
      <c r="H26" s="47"/>
      <c r="I26" s="47"/>
      <c r="J26" s="47"/>
      <c r="K26" s="47"/>
      <c r="L26" s="343">
        <v>0.21</v>
      </c>
      <c r="M26" s="344"/>
      <c r="N26" s="344"/>
      <c r="O26" s="344"/>
      <c r="P26" s="47"/>
      <c r="Q26" s="47"/>
      <c r="R26" s="47"/>
      <c r="S26" s="47"/>
      <c r="T26" s="47"/>
      <c r="U26" s="47"/>
      <c r="V26" s="47"/>
      <c r="W26" s="345">
        <f>ROUND(AZ51,2)</f>
        <v>0</v>
      </c>
      <c r="X26" s="344"/>
      <c r="Y26" s="344"/>
      <c r="Z26" s="344"/>
      <c r="AA26" s="344"/>
      <c r="AB26" s="344"/>
      <c r="AC26" s="344"/>
      <c r="AD26" s="344"/>
      <c r="AE26" s="344"/>
      <c r="AF26" s="47"/>
      <c r="AG26" s="47"/>
      <c r="AH26" s="47"/>
      <c r="AI26" s="47"/>
      <c r="AJ26" s="47"/>
      <c r="AK26" s="345">
        <f>ROUND(AV51,2)</f>
        <v>0</v>
      </c>
      <c r="AL26" s="344"/>
      <c r="AM26" s="344"/>
      <c r="AN26" s="344"/>
      <c r="AO26" s="344"/>
      <c r="AP26" s="47"/>
      <c r="AQ26" s="49"/>
      <c r="BE26" s="333"/>
    </row>
    <row r="27" spans="2:57" s="2" customFormat="1" ht="14.45" customHeight="1">
      <c r="B27" s="46"/>
      <c r="C27" s="47"/>
      <c r="D27" s="47"/>
      <c r="E27" s="47"/>
      <c r="F27" s="48" t="s">
        <v>50</v>
      </c>
      <c r="G27" s="47"/>
      <c r="H27" s="47"/>
      <c r="I27" s="47"/>
      <c r="J27" s="47"/>
      <c r="K27" s="47"/>
      <c r="L27" s="343">
        <v>0.15</v>
      </c>
      <c r="M27" s="344"/>
      <c r="N27" s="344"/>
      <c r="O27" s="344"/>
      <c r="P27" s="47"/>
      <c r="Q27" s="47"/>
      <c r="R27" s="47"/>
      <c r="S27" s="47"/>
      <c r="T27" s="47"/>
      <c r="U27" s="47"/>
      <c r="V27" s="47"/>
      <c r="W27" s="345">
        <f>ROUND(BA51,2)</f>
        <v>0</v>
      </c>
      <c r="X27" s="344"/>
      <c r="Y27" s="344"/>
      <c r="Z27" s="344"/>
      <c r="AA27" s="344"/>
      <c r="AB27" s="344"/>
      <c r="AC27" s="344"/>
      <c r="AD27" s="344"/>
      <c r="AE27" s="344"/>
      <c r="AF27" s="47"/>
      <c r="AG27" s="47"/>
      <c r="AH27" s="47"/>
      <c r="AI27" s="47"/>
      <c r="AJ27" s="47"/>
      <c r="AK27" s="345">
        <f>ROUND(AW51,2)</f>
        <v>0</v>
      </c>
      <c r="AL27" s="344"/>
      <c r="AM27" s="344"/>
      <c r="AN27" s="344"/>
      <c r="AO27" s="344"/>
      <c r="AP27" s="47"/>
      <c r="AQ27" s="49"/>
      <c r="BE27" s="333"/>
    </row>
    <row r="28" spans="2:57" s="2" customFormat="1" ht="14.45" customHeight="1" hidden="1">
      <c r="B28" s="46"/>
      <c r="C28" s="47"/>
      <c r="D28" s="47"/>
      <c r="E28" s="47"/>
      <c r="F28" s="48" t="s">
        <v>51</v>
      </c>
      <c r="G28" s="47"/>
      <c r="H28" s="47"/>
      <c r="I28" s="47"/>
      <c r="J28" s="47"/>
      <c r="K28" s="47"/>
      <c r="L28" s="343">
        <v>0.21</v>
      </c>
      <c r="M28" s="344"/>
      <c r="N28" s="344"/>
      <c r="O28" s="344"/>
      <c r="P28" s="47"/>
      <c r="Q28" s="47"/>
      <c r="R28" s="47"/>
      <c r="S28" s="47"/>
      <c r="T28" s="47"/>
      <c r="U28" s="47"/>
      <c r="V28" s="47"/>
      <c r="W28" s="345">
        <f>ROUND(BB51,2)</f>
        <v>0</v>
      </c>
      <c r="X28" s="344"/>
      <c r="Y28" s="344"/>
      <c r="Z28" s="344"/>
      <c r="AA28" s="344"/>
      <c r="AB28" s="344"/>
      <c r="AC28" s="344"/>
      <c r="AD28" s="344"/>
      <c r="AE28" s="344"/>
      <c r="AF28" s="47"/>
      <c r="AG28" s="47"/>
      <c r="AH28" s="47"/>
      <c r="AI28" s="47"/>
      <c r="AJ28" s="47"/>
      <c r="AK28" s="345">
        <v>0</v>
      </c>
      <c r="AL28" s="344"/>
      <c r="AM28" s="344"/>
      <c r="AN28" s="344"/>
      <c r="AO28" s="344"/>
      <c r="AP28" s="47"/>
      <c r="AQ28" s="49"/>
      <c r="BE28" s="333"/>
    </row>
    <row r="29" spans="2:57" s="2" customFormat="1" ht="14.45" customHeight="1" hidden="1">
      <c r="B29" s="46"/>
      <c r="C29" s="47"/>
      <c r="D29" s="47"/>
      <c r="E29" s="47"/>
      <c r="F29" s="48" t="s">
        <v>52</v>
      </c>
      <c r="G29" s="47"/>
      <c r="H29" s="47"/>
      <c r="I29" s="47"/>
      <c r="J29" s="47"/>
      <c r="K29" s="47"/>
      <c r="L29" s="343">
        <v>0.15</v>
      </c>
      <c r="M29" s="344"/>
      <c r="N29" s="344"/>
      <c r="O29" s="344"/>
      <c r="P29" s="47"/>
      <c r="Q29" s="47"/>
      <c r="R29" s="47"/>
      <c r="S29" s="47"/>
      <c r="T29" s="47"/>
      <c r="U29" s="47"/>
      <c r="V29" s="47"/>
      <c r="W29" s="345">
        <f>ROUND(BC51,2)</f>
        <v>0</v>
      </c>
      <c r="X29" s="344"/>
      <c r="Y29" s="344"/>
      <c r="Z29" s="344"/>
      <c r="AA29" s="344"/>
      <c r="AB29" s="344"/>
      <c r="AC29" s="344"/>
      <c r="AD29" s="344"/>
      <c r="AE29" s="344"/>
      <c r="AF29" s="47"/>
      <c r="AG29" s="47"/>
      <c r="AH29" s="47"/>
      <c r="AI29" s="47"/>
      <c r="AJ29" s="47"/>
      <c r="AK29" s="345">
        <v>0</v>
      </c>
      <c r="AL29" s="344"/>
      <c r="AM29" s="344"/>
      <c r="AN29" s="344"/>
      <c r="AO29" s="344"/>
      <c r="AP29" s="47"/>
      <c r="AQ29" s="49"/>
      <c r="BE29" s="333"/>
    </row>
    <row r="30" spans="2:57" s="2" customFormat="1" ht="14.45" customHeight="1" hidden="1">
      <c r="B30" s="46"/>
      <c r="C30" s="47"/>
      <c r="D30" s="47"/>
      <c r="E30" s="47"/>
      <c r="F30" s="48" t="s">
        <v>53</v>
      </c>
      <c r="G30" s="47"/>
      <c r="H30" s="47"/>
      <c r="I30" s="47"/>
      <c r="J30" s="47"/>
      <c r="K30" s="47"/>
      <c r="L30" s="343">
        <v>0</v>
      </c>
      <c r="M30" s="344"/>
      <c r="N30" s="344"/>
      <c r="O30" s="344"/>
      <c r="P30" s="47"/>
      <c r="Q30" s="47"/>
      <c r="R30" s="47"/>
      <c r="S30" s="47"/>
      <c r="T30" s="47"/>
      <c r="U30" s="47"/>
      <c r="V30" s="47"/>
      <c r="W30" s="345">
        <f>ROUND(BD51,2)</f>
        <v>0</v>
      </c>
      <c r="X30" s="344"/>
      <c r="Y30" s="344"/>
      <c r="Z30" s="344"/>
      <c r="AA30" s="344"/>
      <c r="AB30" s="344"/>
      <c r="AC30" s="344"/>
      <c r="AD30" s="344"/>
      <c r="AE30" s="344"/>
      <c r="AF30" s="47"/>
      <c r="AG30" s="47"/>
      <c r="AH30" s="47"/>
      <c r="AI30" s="47"/>
      <c r="AJ30" s="47"/>
      <c r="AK30" s="345">
        <v>0</v>
      </c>
      <c r="AL30" s="344"/>
      <c r="AM30" s="344"/>
      <c r="AN30" s="344"/>
      <c r="AO30" s="344"/>
      <c r="AP30" s="47"/>
      <c r="AQ30" s="49"/>
      <c r="BE30" s="333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3"/>
    </row>
    <row r="32" spans="2:57" s="1" customFormat="1" ht="25.9" customHeight="1">
      <c r="B32" s="40"/>
      <c r="C32" s="50"/>
      <c r="D32" s="51" t="s">
        <v>54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55</v>
      </c>
      <c r="U32" s="52"/>
      <c r="V32" s="52"/>
      <c r="W32" s="52"/>
      <c r="X32" s="346" t="s">
        <v>56</v>
      </c>
      <c r="Y32" s="347"/>
      <c r="Z32" s="347"/>
      <c r="AA32" s="347"/>
      <c r="AB32" s="347"/>
      <c r="AC32" s="52"/>
      <c r="AD32" s="52"/>
      <c r="AE32" s="52"/>
      <c r="AF32" s="52"/>
      <c r="AG32" s="52"/>
      <c r="AH32" s="52"/>
      <c r="AI32" s="52"/>
      <c r="AJ32" s="52"/>
      <c r="AK32" s="348">
        <f>SUM(AK23:AK30)</f>
        <v>0</v>
      </c>
      <c r="AL32" s="347"/>
      <c r="AM32" s="347"/>
      <c r="AN32" s="347"/>
      <c r="AO32" s="349"/>
      <c r="AP32" s="50"/>
      <c r="AQ32" s="54"/>
      <c r="BE32" s="333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57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1208700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0" t="str">
        <f>K6</f>
        <v>Labská cyklostezka, Kostelec nad Labem - Mělník, úsek Kly - Mělník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26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28</v>
      </c>
      <c r="AJ44" s="62"/>
      <c r="AK44" s="62"/>
      <c r="AL44" s="62"/>
      <c r="AM44" s="352" t="str">
        <f>IF(AN8="","",AN8)</f>
        <v>30. 3. 2016</v>
      </c>
      <c r="AN44" s="352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32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Středočeský kraj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39</v>
      </c>
      <c r="AJ46" s="62"/>
      <c r="AK46" s="62"/>
      <c r="AL46" s="62"/>
      <c r="AM46" s="353" t="str">
        <f>IF(E17="","",E17)</f>
        <v>Pontex spol. s r.o.</v>
      </c>
      <c r="AN46" s="353"/>
      <c r="AO46" s="353"/>
      <c r="AP46" s="353"/>
      <c r="AQ46" s="62"/>
      <c r="AR46" s="60"/>
      <c r="AS46" s="354" t="s">
        <v>58</v>
      </c>
      <c r="AT46" s="355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37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6"/>
      <c r="AT47" s="357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8"/>
      <c r="AT48" s="359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60" t="s">
        <v>59</v>
      </c>
      <c r="D49" s="361"/>
      <c r="E49" s="361"/>
      <c r="F49" s="361"/>
      <c r="G49" s="361"/>
      <c r="H49" s="78"/>
      <c r="I49" s="362" t="s">
        <v>60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3" t="s">
        <v>61</v>
      </c>
      <c r="AH49" s="361"/>
      <c r="AI49" s="361"/>
      <c r="AJ49" s="361"/>
      <c r="AK49" s="361"/>
      <c r="AL49" s="361"/>
      <c r="AM49" s="361"/>
      <c r="AN49" s="362" t="s">
        <v>62</v>
      </c>
      <c r="AO49" s="361"/>
      <c r="AP49" s="361"/>
      <c r="AQ49" s="79" t="s">
        <v>63</v>
      </c>
      <c r="AR49" s="60"/>
      <c r="AS49" s="80" t="s">
        <v>64</v>
      </c>
      <c r="AT49" s="81" t="s">
        <v>65</v>
      </c>
      <c r="AU49" s="81" t="s">
        <v>66</v>
      </c>
      <c r="AV49" s="81" t="s">
        <v>67</v>
      </c>
      <c r="AW49" s="81" t="s">
        <v>68</v>
      </c>
      <c r="AX49" s="81" t="s">
        <v>69</v>
      </c>
      <c r="AY49" s="81" t="s">
        <v>70</v>
      </c>
      <c r="AZ49" s="81" t="s">
        <v>71</v>
      </c>
      <c r="BA49" s="81" t="s">
        <v>72</v>
      </c>
      <c r="BB49" s="81" t="s">
        <v>73</v>
      </c>
      <c r="BC49" s="81" t="s">
        <v>74</v>
      </c>
      <c r="BD49" s="82" t="s">
        <v>75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76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7">
        <f>ROUND(AG52,2)</f>
        <v>0</v>
      </c>
      <c r="AH51" s="367"/>
      <c r="AI51" s="367"/>
      <c r="AJ51" s="367"/>
      <c r="AK51" s="367"/>
      <c r="AL51" s="367"/>
      <c r="AM51" s="367"/>
      <c r="AN51" s="368">
        <f>SUM(AG51,AT51)</f>
        <v>0</v>
      </c>
      <c r="AO51" s="368"/>
      <c r="AP51" s="368"/>
      <c r="AQ51" s="88" t="s">
        <v>34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77</v>
      </c>
      <c r="BT51" s="93" t="s">
        <v>78</v>
      </c>
      <c r="BU51" s="94" t="s">
        <v>79</v>
      </c>
      <c r="BV51" s="93" t="s">
        <v>80</v>
      </c>
      <c r="BW51" s="93" t="s">
        <v>7</v>
      </c>
      <c r="BX51" s="93" t="s">
        <v>81</v>
      </c>
      <c r="CL51" s="93" t="s">
        <v>22</v>
      </c>
    </row>
    <row r="52" spans="1:91" s="5" customFormat="1" ht="22.5" customHeight="1">
      <c r="A52" s="95" t="s">
        <v>82</v>
      </c>
      <c r="B52" s="96"/>
      <c r="C52" s="97"/>
      <c r="D52" s="366" t="s">
        <v>83</v>
      </c>
      <c r="E52" s="366"/>
      <c r="F52" s="366"/>
      <c r="G52" s="366"/>
      <c r="H52" s="366"/>
      <c r="I52" s="98"/>
      <c r="J52" s="366" t="s">
        <v>84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4">
        <f>'SO101 - km 14.86 - 17.09'!J27</f>
        <v>0</v>
      </c>
      <c r="AH52" s="365"/>
      <c r="AI52" s="365"/>
      <c r="AJ52" s="365"/>
      <c r="AK52" s="365"/>
      <c r="AL52" s="365"/>
      <c r="AM52" s="365"/>
      <c r="AN52" s="364">
        <f>SUM(AG52,AT52)</f>
        <v>0</v>
      </c>
      <c r="AO52" s="365"/>
      <c r="AP52" s="365"/>
      <c r="AQ52" s="99" t="s">
        <v>85</v>
      </c>
      <c r="AR52" s="100"/>
      <c r="AS52" s="101">
        <v>0</v>
      </c>
      <c r="AT52" s="102">
        <f>ROUND(SUM(AV52:AW52),2)</f>
        <v>0</v>
      </c>
      <c r="AU52" s="103">
        <f>'SO101 - km 14.86 - 17.09'!P86</f>
        <v>0</v>
      </c>
      <c r="AV52" s="102">
        <f>'SO101 - km 14.86 - 17.09'!J30</f>
        <v>0</v>
      </c>
      <c r="AW52" s="102">
        <f>'SO101 - km 14.86 - 17.09'!J31</f>
        <v>0</v>
      </c>
      <c r="AX52" s="102">
        <f>'SO101 - km 14.86 - 17.09'!J32</f>
        <v>0</v>
      </c>
      <c r="AY52" s="102">
        <f>'SO101 - km 14.86 - 17.09'!J33</f>
        <v>0</v>
      </c>
      <c r="AZ52" s="102">
        <f>'SO101 - km 14.86 - 17.09'!F30</f>
        <v>0</v>
      </c>
      <c r="BA52" s="102">
        <f>'SO101 - km 14.86 - 17.09'!F31</f>
        <v>0</v>
      </c>
      <c r="BB52" s="102">
        <f>'SO101 - km 14.86 - 17.09'!F32</f>
        <v>0</v>
      </c>
      <c r="BC52" s="102">
        <f>'SO101 - km 14.86 - 17.09'!F33</f>
        <v>0</v>
      </c>
      <c r="BD52" s="104">
        <f>'SO101 - km 14.86 - 17.09'!F34</f>
        <v>0</v>
      </c>
      <c r="BT52" s="105" t="s">
        <v>25</v>
      </c>
      <c r="BV52" s="105" t="s">
        <v>80</v>
      </c>
      <c r="BW52" s="105" t="s">
        <v>86</v>
      </c>
      <c r="BX52" s="105" t="s">
        <v>7</v>
      </c>
      <c r="CL52" s="105" t="s">
        <v>22</v>
      </c>
      <c r="CM52" s="105" t="s">
        <v>87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7cdOCmTbAYRckgiu8s2IvzhuYWkh88k2GI+KEcPMFpPTu31VMBA6BbtAYgVBEgBqYuTP2HHZAfd8qB+y1t7gvQ==" saltValue="al4X8OosNKQUuvnu9Fdt1A==" spinCount="100000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101 - km 14.86 - 17.09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88</v>
      </c>
      <c r="G1" s="377" t="s">
        <v>89</v>
      </c>
      <c r="H1" s="377"/>
      <c r="I1" s="110"/>
      <c r="J1" s="109" t="s">
        <v>90</v>
      </c>
      <c r="K1" s="108" t="s">
        <v>91</v>
      </c>
      <c r="L1" s="109" t="s">
        <v>92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87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2"/>
      <c r="J6" s="28"/>
      <c r="K6" s="30"/>
    </row>
    <row r="7" spans="2:11" ht="22.5" customHeight="1">
      <c r="B7" s="27"/>
      <c r="C7" s="28"/>
      <c r="D7" s="28"/>
      <c r="E7" s="370" t="str">
        <f>'Rekapitulace stavby'!K6</f>
        <v>Labská cyklostezka, Kostelec nad Labem - Mělník, úsek Kly - Mělník</v>
      </c>
      <c r="F7" s="371"/>
      <c r="G7" s="371"/>
      <c r="H7" s="371"/>
      <c r="I7" s="112"/>
      <c r="J7" s="28"/>
      <c r="K7" s="30"/>
    </row>
    <row r="8" spans="2:11" s="1" customFormat="1" ht="13.5">
      <c r="B8" s="40"/>
      <c r="C8" s="41"/>
      <c r="D8" s="36" t="s">
        <v>94</v>
      </c>
      <c r="E8" s="41"/>
      <c r="F8" s="41"/>
      <c r="G8" s="41"/>
      <c r="H8" s="41"/>
      <c r="I8" s="113"/>
      <c r="J8" s="41"/>
      <c r="K8" s="44"/>
    </row>
    <row r="9" spans="2:11" s="1" customFormat="1" ht="36.95" customHeight="1">
      <c r="B9" s="40"/>
      <c r="C9" s="41"/>
      <c r="D9" s="41"/>
      <c r="E9" s="372" t="s">
        <v>95</v>
      </c>
      <c r="F9" s="373"/>
      <c r="G9" s="373"/>
      <c r="H9" s="373"/>
      <c r="I9" s="113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4" t="s">
        <v>23</v>
      </c>
      <c r="J11" s="34" t="s">
        <v>24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4" t="s">
        <v>28</v>
      </c>
      <c r="J12" s="115" t="str">
        <f>'Rekapitulace stavby'!AN8</f>
        <v>30. 3. 2016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2:11" s="1" customFormat="1" ht="14.45" customHeight="1">
      <c r="B14" s="40"/>
      <c r="C14" s="41"/>
      <c r="D14" s="36" t="s">
        <v>32</v>
      </c>
      <c r="E14" s="41"/>
      <c r="F14" s="41"/>
      <c r="G14" s="41"/>
      <c r="H14" s="41"/>
      <c r="I14" s="114" t="s">
        <v>33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>Středočeský kraj</v>
      </c>
      <c r="F15" s="41"/>
      <c r="G15" s="41"/>
      <c r="H15" s="41"/>
      <c r="I15" s="114" t="s">
        <v>36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6" t="s">
        <v>37</v>
      </c>
      <c r="E17" s="41"/>
      <c r="F17" s="41"/>
      <c r="G17" s="41"/>
      <c r="H17" s="41"/>
      <c r="I17" s="114" t="s">
        <v>33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36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6" t="s">
        <v>39</v>
      </c>
      <c r="E20" s="41"/>
      <c r="F20" s="41"/>
      <c r="G20" s="41"/>
      <c r="H20" s="41"/>
      <c r="I20" s="114" t="s">
        <v>33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>Pontex spol. s r.o.</v>
      </c>
      <c r="F21" s="41"/>
      <c r="G21" s="41"/>
      <c r="H21" s="41"/>
      <c r="I21" s="114" t="s">
        <v>36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6" t="s">
        <v>42</v>
      </c>
      <c r="E23" s="41"/>
      <c r="F23" s="41"/>
      <c r="G23" s="41"/>
      <c r="H23" s="41"/>
      <c r="I23" s="113"/>
      <c r="J23" s="41"/>
      <c r="K23" s="44"/>
    </row>
    <row r="24" spans="2:11" s="6" customFormat="1" ht="22.5" customHeight="1">
      <c r="B24" s="116"/>
      <c r="C24" s="117"/>
      <c r="D24" s="117"/>
      <c r="E24" s="339" t="s">
        <v>34</v>
      </c>
      <c r="F24" s="339"/>
      <c r="G24" s="339"/>
      <c r="H24" s="339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44</v>
      </c>
      <c r="E27" s="41"/>
      <c r="F27" s="41"/>
      <c r="G27" s="41"/>
      <c r="H27" s="41"/>
      <c r="I27" s="113"/>
      <c r="J27" s="123">
        <f>ROUND(J86,2)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46</v>
      </c>
      <c r="G29" s="41"/>
      <c r="H29" s="41"/>
      <c r="I29" s="124" t="s">
        <v>45</v>
      </c>
      <c r="J29" s="45" t="s">
        <v>47</v>
      </c>
      <c r="K29" s="44"/>
    </row>
    <row r="30" spans="2:11" s="1" customFormat="1" ht="14.45" customHeight="1">
      <c r="B30" s="40"/>
      <c r="C30" s="41"/>
      <c r="D30" s="48" t="s">
        <v>48</v>
      </c>
      <c r="E30" s="48" t="s">
        <v>49</v>
      </c>
      <c r="F30" s="125">
        <f>ROUND(SUM(BE86:BE345),2)</f>
        <v>0</v>
      </c>
      <c r="G30" s="41"/>
      <c r="H30" s="41"/>
      <c r="I30" s="126">
        <v>0.21</v>
      </c>
      <c r="J30" s="125">
        <f>ROUND(ROUND((SUM(BE86:BE345)),2)*I30,2)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50</v>
      </c>
      <c r="F31" s="125">
        <f>ROUND(SUM(BF86:BF345),2)</f>
        <v>0</v>
      </c>
      <c r="G31" s="41"/>
      <c r="H31" s="41"/>
      <c r="I31" s="126">
        <v>0.15</v>
      </c>
      <c r="J31" s="125">
        <f>ROUND(ROUND((SUM(BF86:BF345)),2)*I31,2)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51</v>
      </c>
      <c r="F32" s="125">
        <f>ROUND(SUM(BG86:BG345),2)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52</v>
      </c>
      <c r="F33" s="125">
        <f>ROUND(SUM(BH86:BH345),2)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53</v>
      </c>
      <c r="F34" s="125">
        <f>ROUND(SUM(BI86:BI345),2)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54</v>
      </c>
      <c r="E36" s="78"/>
      <c r="F36" s="78"/>
      <c r="G36" s="129" t="s">
        <v>55</v>
      </c>
      <c r="H36" s="130" t="s">
        <v>56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40"/>
      <c r="C42" s="29" t="s">
        <v>96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22.5" customHeight="1">
      <c r="B45" s="40"/>
      <c r="C45" s="41"/>
      <c r="D45" s="41"/>
      <c r="E45" s="370" t="str">
        <f>E7</f>
        <v>Labská cyklostezka, Kostelec nad Labem - Mělník, úsek Kly - Mělník</v>
      </c>
      <c r="F45" s="371"/>
      <c r="G45" s="371"/>
      <c r="H45" s="371"/>
      <c r="I45" s="113"/>
      <c r="J45" s="41"/>
      <c r="K45" s="44"/>
    </row>
    <row r="46" spans="2:11" s="1" customFormat="1" ht="14.45" customHeight="1">
      <c r="B46" s="40"/>
      <c r="C46" s="36" t="s">
        <v>94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23.25" customHeight="1">
      <c r="B47" s="40"/>
      <c r="C47" s="41"/>
      <c r="D47" s="41"/>
      <c r="E47" s="372" t="str">
        <f>E9</f>
        <v>SO101 - km 14.86 - 17.09</v>
      </c>
      <c r="F47" s="373"/>
      <c r="G47" s="373"/>
      <c r="H47" s="373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4" t="s">
        <v>28</v>
      </c>
      <c r="J49" s="115" t="str">
        <f>IF(J12="","",J12)</f>
        <v>30. 3. 2016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11" s="1" customFormat="1" ht="13.5">
      <c r="B51" s="40"/>
      <c r="C51" s="36" t="s">
        <v>32</v>
      </c>
      <c r="D51" s="41"/>
      <c r="E51" s="41"/>
      <c r="F51" s="34" t="str">
        <f>E15</f>
        <v>Středočeský kraj</v>
      </c>
      <c r="G51" s="41"/>
      <c r="H51" s="41"/>
      <c r="I51" s="114" t="s">
        <v>39</v>
      </c>
      <c r="J51" s="34" t="str">
        <f>E21</f>
        <v>Pontex spol. s r.o.</v>
      </c>
      <c r="K51" s="44"/>
    </row>
    <row r="52" spans="2:11" s="1" customFormat="1" ht="14.45" customHeight="1">
      <c r="B52" s="40"/>
      <c r="C52" s="36" t="s">
        <v>37</v>
      </c>
      <c r="D52" s="41"/>
      <c r="E52" s="41"/>
      <c r="F52" s="34" t="str">
        <f>IF(E18="","",E18)</f>
        <v/>
      </c>
      <c r="G52" s="41"/>
      <c r="H52" s="41"/>
      <c r="I52" s="113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11" s="1" customFormat="1" ht="29.25" customHeight="1">
      <c r="B54" s="40"/>
      <c r="C54" s="139" t="s">
        <v>97</v>
      </c>
      <c r="D54" s="127"/>
      <c r="E54" s="127"/>
      <c r="F54" s="127"/>
      <c r="G54" s="127"/>
      <c r="H54" s="127"/>
      <c r="I54" s="140"/>
      <c r="J54" s="141" t="s">
        <v>98</v>
      </c>
      <c r="K54" s="14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99</v>
      </c>
      <c r="D56" s="41"/>
      <c r="E56" s="41"/>
      <c r="F56" s="41"/>
      <c r="G56" s="41"/>
      <c r="H56" s="41"/>
      <c r="I56" s="113"/>
      <c r="J56" s="123">
        <f>J86</f>
        <v>0</v>
      </c>
      <c r="K56" s="44"/>
      <c r="AU56" s="23" t="s">
        <v>100</v>
      </c>
    </row>
    <row r="57" spans="2:11" s="7" customFormat="1" ht="24.95" customHeight="1">
      <c r="B57" s="144"/>
      <c r="C57" s="145"/>
      <c r="D57" s="146" t="s">
        <v>101</v>
      </c>
      <c r="E57" s="147"/>
      <c r="F57" s="147"/>
      <c r="G57" s="147"/>
      <c r="H57" s="147"/>
      <c r="I57" s="148"/>
      <c r="J57" s="149">
        <f>J87</f>
        <v>0</v>
      </c>
      <c r="K57" s="150"/>
    </row>
    <row r="58" spans="2:11" s="8" customFormat="1" ht="19.9" customHeight="1">
      <c r="B58" s="151"/>
      <c r="C58" s="152"/>
      <c r="D58" s="153" t="s">
        <v>102</v>
      </c>
      <c r="E58" s="154"/>
      <c r="F58" s="154"/>
      <c r="G58" s="154"/>
      <c r="H58" s="154"/>
      <c r="I58" s="155"/>
      <c r="J58" s="156">
        <f>J88</f>
        <v>0</v>
      </c>
      <c r="K58" s="157"/>
    </row>
    <row r="59" spans="2:11" s="8" customFormat="1" ht="19.9" customHeight="1">
      <c r="B59" s="151"/>
      <c r="C59" s="152"/>
      <c r="D59" s="153" t="s">
        <v>103</v>
      </c>
      <c r="E59" s="154"/>
      <c r="F59" s="154"/>
      <c r="G59" s="154"/>
      <c r="H59" s="154"/>
      <c r="I59" s="155"/>
      <c r="J59" s="156">
        <f>J227</f>
        <v>0</v>
      </c>
      <c r="K59" s="157"/>
    </row>
    <row r="60" spans="2:11" s="8" customFormat="1" ht="19.9" customHeight="1">
      <c r="B60" s="151"/>
      <c r="C60" s="152"/>
      <c r="D60" s="153" t="s">
        <v>104</v>
      </c>
      <c r="E60" s="154"/>
      <c r="F60" s="154"/>
      <c r="G60" s="154"/>
      <c r="H60" s="154"/>
      <c r="I60" s="155"/>
      <c r="J60" s="156">
        <f>J231</f>
        <v>0</v>
      </c>
      <c r="K60" s="157"/>
    </row>
    <row r="61" spans="2:11" s="8" customFormat="1" ht="19.9" customHeight="1">
      <c r="B61" s="151"/>
      <c r="C61" s="152"/>
      <c r="D61" s="153" t="s">
        <v>105</v>
      </c>
      <c r="E61" s="154"/>
      <c r="F61" s="154"/>
      <c r="G61" s="154"/>
      <c r="H61" s="154"/>
      <c r="I61" s="155"/>
      <c r="J61" s="156">
        <f>J235</f>
        <v>0</v>
      </c>
      <c r="K61" s="157"/>
    </row>
    <row r="62" spans="2:11" s="8" customFormat="1" ht="19.9" customHeight="1">
      <c r="B62" s="151"/>
      <c r="C62" s="152"/>
      <c r="D62" s="153" t="s">
        <v>106</v>
      </c>
      <c r="E62" s="154"/>
      <c r="F62" s="154"/>
      <c r="G62" s="154"/>
      <c r="H62" s="154"/>
      <c r="I62" s="155"/>
      <c r="J62" s="156">
        <f>J263</f>
        <v>0</v>
      </c>
      <c r="K62" s="157"/>
    </row>
    <row r="63" spans="2:11" s="8" customFormat="1" ht="19.9" customHeight="1">
      <c r="B63" s="151"/>
      <c r="C63" s="152"/>
      <c r="D63" s="153" t="s">
        <v>107</v>
      </c>
      <c r="E63" s="154"/>
      <c r="F63" s="154"/>
      <c r="G63" s="154"/>
      <c r="H63" s="154"/>
      <c r="I63" s="155"/>
      <c r="J63" s="156">
        <f>J320</f>
        <v>0</v>
      </c>
      <c r="K63" s="157"/>
    </row>
    <row r="64" spans="2:11" s="8" customFormat="1" ht="19.9" customHeight="1">
      <c r="B64" s="151"/>
      <c r="C64" s="152"/>
      <c r="D64" s="153" t="s">
        <v>108</v>
      </c>
      <c r="E64" s="154"/>
      <c r="F64" s="154"/>
      <c r="G64" s="154"/>
      <c r="H64" s="154"/>
      <c r="I64" s="155"/>
      <c r="J64" s="156">
        <f>J334</f>
        <v>0</v>
      </c>
      <c r="K64" s="157"/>
    </row>
    <row r="65" spans="2:11" s="7" customFormat="1" ht="24.95" customHeight="1">
      <c r="B65" s="144"/>
      <c r="C65" s="145"/>
      <c r="D65" s="146" t="s">
        <v>109</v>
      </c>
      <c r="E65" s="147"/>
      <c r="F65" s="147"/>
      <c r="G65" s="147"/>
      <c r="H65" s="147"/>
      <c r="I65" s="148"/>
      <c r="J65" s="149">
        <f>J339</f>
        <v>0</v>
      </c>
      <c r="K65" s="150"/>
    </row>
    <row r="66" spans="2:11" s="8" customFormat="1" ht="19.9" customHeight="1">
      <c r="B66" s="151"/>
      <c r="C66" s="152"/>
      <c r="D66" s="153" t="s">
        <v>110</v>
      </c>
      <c r="E66" s="154"/>
      <c r="F66" s="154"/>
      <c r="G66" s="154"/>
      <c r="H66" s="154"/>
      <c r="I66" s="155"/>
      <c r="J66" s="156">
        <f>J340</f>
        <v>0</v>
      </c>
      <c r="K66" s="157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13"/>
      <c r="J67" s="41"/>
      <c r="K67" s="44"/>
    </row>
    <row r="68" spans="2:11" s="1" customFormat="1" ht="6.95" customHeight="1">
      <c r="B68" s="55"/>
      <c r="C68" s="56"/>
      <c r="D68" s="56"/>
      <c r="E68" s="56"/>
      <c r="F68" s="56"/>
      <c r="G68" s="56"/>
      <c r="H68" s="56"/>
      <c r="I68" s="134"/>
      <c r="J68" s="56"/>
      <c r="K68" s="57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37"/>
      <c r="J72" s="59"/>
      <c r="K72" s="59"/>
      <c r="L72" s="60"/>
    </row>
    <row r="73" spans="2:12" s="1" customFormat="1" ht="36.95" customHeight="1">
      <c r="B73" s="40"/>
      <c r="C73" s="61" t="s">
        <v>111</v>
      </c>
      <c r="D73" s="62"/>
      <c r="E73" s="62"/>
      <c r="F73" s="62"/>
      <c r="G73" s="62"/>
      <c r="H73" s="62"/>
      <c r="I73" s="158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58"/>
      <c r="J74" s="62"/>
      <c r="K74" s="62"/>
      <c r="L74" s="60"/>
    </row>
    <row r="75" spans="2:12" s="1" customFormat="1" ht="14.45" customHeight="1">
      <c r="B75" s="40"/>
      <c r="C75" s="64" t="s">
        <v>18</v>
      </c>
      <c r="D75" s="62"/>
      <c r="E75" s="62"/>
      <c r="F75" s="62"/>
      <c r="G75" s="62"/>
      <c r="H75" s="62"/>
      <c r="I75" s="158"/>
      <c r="J75" s="62"/>
      <c r="K75" s="62"/>
      <c r="L75" s="60"/>
    </row>
    <row r="76" spans="2:12" s="1" customFormat="1" ht="22.5" customHeight="1">
      <c r="B76" s="40"/>
      <c r="C76" s="62"/>
      <c r="D76" s="62"/>
      <c r="E76" s="374" t="str">
        <f>E7</f>
        <v>Labská cyklostezka, Kostelec nad Labem - Mělník, úsek Kly - Mělník</v>
      </c>
      <c r="F76" s="375"/>
      <c r="G76" s="375"/>
      <c r="H76" s="375"/>
      <c r="I76" s="158"/>
      <c r="J76" s="62"/>
      <c r="K76" s="62"/>
      <c r="L76" s="60"/>
    </row>
    <row r="77" spans="2:12" s="1" customFormat="1" ht="14.45" customHeight="1">
      <c r="B77" s="40"/>
      <c r="C77" s="64" t="s">
        <v>94</v>
      </c>
      <c r="D77" s="62"/>
      <c r="E77" s="62"/>
      <c r="F77" s="62"/>
      <c r="G77" s="62"/>
      <c r="H77" s="62"/>
      <c r="I77" s="158"/>
      <c r="J77" s="62"/>
      <c r="K77" s="62"/>
      <c r="L77" s="60"/>
    </row>
    <row r="78" spans="2:12" s="1" customFormat="1" ht="23.25" customHeight="1">
      <c r="B78" s="40"/>
      <c r="C78" s="62"/>
      <c r="D78" s="62"/>
      <c r="E78" s="350" t="str">
        <f>E9</f>
        <v>SO101 - km 14.86 - 17.09</v>
      </c>
      <c r="F78" s="376"/>
      <c r="G78" s="376"/>
      <c r="H78" s="376"/>
      <c r="I78" s="158"/>
      <c r="J78" s="62"/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58"/>
      <c r="J79" s="62"/>
      <c r="K79" s="62"/>
      <c r="L79" s="60"/>
    </row>
    <row r="80" spans="2:12" s="1" customFormat="1" ht="18" customHeight="1">
      <c r="B80" s="40"/>
      <c r="C80" s="64" t="s">
        <v>26</v>
      </c>
      <c r="D80" s="62"/>
      <c r="E80" s="62"/>
      <c r="F80" s="159" t="str">
        <f>F12</f>
        <v xml:space="preserve"> </v>
      </c>
      <c r="G80" s="62"/>
      <c r="H80" s="62"/>
      <c r="I80" s="160" t="s">
        <v>28</v>
      </c>
      <c r="J80" s="72" t="str">
        <f>IF(J12="","",J12)</f>
        <v>30. 3. 2016</v>
      </c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58"/>
      <c r="J81" s="62"/>
      <c r="K81" s="62"/>
      <c r="L81" s="60"/>
    </row>
    <row r="82" spans="2:12" s="1" customFormat="1" ht="13.5">
      <c r="B82" s="40"/>
      <c r="C82" s="64" t="s">
        <v>32</v>
      </c>
      <c r="D82" s="62"/>
      <c r="E82" s="62"/>
      <c r="F82" s="159" t="str">
        <f>E15</f>
        <v>Středočeský kraj</v>
      </c>
      <c r="G82" s="62"/>
      <c r="H82" s="62"/>
      <c r="I82" s="160" t="s">
        <v>39</v>
      </c>
      <c r="J82" s="159" t="str">
        <f>E21</f>
        <v>Pontex spol. s r.o.</v>
      </c>
      <c r="K82" s="62"/>
      <c r="L82" s="60"/>
    </row>
    <row r="83" spans="2:12" s="1" customFormat="1" ht="14.45" customHeight="1">
      <c r="B83" s="40"/>
      <c r="C83" s="64" t="s">
        <v>37</v>
      </c>
      <c r="D83" s="62"/>
      <c r="E83" s="62"/>
      <c r="F83" s="159" t="str">
        <f>IF(E18="","",E18)</f>
        <v/>
      </c>
      <c r="G83" s="62"/>
      <c r="H83" s="62"/>
      <c r="I83" s="158"/>
      <c r="J83" s="62"/>
      <c r="K83" s="62"/>
      <c r="L83" s="60"/>
    </row>
    <row r="84" spans="2:12" s="1" customFormat="1" ht="10.35" customHeight="1">
      <c r="B84" s="40"/>
      <c r="C84" s="62"/>
      <c r="D84" s="62"/>
      <c r="E84" s="62"/>
      <c r="F84" s="62"/>
      <c r="G84" s="62"/>
      <c r="H84" s="62"/>
      <c r="I84" s="158"/>
      <c r="J84" s="62"/>
      <c r="K84" s="62"/>
      <c r="L84" s="60"/>
    </row>
    <row r="85" spans="2:20" s="9" customFormat="1" ht="29.25" customHeight="1">
      <c r="B85" s="161"/>
      <c r="C85" s="162" t="s">
        <v>112</v>
      </c>
      <c r="D85" s="163" t="s">
        <v>63</v>
      </c>
      <c r="E85" s="163" t="s">
        <v>59</v>
      </c>
      <c r="F85" s="163" t="s">
        <v>113</v>
      </c>
      <c r="G85" s="163" t="s">
        <v>114</v>
      </c>
      <c r="H85" s="163" t="s">
        <v>115</v>
      </c>
      <c r="I85" s="164" t="s">
        <v>116</v>
      </c>
      <c r="J85" s="163" t="s">
        <v>98</v>
      </c>
      <c r="K85" s="165" t="s">
        <v>117</v>
      </c>
      <c r="L85" s="166"/>
      <c r="M85" s="80" t="s">
        <v>118</v>
      </c>
      <c r="N85" s="81" t="s">
        <v>48</v>
      </c>
      <c r="O85" s="81" t="s">
        <v>119</v>
      </c>
      <c r="P85" s="81" t="s">
        <v>120</v>
      </c>
      <c r="Q85" s="81" t="s">
        <v>121</v>
      </c>
      <c r="R85" s="81" t="s">
        <v>122</v>
      </c>
      <c r="S85" s="81" t="s">
        <v>123</v>
      </c>
      <c r="T85" s="82" t="s">
        <v>124</v>
      </c>
    </row>
    <row r="86" spans="2:63" s="1" customFormat="1" ht="29.25" customHeight="1">
      <c r="B86" s="40"/>
      <c r="C86" s="86" t="s">
        <v>99</v>
      </c>
      <c r="D86" s="62"/>
      <c r="E86" s="62"/>
      <c r="F86" s="62"/>
      <c r="G86" s="62"/>
      <c r="H86" s="62"/>
      <c r="I86" s="158"/>
      <c r="J86" s="167">
        <f>BK86</f>
        <v>0</v>
      </c>
      <c r="K86" s="62"/>
      <c r="L86" s="60"/>
      <c r="M86" s="83"/>
      <c r="N86" s="84"/>
      <c r="O86" s="84"/>
      <c r="P86" s="168">
        <f>P87+P339</f>
        <v>0</v>
      </c>
      <c r="Q86" s="84"/>
      <c r="R86" s="168">
        <f>R87+R339</f>
        <v>5081.29484</v>
      </c>
      <c r="S86" s="84"/>
      <c r="T86" s="169">
        <f>T87+T339</f>
        <v>1675</v>
      </c>
      <c r="AT86" s="23" t="s">
        <v>77</v>
      </c>
      <c r="AU86" s="23" t="s">
        <v>100</v>
      </c>
      <c r="BK86" s="170">
        <f>BK87+BK339</f>
        <v>0</v>
      </c>
    </row>
    <row r="87" spans="2:63" s="10" customFormat="1" ht="37.35" customHeight="1">
      <c r="B87" s="171"/>
      <c r="C87" s="172"/>
      <c r="D87" s="173" t="s">
        <v>77</v>
      </c>
      <c r="E87" s="174" t="s">
        <v>125</v>
      </c>
      <c r="F87" s="174" t="s">
        <v>126</v>
      </c>
      <c r="G87" s="172"/>
      <c r="H87" s="172"/>
      <c r="I87" s="175"/>
      <c r="J87" s="176">
        <f>BK87</f>
        <v>0</v>
      </c>
      <c r="K87" s="172"/>
      <c r="L87" s="177"/>
      <c r="M87" s="178"/>
      <c r="N87" s="179"/>
      <c r="O87" s="179"/>
      <c r="P87" s="180">
        <f>P88+P227+P231+P235+P263+P320+P334</f>
        <v>0</v>
      </c>
      <c r="Q87" s="179"/>
      <c r="R87" s="180">
        <f>R88+R227+R231+R235+R263+R320+R334</f>
        <v>5081.29484</v>
      </c>
      <c r="S87" s="179"/>
      <c r="T87" s="181">
        <f>T88+T227+T231+T235+T263+T320+T334</f>
        <v>1675</v>
      </c>
      <c r="AR87" s="182" t="s">
        <v>25</v>
      </c>
      <c r="AT87" s="183" t="s">
        <v>77</v>
      </c>
      <c r="AU87" s="183" t="s">
        <v>78</v>
      </c>
      <c r="AY87" s="182" t="s">
        <v>127</v>
      </c>
      <c r="BK87" s="184">
        <f>BK88+BK227+BK231+BK235+BK263+BK320+BK334</f>
        <v>0</v>
      </c>
    </row>
    <row r="88" spans="2:63" s="10" customFormat="1" ht="19.9" customHeight="1">
      <c r="B88" s="171"/>
      <c r="C88" s="172"/>
      <c r="D88" s="185" t="s">
        <v>77</v>
      </c>
      <c r="E88" s="186" t="s">
        <v>25</v>
      </c>
      <c r="F88" s="186" t="s">
        <v>128</v>
      </c>
      <c r="G88" s="172"/>
      <c r="H88" s="172"/>
      <c r="I88" s="175"/>
      <c r="J88" s="187">
        <f>BK88</f>
        <v>0</v>
      </c>
      <c r="K88" s="172"/>
      <c r="L88" s="177"/>
      <c r="M88" s="178"/>
      <c r="N88" s="179"/>
      <c r="O88" s="179"/>
      <c r="P88" s="180">
        <f>SUM(P89:P226)</f>
        <v>0</v>
      </c>
      <c r="Q88" s="179"/>
      <c r="R88" s="180">
        <f>SUM(R89:R226)</f>
        <v>2.50103</v>
      </c>
      <c r="S88" s="179"/>
      <c r="T88" s="181">
        <f>SUM(T89:T226)</f>
        <v>1608</v>
      </c>
      <c r="AR88" s="182" t="s">
        <v>25</v>
      </c>
      <c r="AT88" s="183" t="s">
        <v>77</v>
      </c>
      <c r="AU88" s="183" t="s">
        <v>25</v>
      </c>
      <c r="AY88" s="182" t="s">
        <v>127</v>
      </c>
      <c r="BK88" s="184">
        <f>SUM(BK89:BK226)</f>
        <v>0</v>
      </c>
    </row>
    <row r="89" spans="2:65" s="1" customFormat="1" ht="31.5" customHeight="1">
      <c r="B89" s="40"/>
      <c r="C89" s="188" t="s">
        <v>25</v>
      </c>
      <c r="D89" s="188" t="s">
        <v>129</v>
      </c>
      <c r="E89" s="189" t="s">
        <v>130</v>
      </c>
      <c r="F89" s="190" t="s">
        <v>131</v>
      </c>
      <c r="G89" s="191" t="s">
        <v>132</v>
      </c>
      <c r="H89" s="192">
        <v>560</v>
      </c>
      <c r="I89" s="193"/>
      <c r="J89" s="194">
        <f>ROUND(I89*H89,2)</f>
        <v>0</v>
      </c>
      <c r="K89" s="190" t="s">
        <v>133</v>
      </c>
      <c r="L89" s="60"/>
      <c r="M89" s="195" t="s">
        <v>34</v>
      </c>
      <c r="N89" s="196" t="s">
        <v>49</v>
      </c>
      <c r="O89" s="41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23" t="s">
        <v>134</v>
      </c>
      <c r="AT89" s="23" t="s">
        <v>129</v>
      </c>
      <c r="AU89" s="23" t="s">
        <v>87</v>
      </c>
      <c r="AY89" s="23" t="s">
        <v>127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23" t="s">
        <v>25</v>
      </c>
      <c r="BK89" s="199">
        <f>ROUND(I89*H89,2)</f>
        <v>0</v>
      </c>
      <c r="BL89" s="23" t="s">
        <v>134</v>
      </c>
      <c r="BM89" s="23" t="s">
        <v>135</v>
      </c>
    </row>
    <row r="90" spans="2:47" s="1" customFormat="1" ht="148.5">
      <c r="B90" s="40"/>
      <c r="C90" s="62"/>
      <c r="D90" s="200" t="s">
        <v>136</v>
      </c>
      <c r="E90" s="62"/>
      <c r="F90" s="201" t="s">
        <v>137</v>
      </c>
      <c r="G90" s="62"/>
      <c r="H90" s="62"/>
      <c r="I90" s="158"/>
      <c r="J90" s="62"/>
      <c r="K90" s="62"/>
      <c r="L90" s="60"/>
      <c r="M90" s="202"/>
      <c r="N90" s="41"/>
      <c r="O90" s="41"/>
      <c r="P90" s="41"/>
      <c r="Q90" s="41"/>
      <c r="R90" s="41"/>
      <c r="S90" s="41"/>
      <c r="T90" s="77"/>
      <c r="AT90" s="23" t="s">
        <v>136</v>
      </c>
      <c r="AU90" s="23" t="s">
        <v>87</v>
      </c>
    </row>
    <row r="91" spans="2:51" s="11" customFormat="1" ht="13.5">
      <c r="B91" s="203"/>
      <c r="C91" s="204"/>
      <c r="D91" s="205" t="s">
        <v>138</v>
      </c>
      <c r="E91" s="206" t="s">
        <v>34</v>
      </c>
      <c r="F91" s="207" t="s">
        <v>139</v>
      </c>
      <c r="G91" s="204"/>
      <c r="H91" s="208">
        <v>560</v>
      </c>
      <c r="I91" s="209"/>
      <c r="J91" s="204"/>
      <c r="K91" s="204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138</v>
      </c>
      <c r="AU91" s="214" t="s">
        <v>87</v>
      </c>
      <c r="AV91" s="11" t="s">
        <v>87</v>
      </c>
      <c r="AW91" s="11" t="s">
        <v>41</v>
      </c>
      <c r="AX91" s="11" t="s">
        <v>25</v>
      </c>
      <c r="AY91" s="214" t="s">
        <v>127</v>
      </c>
    </row>
    <row r="92" spans="2:65" s="1" customFormat="1" ht="22.5" customHeight="1">
      <c r="B92" s="40"/>
      <c r="C92" s="188" t="s">
        <v>87</v>
      </c>
      <c r="D92" s="188" t="s">
        <v>129</v>
      </c>
      <c r="E92" s="189" t="s">
        <v>140</v>
      </c>
      <c r="F92" s="190" t="s">
        <v>141</v>
      </c>
      <c r="G92" s="191" t="s">
        <v>142</v>
      </c>
      <c r="H92" s="192">
        <v>28</v>
      </c>
      <c r="I92" s="193"/>
      <c r="J92" s="194">
        <f>ROUND(I92*H92,2)</f>
        <v>0</v>
      </c>
      <c r="K92" s="190" t="s">
        <v>133</v>
      </c>
      <c r="L92" s="60"/>
      <c r="M92" s="195" t="s">
        <v>34</v>
      </c>
      <c r="N92" s="196" t="s">
        <v>49</v>
      </c>
      <c r="O92" s="41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23" t="s">
        <v>134</v>
      </c>
      <c r="AT92" s="23" t="s">
        <v>129</v>
      </c>
      <c r="AU92" s="23" t="s">
        <v>87</v>
      </c>
      <c r="AY92" s="23" t="s">
        <v>127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23" t="s">
        <v>25</v>
      </c>
      <c r="BK92" s="199">
        <f>ROUND(I92*H92,2)</f>
        <v>0</v>
      </c>
      <c r="BL92" s="23" t="s">
        <v>134</v>
      </c>
      <c r="BM92" s="23" t="s">
        <v>143</v>
      </c>
    </row>
    <row r="93" spans="2:47" s="1" customFormat="1" ht="54">
      <c r="B93" s="40"/>
      <c r="C93" s="62"/>
      <c r="D93" s="200" t="s">
        <v>136</v>
      </c>
      <c r="E93" s="62"/>
      <c r="F93" s="201" t="s">
        <v>144</v>
      </c>
      <c r="G93" s="62"/>
      <c r="H93" s="62"/>
      <c r="I93" s="158"/>
      <c r="J93" s="62"/>
      <c r="K93" s="62"/>
      <c r="L93" s="60"/>
      <c r="M93" s="202"/>
      <c r="N93" s="41"/>
      <c r="O93" s="41"/>
      <c r="P93" s="41"/>
      <c r="Q93" s="41"/>
      <c r="R93" s="41"/>
      <c r="S93" s="41"/>
      <c r="T93" s="77"/>
      <c r="AT93" s="23" t="s">
        <v>136</v>
      </c>
      <c r="AU93" s="23" t="s">
        <v>87</v>
      </c>
    </row>
    <row r="94" spans="2:51" s="11" customFormat="1" ht="13.5">
      <c r="B94" s="203"/>
      <c r="C94" s="204"/>
      <c r="D94" s="205" t="s">
        <v>138</v>
      </c>
      <c r="E94" s="206" t="s">
        <v>34</v>
      </c>
      <c r="F94" s="207" t="s">
        <v>145</v>
      </c>
      <c r="G94" s="204"/>
      <c r="H94" s="208">
        <v>28</v>
      </c>
      <c r="I94" s="209"/>
      <c r="J94" s="204"/>
      <c r="K94" s="204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138</v>
      </c>
      <c r="AU94" s="214" t="s">
        <v>87</v>
      </c>
      <c r="AV94" s="11" t="s">
        <v>87</v>
      </c>
      <c r="AW94" s="11" t="s">
        <v>41</v>
      </c>
      <c r="AX94" s="11" t="s">
        <v>25</v>
      </c>
      <c r="AY94" s="214" t="s">
        <v>127</v>
      </c>
    </row>
    <row r="95" spans="2:65" s="1" customFormat="1" ht="31.5" customHeight="1">
      <c r="B95" s="40"/>
      <c r="C95" s="188" t="s">
        <v>146</v>
      </c>
      <c r="D95" s="188" t="s">
        <v>129</v>
      </c>
      <c r="E95" s="189" t="s">
        <v>147</v>
      </c>
      <c r="F95" s="190" t="s">
        <v>148</v>
      </c>
      <c r="G95" s="191" t="s">
        <v>149</v>
      </c>
      <c r="H95" s="192">
        <v>2</v>
      </c>
      <c r="I95" s="193"/>
      <c r="J95" s="194">
        <f>ROUND(I95*H95,2)</f>
        <v>0</v>
      </c>
      <c r="K95" s="190" t="s">
        <v>133</v>
      </c>
      <c r="L95" s="60"/>
      <c r="M95" s="195" t="s">
        <v>34</v>
      </c>
      <c r="N95" s="196" t="s">
        <v>49</v>
      </c>
      <c r="O95" s="41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23" t="s">
        <v>134</v>
      </c>
      <c r="AT95" s="23" t="s">
        <v>129</v>
      </c>
      <c r="AU95" s="23" t="s">
        <v>87</v>
      </c>
      <c r="AY95" s="23" t="s">
        <v>127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23" t="s">
        <v>25</v>
      </c>
      <c r="BK95" s="199">
        <f>ROUND(I95*H95,2)</f>
        <v>0</v>
      </c>
      <c r="BL95" s="23" t="s">
        <v>134</v>
      </c>
      <c r="BM95" s="23" t="s">
        <v>150</v>
      </c>
    </row>
    <row r="96" spans="2:47" s="1" customFormat="1" ht="121.5">
      <c r="B96" s="40"/>
      <c r="C96" s="62"/>
      <c r="D96" s="200" t="s">
        <v>136</v>
      </c>
      <c r="E96" s="62"/>
      <c r="F96" s="201" t="s">
        <v>151</v>
      </c>
      <c r="G96" s="62"/>
      <c r="H96" s="62"/>
      <c r="I96" s="158"/>
      <c r="J96" s="62"/>
      <c r="K96" s="62"/>
      <c r="L96" s="60"/>
      <c r="M96" s="202"/>
      <c r="N96" s="41"/>
      <c r="O96" s="41"/>
      <c r="P96" s="41"/>
      <c r="Q96" s="41"/>
      <c r="R96" s="41"/>
      <c r="S96" s="41"/>
      <c r="T96" s="77"/>
      <c r="AT96" s="23" t="s">
        <v>136</v>
      </c>
      <c r="AU96" s="23" t="s">
        <v>87</v>
      </c>
    </row>
    <row r="97" spans="2:51" s="11" customFormat="1" ht="13.5">
      <c r="B97" s="203"/>
      <c r="C97" s="204"/>
      <c r="D97" s="205" t="s">
        <v>138</v>
      </c>
      <c r="E97" s="206" t="s">
        <v>34</v>
      </c>
      <c r="F97" s="207" t="s">
        <v>152</v>
      </c>
      <c r="G97" s="204"/>
      <c r="H97" s="208">
        <v>2</v>
      </c>
      <c r="I97" s="209"/>
      <c r="J97" s="204"/>
      <c r="K97" s="204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138</v>
      </c>
      <c r="AU97" s="214" t="s">
        <v>87</v>
      </c>
      <c r="AV97" s="11" t="s">
        <v>87</v>
      </c>
      <c r="AW97" s="11" t="s">
        <v>41</v>
      </c>
      <c r="AX97" s="11" t="s">
        <v>25</v>
      </c>
      <c r="AY97" s="214" t="s">
        <v>127</v>
      </c>
    </row>
    <row r="98" spans="2:65" s="1" customFormat="1" ht="31.5" customHeight="1">
      <c r="B98" s="40"/>
      <c r="C98" s="188" t="s">
        <v>134</v>
      </c>
      <c r="D98" s="188" t="s">
        <v>129</v>
      </c>
      <c r="E98" s="189" t="s">
        <v>153</v>
      </c>
      <c r="F98" s="190" t="s">
        <v>154</v>
      </c>
      <c r="G98" s="191" t="s">
        <v>149</v>
      </c>
      <c r="H98" s="192">
        <v>1</v>
      </c>
      <c r="I98" s="193"/>
      <c r="J98" s="194">
        <f>ROUND(I98*H98,2)</f>
        <v>0</v>
      </c>
      <c r="K98" s="190" t="s">
        <v>133</v>
      </c>
      <c r="L98" s="60"/>
      <c r="M98" s="195" t="s">
        <v>34</v>
      </c>
      <c r="N98" s="196" t="s">
        <v>49</v>
      </c>
      <c r="O98" s="41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23" t="s">
        <v>134</v>
      </c>
      <c r="AT98" s="23" t="s">
        <v>129</v>
      </c>
      <c r="AU98" s="23" t="s">
        <v>87</v>
      </c>
      <c r="AY98" s="23" t="s">
        <v>127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23" t="s">
        <v>25</v>
      </c>
      <c r="BK98" s="199">
        <f>ROUND(I98*H98,2)</f>
        <v>0</v>
      </c>
      <c r="BL98" s="23" t="s">
        <v>134</v>
      </c>
      <c r="BM98" s="23" t="s">
        <v>155</v>
      </c>
    </row>
    <row r="99" spans="2:47" s="1" customFormat="1" ht="121.5">
      <c r="B99" s="40"/>
      <c r="C99" s="62"/>
      <c r="D99" s="200" t="s">
        <v>136</v>
      </c>
      <c r="E99" s="62"/>
      <c r="F99" s="201" t="s">
        <v>151</v>
      </c>
      <c r="G99" s="62"/>
      <c r="H99" s="62"/>
      <c r="I99" s="158"/>
      <c r="J99" s="62"/>
      <c r="K99" s="62"/>
      <c r="L99" s="60"/>
      <c r="M99" s="202"/>
      <c r="N99" s="41"/>
      <c r="O99" s="41"/>
      <c r="P99" s="41"/>
      <c r="Q99" s="41"/>
      <c r="R99" s="41"/>
      <c r="S99" s="41"/>
      <c r="T99" s="77"/>
      <c r="AT99" s="23" t="s">
        <v>136</v>
      </c>
      <c r="AU99" s="23" t="s">
        <v>87</v>
      </c>
    </row>
    <row r="100" spans="2:51" s="11" customFormat="1" ht="13.5">
      <c r="B100" s="203"/>
      <c r="C100" s="204"/>
      <c r="D100" s="205" t="s">
        <v>138</v>
      </c>
      <c r="E100" s="206" t="s">
        <v>34</v>
      </c>
      <c r="F100" s="207" t="s">
        <v>156</v>
      </c>
      <c r="G100" s="204"/>
      <c r="H100" s="208">
        <v>1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138</v>
      </c>
      <c r="AU100" s="214" t="s">
        <v>87</v>
      </c>
      <c r="AV100" s="11" t="s">
        <v>87</v>
      </c>
      <c r="AW100" s="11" t="s">
        <v>41</v>
      </c>
      <c r="AX100" s="11" t="s">
        <v>25</v>
      </c>
      <c r="AY100" s="214" t="s">
        <v>127</v>
      </c>
    </row>
    <row r="101" spans="2:65" s="1" customFormat="1" ht="31.5" customHeight="1">
      <c r="B101" s="40"/>
      <c r="C101" s="188" t="s">
        <v>157</v>
      </c>
      <c r="D101" s="188" t="s">
        <v>129</v>
      </c>
      <c r="E101" s="189" t="s">
        <v>158</v>
      </c>
      <c r="F101" s="190" t="s">
        <v>159</v>
      </c>
      <c r="G101" s="191" t="s">
        <v>149</v>
      </c>
      <c r="H101" s="192">
        <v>3</v>
      </c>
      <c r="I101" s="193"/>
      <c r="J101" s="194">
        <f>ROUND(I101*H101,2)</f>
        <v>0</v>
      </c>
      <c r="K101" s="190" t="s">
        <v>133</v>
      </c>
      <c r="L101" s="60"/>
      <c r="M101" s="195" t="s">
        <v>34</v>
      </c>
      <c r="N101" s="196" t="s">
        <v>49</v>
      </c>
      <c r="O101" s="41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23" t="s">
        <v>134</v>
      </c>
      <c r="AT101" s="23" t="s">
        <v>129</v>
      </c>
      <c r="AU101" s="23" t="s">
        <v>87</v>
      </c>
      <c r="AY101" s="23" t="s">
        <v>127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23" t="s">
        <v>25</v>
      </c>
      <c r="BK101" s="199">
        <f>ROUND(I101*H101,2)</f>
        <v>0</v>
      </c>
      <c r="BL101" s="23" t="s">
        <v>134</v>
      </c>
      <c r="BM101" s="23" t="s">
        <v>160</v>
      </c>
    </row>
    <row r="102" spans="2:47" s="1" customFormat="1" ht="121.5">
      <c r="B102" s="40"/>
      <c r="C102" s="62"/>
      <c r="D102" s="200" t="s">
        <v>136</v>
      </c>
      <c r="E102" s="62"/>
      <c r="F102" s="201" t="s">
        <v>151</v>
      </c>
      <c r="G102" s="62"/>
      <c r="H102" s="62"/>
      <c r="I102" s="158"/>
      <c r="J102" s="62"/>
      <c r="K102" s="62"/>
      <c r="L102" s="60"/>
      <c r="M102" s="202"/>
      <c r="N102" s="41"/>
      <c r="O102" s="41"/>
      <c r="P102" s="41"/>
      <c r="Q102" s="41"/>
      <c r="R102" s="41"/>
      <c r="S102" s="41"/>
      <c r="T102" s="77"/>
      <c r="AT102" s="23" t="s">
        <v>136</v>
      </c>
      <c r="AU102" s="23" t="s">
        <v>87</v>
      </c>
    </row>
    <row r="103" spans="2:51" s="11" customFormat="1" ht="13.5">
      <c r="B103" s="203"/>
      <c r="C103" s="204"/>
      <c r="D103" s="205" t="s">
        <v>138</v>
      </c>
      <c r="E103" s="206" t="s">
        <v>34</v>
      </c>
      <c r="F103" s="207" t="s">
        <v>161</v>
      </c>
      <c r="G103" s="204"/>
      <c r="H103" s="208">
        <v>3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138</v>
      </c>
      <c r="AU103" s="214" t="s">
        <v>87</v>
      </c>
      <c r="AV103" s="11" t="s">
        <v>87</v>
      </c>
      <c r="AW103" s="11" t="s">
        <v>41</v>
      </c>
      <c r="AX103" s="11" t="s">
        <v>25</v>
      </c>
      <c r="AY103" s="214" t="s">
        <v>127</v>
      </c>
    </row>
    <row r="104" spans="2:65" s="1" customFormat="1" ht="31.5" customHeight="1">
      <c r="B104" s="40"/>
      <c r="C104" s="188" t="s">
        <v>162</v>
      </c>
      <c r="D104" s="188" t="s">
        <v>129</v>
      </c>
      <c r="E104" s="189" t="s">
        <v>163</v>
      </c>
      <c r="F104" s="190" t="s">
        <v>164</v>
      </c>
      <c r="G104" s="191" t="s">
        <v>149</v>
      </c>
      <c r="H104" s="192">
        <v>1</v>
      </c>
      <c r="I104" s="193"/>
      <c r="J104" s="194">
        <f>ROUND(I104*H104,2)</f>
        <v>0</v>
      </c>
      <c r="K104" s="190" t="s">
        <v>133</v>
      </c>
      <c r="L104" s="60"/>
      <c r="M104" s="195" t="s">
        <v>34</v>
      </c>
      <c r="N104" s="196" t="s">
        <v>49</v>
      </c>
      <c r="O104" s="41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23" t="s">
        <v>134</v>
      </c>
      <c r="AT104" s="23" t="s">
        <v>129</v>
      </c>
      <c r="AU104" s="23" t="s">
        <v>87</v>
      </c>
      <c r="AY104" s="23" t="s">
        <v>127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23" t="s">
        <v>25</v>
      </c>
      <c r="BK104" s="199">
        <f>ROUND(I104*H104,2)</f>
        <v>0</v>
      </c>
      <c r="BL104" s="23" t="s">
        <v>134</v>
      </c>
      <c r="BM104" s="23" t="s">
        <v>165</v>
      </c>
    </row>
    <row r="105" spans="2:47" s="1" customFormat="1" ht="121.5">
      <c r="B105" s="40"/>
      <c r="C105" s="62"/>
      <c r="D105" s="200" t="s">
        <v>136</v>
      </c>
      <c r="E105" s="62"/>
      <c r="F105" s="201" t="s">
        <v>151</v>
      </c>
      <c r="G105" s="62"/>
      <c r="H105" s="62"/>
      <c r="I105" s="158"/>
      <c r="J105" s="62"/>
      <c r="K105" s="62"/>
      <c r="L105" s="60"/>
      <c r="M105" s="202"/>
      <c r="N105" s="41"/>
      <c r="O105" s="41"/>
      <c r="P105" s="41"/>
      <c r="Q105" s="41"/>
      <c r="R105" s="41"/>
      <c r="S105" s="41"/>
      <c r="T105" s="77"/>
      <c r="AT105" s="23" t="s">
        <v>136</v>
      </c>
      <c r="AU105" s="23" t="s">
        <v>87</v>
      </c>
    </row>
    <row r="106" spans="2:51" s="11" customFormat="1" ht="13.5">
      <c r="B106" s="203"/>
      <c r="C106" s="204"/>
      <c r="D106" s="205" t="s">
        <v>138</v>
      </c>
      <c r="E106" s="206" t="s">
        <v>34</v>
      </c>
      <c r="F106" s="207" t="s">
        <v>156</v>
      </c>
      <c r="G106" s="204"/>
      <c r="H106" s="208">
        <v>1</v>
      </c>
      <c r="I106" s="209"/>
      <c r="J106" s="204"/>
      <c r="K106" s="204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138</v>
      </c>
      <c r="AU106" s="214" t="s">
        <v>87</v>
      </c>
      <c r="AV106" s="11" t="s">
        <v>87</v>
      </c>
      <c r="AW106" s="11" t="s">
        <v>41</v>
      </c>
      <c r="AX106" s="11" t="s">
        <v>25</v>
      </c>
      <c r="AY106" s="214" t="s">
        <v>127</v>
      </c>
    </row>
    <row r="107" spans="2:65" s="1" customFormat="1" ht="31.5" customHeight="1">
      <c r="B107" s="40"/>
      <c r="C107" s="188" t="s">
        <v>166</v>
      </c>
      <c r="D107" s="188" t="s">
        <v>129</v>
      </c>
      <c r="E107" s="189" t="s">
        <v>167</v>
      </c>
      <c r="F107" s="190" t="s">
        <v>168</v>
      </c>
      <c r="G107" s="191" t="s">
        <v>149</v>
      </c>
      <c r="H107" s="192">
        <v>1</v>
      </c>
      <c r="I107" s="193"/>
      <c r="J107" s="194">
        <f>ROUND(I107*H107,2)</f>
        <v>0</v>
      </c>
      <c r="K107" s="190" t="s">
        <v>133</v>
      </c>
      <c r="L107" s="60"/>
      <c r="M107" s="195" t="s">
        <v>34</v>
      </c>
      <c r="N107" s="196" t="s">
        <v>49</v>
      </c>
      <c r="O107" s="41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23" t="s">
        <v>134</v>
      </c>
      <c r="AT107" s="23" t="s">
        <v>129</v>
      </c>
      <c r="AU107" s="23" t="s">
        <v>87</v>
      </c>
      <c r="AY107" s="23" t="s">
        <v>127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23" t="s">
        <v>25</v>
      </c>
      <c r="BK107" s="199">
        <f>ROUND(I107*H107,2)</f>
        <v>0</v>
      </c>
      <c r="BL107" s="23" t="s">
        <v>134</v>
      </c>
      <c r="BM107" s="23" t="s">
        <v>169</v>
      </c>
    </row>
    <row r="108" spans="2:47" s="1" customFormat="1" ht="121.5">
      <c r="B108" s="40"/>
      <c r="C108" s="62"/>
      <c r="D108" s="200" t="s">
        <v>136</v>
      </c>
      <c r="E108" s="62"/>
      <c r="F108" s="201" t="s">
        <v>151</v>
      </c>
      <c r="G108" s="62"/>
      <c r="H108" s="62"/>
      <c r="I108" s="158"/>
      <c r="J108" s="62"/>
      <c r="K108" s="62"/>
      <c r="L108" s="60"/>
      <c r="M108" s="202"/>
      <c r="N108" s="41"/>
      <c r="O108" s="41"/>
      <c r="P108" s="41"/>
      <c r="Q108" s="41"/>
      <c r="R108" s="41"/>
      <c r="S108" s="41"/>
      <c r="T108" s="77"/>
      <c r="AT108" s="23" t="s">
        <v>136</v>
      </c>
      <c r="AU108" s="23" t="s">
        <v>87</v>
      </c>
    </row>
    <row r="109" spans="2:51" s="11" customFormat="1" ht="13.5">
      <c r="B109" s="203"/>
      <c r="C109" s="204"/>
      <c r="D109" s="205" t="s">
        <v>138</v>
      </c>
      <c r="E109" s="206" t="s">
        <v>34</v>
      </c>
      <c r="F109" s="207" t="s">
        <v>156</v>
      </c>
      <c r="G109" s="204"/>
      <c r="H109" s="208">
        <v>1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138</v>
      </c>
      <c r="AU109" s="214" t="s">
        <v>87</v>
      </c>
      <c r="AV109" s="11" t="s">
        <v>87</v>
      </c>
      <c r="AW109" s="11" t="s">
        <v>41</v>
      </c>
      <c r="AX109" s="11" t="s">
        <v>25</v>
      </c>
      <c r="AY109" s="214" t="s">
        <v>127</v>
      </c>
    </row>
    <row r="110" spans="2:65" s="1" customFormat="1" ht="31.5" customHeight="1">
      <c r="B110" s="40"/>
      <c r="C110" s="188" t="s">
        <v>170</v>
      </c>
      <c r="D110" s="188" t="s">
        <v>129</v>
      </c>
      <c r="E110" s="189" t="s">
        <v>171</v>
      </c>
      <c r="F110" s="190" t="s">
        <v>172</v>
      </c>
      <c r="G110" s="191" t="s">
        <v>149</v>
      </c>
      <c r="H110" s="192">
        <v>1</v>
      </c>
      <c r="I110" s="193"/>
      <c r="J110" s="194">
        <f>ROUND(I110*H110,2)</f>
        <v>0</v>
      </c>
      <c r="K110" s="190" t="s">
        <v>133</v>
      </c>
      <c r="L110" s="60"/>
      <c r="M110" s="195" t="s">
        <v>34</v>
      </c>
      <c r="N110" s="196" t="s">
        <v>49</v>
      </c>
      <c r="O110" s="41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23" t="s">
        <v>134</v>
      </c>
      <c r="AT110" s="23" t="s">
        <v>129</v>
      </c>
      <c r="AU110" s="23" t="s">
        <v>87</v>
      </c>
      <c r="AY110" s="23" t="s">
        <v>127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23" t="s">
        <v>25</v>
      </c>
      <c r="BK110" s="199">
        <f>ROUND(I110*H110,2)</f>
        <v>0</v>
      </c>
      <c r="BL110" s="23" t="s">
        <v>134</v>
      </c>
      <c r="BM110" s="23" t="s">
        <v>173</v>
      </c>
    </row>
    <row r="111" spans="2:47" s="1" customFormat="1" ht="135">
      <c r="B111" s="40"/>
      <c r="C111" s="62"/>
      <c r="D111" s="200" t="s">
        <v>136</v>
      </c>
      <c r="E111" s="62"/>
      <c r="F111" s="201" t="s">
        <v>174</v>
      </c>
      <c r="G111" s="62"/>
      <c r="H111" s="62"/>
      <c r="I111" s="158"/>
      <c r="J111" s="62"/>
      <c r="K111" s="62"/>
      <c r="L111" s="60"/>
      <c r="M111" s="202"/>
      <c r="N111" s="41"/>
      <c r="O111" s="41"/>
      <c r="P111" s="41"/>
      <c r="Q111" s="41"/>
      <c r="R111" s="41"/>
      <c r="S111" s="41"/>
      <c r="T111" s="77"/>
      <c r="AT111" s="23" t="s">
        <v>136</v>
      </c>
      <c r="AU111" s="23" t="s">
        <v>87</v>
      </c>
    </row>
    <row r="112" spans="2:51" s="11" customFormat="1" ht="13.5">
      <c r="B112" s="203"/>
      <c r="C112" s="204"/>
      <c r="D112" s="205" t="s">
        <v>138</v>
      </c>
      <c r="E112" s="206" t="s">
        <v>34</v>
      </c>
      <c r="F112" s="207" t="s">
        <v>175</v>
      </c>
      <c r="G112" s="204"/>
      <c r="H112" s="208">
        <v>1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138</v>
      </c>
      <c r="AU112" s="214" t="s">
        <v>87</v>
      </c>
      <c r="AV112" s="11" t="s">
        <v>87</v>
      </c>
      <c r="AW112" s="11" t="s">
        <v>41</v>
      </c>
      <c r="AX112" s="11" t="s">
        <v>25</v>
      </c>
      <c r="AY112" s="214" t="s">
        <v>127</v>
      </c>
    </row>
    <row r="113" spans="2:65" s="1" customFormat="1" ht="31.5" customHeight="1">
      <c r="B113" s="40"/>
      <c r="C113" s="188" t="s">
        <v>176</v>
      </c>
      <c r="D113" s="188" t="s">
        <v>129</v>
      </c>
      <c r="E113" s="189" t="s">
        <v>177</v>
      </c>
      <c r="F113" s="190" t="s">
        <v>178</v>
      </c>
      <c r="G113" s="191" t="s">
        <v>149</v>
      </c>
      <c r="H113" s="192">
        <v>1</v>
      </c>
      <c r="I113" s="193"/>
      <c r="J113" s="194">
        <f>ROUND(I113*H113,2)</f>
        <v>0</v>
      </c>
      <c r="K113" s="190" t="s">
        <v>133</v>
      </c>
      <c r="L113" s="60"/>
      <c r="M113" s="195" t="s">
        <v>34</v>
      </c>
      <c r="N113" s="196" t="s">
        <v>49</v>
      </c>
      <c r="O113" s="41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23" t="s">
        <v>134</v>
      </c>
      <c r="AT113" s="23" t="s">
        <v>129</v>
      </c>
      <c r="AU113" s="23" t="s">
        <v>87</v>
      </c>
      <c r="AY113" s="23" t="s">
        <v>127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23" t="s">
        <v>25</v>
      </c>
      <c r="BK113" s="199">
        <f>ROUND(I113*H113,2)</f>
        <v>0</v>
      </c>
      <c r="BL113" s="23" t="s">
        <v>134</v>
      </c>
      <c r="BM113" s="23" t="s">
        <v>179</v>
      </c>
    </row>
    <row r="114" spans="2:47" s="1" customFormat="1" ht="135">
      <c r="B114" s="40"/>
      <c r="C114" s="62"/>
      <c r="D114" s="200" t="s">
        <v>136</v>
      </c>
      <c r="E114" s="62"/>
      <c r="F114" s="201" t="s">
        <v>174</v>
      </c>
      <c r="G114" s="62"/>
      <c r="H114" s="62"/>
      <c r="I114" s="158"/>
      <c r="J114" s="62"/>
      <c r="K114" s="62"/>
      <c r="L114" s="60"/>
      <c r="M114" s="202"/>
      <c r="N114" s="41"/>
      <c r="O114" s="41"/>
      <c r="P114" s="41"/>
      <c r="Q114" s="41"/>
      <c r="R114" s="41"/>
      <c r="S114" s="41"/>
      <c r="T114" s="77"/>
      <c r="AT114" s="23" t="s">
        <v>136</v>
      </c>
      <c r="AU114" s="23" t="s">
        <v>87</v>
      </c>
    </row>
    <row r="115" spans="2:51" s="11" customFormat="1" ht="13.5">
      <c r="B115" s="203"/>
      <c r="C115" s="204"/>
      <c r="D115" s="205" t="s">
        <v>138</v>
      </c>
      <c r="E115" s="206" t="s">
        <v>34</v>
      </c>
      <c r="F115" s="207" t="s">
        <v>180</v>
      </c>
      <c r="G115" s="204"/>
      <c r="H115" s="208">
        <v>1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138</v>
      </c>
      <c r="AU115" s="214" t="s">
        <v>87</v>
      </c>
      <c r="AV115" s="11" t="s">
        <v>87</v>
      </c>
      <c r="AW115" s="11" t="s">
        <v>41</v>
      </c>
      <c r="AX115" s="11" t="s">
        <v>25</v>
      </c>
      <c r="AY115" s="214" t="s">
        <v>127</v>
      </c>
    </row>
    <row r="116" spans="2:65" s="1" customFormat="1" ht="31.5" customHeight="1">
      <c r="B116" s="40"/>
      <c r="C116" s="188" t="s">
        <v>30</v>
      </c>
      <c r="D116" s="188" t="s">
        <v>129</v>
      </c>
      <c r="E116" s="189" t="s">
        <v>181</v>
      </c>
      <c r="F116" s="190" t="s">
        <v>182</v>
      </c>
      <c r="G116" s="191" t="s">
        <v>149</v>
      </c>
      <c r="H116" s="192">
        <v>2</v>
      </c>
      <c r="I116" s="193"/>
      <c r="J116" s="194">
        <f>ROUND(I116*H116,2)</f>
        <v>0</v>
      </c>
      <c r="K116" s="190" t="s">
        <v>133</v>
      </c>
      <c r="L116" s="60"/>
      <c r="M116" s="195" t="s">
        <v>34</v>
      </c>
      <c r="N116" s="196" t="s">
        <v>49</v>
      </c>
      <c r="O116" s="41"/>
      <c r="P116" s="197">
        <f>O116*H116</f>
        <v>0</v>
      </c>
      <c r="Q116" s="197">
        <v>8E-05</v>
      </c>
      <c r="R116" s="197">
        <f>Q116*H116</f>
        <v>0.00016</v>
      </c>
      <c r="S116" s="197">
        <v>0</v>
      </c>
      <c r="T116" s="198">
        <f>S116*H116</f>
        <v>0</v>
      </c>
      <c r="AR116" s="23" t="s">
        <v>134</v>
      </c>
      <c r="AT116" s="23" t="s">
        <v>129</v>
      </c>
      <c r="AU116" s="23" t="s">
        <v>87</v>
      </c>
      <c r="AY116" s="23" t="s">
        <v>127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23" t="s">
        <v>25</v>
      </c>
      <c r="BK116" s="199">
        <f>ROUND(I116*H116,2)</f>
        <v>0</v>
      </c>
      <c r="BL116" s="23" t="s">
        <v>134</v>
      </c>
      <c r="BM116" s="23" t="s">
        <v>183</v>
      </c>
    </row>
    <row r="117" spans="2:47" s="1" customFormat="1" ht="108">
      <c r="B117" s="40"/>
      <c r="C117" s="62"/>
      <c r="D117" s="205" t="s">
        <v>136</v>
      </c>
      <c r="E117" s="62"/>
      <c r="F117" s="215" t="s">
        <v>184</v>
      </c>
      <c r="G117" s="62"/>
      <c r="H117" s="62"/>
      <c r="I117" s="158"/>
      <c r="J117" s="62"/>
      <c r="K117" s="62"/>
      <c r="L117" s="60"/>
      <c r="M117" s="202"/>
      <c r="N117" s="41"/>
      <c r="O117" s="41"/>
      <c r="P117" s="41"/>
      <c r="Q117" s="41"/>
      <c r="R117" s="41"/>
      <c r="S117" s="41"/>
      <c r="T117" s="77"/>
      <c r="AT117" s="23" t="s">
        <v>136</v>
      </c>
      <c r="AU117" s="23" t="s">
        <v>87</v>
      </c>
    </row>
    <row r="118" spans="2:65" s="1" customFormat="1" ht="31.5" customHeight="1">
      <c r="B118" s="40"/>
      <c r="C118" s="188" t="s">
        <v>185</v>
      </c>
      <c r="D118" s="188" t="s">
        <v>129</v>
      </c>
      <c r="E118" s="189" t="s">
        <v>186</v>
      </c>
      <c r="F118" s="190" t="s">
        <v>187</v>
      </c>
      <c r="G118" s="191" t="s">
        <v>149</v>
      </c>
      <c r="H118" s="192">
        <v>1</v>
      </c>
      <c r="I118" s="193"/>
      <c r="J118" s="194">
        <f>ROUND(I118*H118,2)</f>
        <v>0</v>
      </c>
      <c r="K118" s="190" t="s">
        <v>133</v>
      </c>
      <c r="L118" s="60"/>
      <c r="M118" s="195" t="s">
        <v>34</v>
      </c>
      <c r="N118" s="196" t="s">
        <v>49</v>
      </c>
      <c r="O118" s="41"/>
      <c r="P118" s="197">
        <f>O118*H118</f>
        <v>0</v>
      </c>
      <c r="Q118" s="197">
        <v>8E-05</v>
      </c>
      <c r="R118" s="197">
        <f>Q118*H118</f>
        <v>8E-05</v>
      </c>
      <c r="S118" s="197">
        <v>0</v>
      </c>
      <c r="T118" s="198">
        <f>S118*H118</f>
        <v>0</v>
      </c>
      <c r="AR118" s="23" t="s">
        <v>134</v>
      </c>
      <c r="AT118" s="23" t="s">
        <v>129</v>
      </c>
      <c r="AU118" s="23" t="s">
        <v>87</v>
      </c>
      <c r="AY118" s="23" t="s">
        <v>127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23" t="s">
        <v>25</v>
      </c>
      <c r="BK118" s="199">
        <f>ROUND(I118*H118,2)</f>
        <v>0</v>
      </c>
      <c r="BL118" s="23" t="s">
        <v>134</v>
      </c>
      <c r="BM118" s="23" t="s">
        <v>188</v>
      </c>
    </row>
    <row r="119" spans="2:47" s="1" customFormat="1" ht="108">
      <c r="B119" s="40"/>
      <c r="C119" s="62"/>
      <c r="D119" s="205" t="s">
        <v>136</v>
      </c>
      <c r="E119" s="62"/>
      <c r="F119" s="215" t="s">
        <v>184</v>
      </c>
      <c r="G119" s="62"/>
      <c r="H119" s="62"/>
      <c r="I119" s="158"/>
      <c r="J119" s="62"/>
      <c r="K119" s="62"/>
      <c r="L119" s="60"/>
      <c r="M119" s="202"/>
      <c r="N119" s="41"/>
      <c r="O119" s="41"/>
      <c r="P119" s="41"/>
      <c r="Q119" s="41"/>
      <c r="R119" s="41"/>
      <c r="S119" s="41"/>
      <c r="T119" s="77"/>
      <c r="AT119" s="23" t="s">
        <v>136</v>
      </c>
      <c r="AU119" s="23" t="s">
        <v>87</v>
      </c>
    </row>
    <row r="120" spans="2:65" s="1" customFormat="1" ht="31.5" customHeight="1">
      <c r="B120" s="40"/>
      <c r="C120" s="188" t="s">
        <v>189</v>
      </c>
      <c r="D120" s="188" t="s">
        <v>129</v>
      </c>
      <c r="E120" s="189" t="s">
        <v>190</v>
      </c>
      <c r="F120" s="190" t="s">
        <v>191</v>
      </c>
      <c r="G120" s="191" t="s">
        <v>149</v>
      </c>
      <c r="H120" s="192">
        <v>3</v>
      </c>
      <c r="I120" s="193"/>
      <c r="J120" s="194">
        <f>ROUND(I120*H120,2)</f>
        <v>0</v>
      </c>
      <c r="K120" s="190" t="s">
        <v>133</v>
      </c>
      <c r="L120" s="60"/>
      <c r="M120" s="195" t="s">
        <v>34</v>
      </c>
      <c r="N120" s="196" t="s">
        <v>49</v>
      </c>
      <c r="O120" s="41"/>
      <c r="P120" s="197">
        <f>O120*H120</f>
        <v>0</v>
      </c>
      <c r="Q120" s="197">
        <v>0.00017</v>
      </c>
      <c r="R120" s="197">
        <f>Q120*H120</f>
        <v>0.00051</v>
      </c>
      <c r="S120" s="197">
        <v>0</v>
      </c>
      <c r="T120" s="198">
        <f>S120*H120</f>
        <v>0</v>
      </c>
      <c r="AR120" s="23" t="s">
        <v>134</v>
      </c>
      <c r="AT120" s="23" t="s">
        <v>129</v>
      </c>
      <c r="AU120" s="23" t="s">
        <v>87</v>
      </c>
      <c r="AY120" s="23" t="s">
        <v>127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23" t="s">
        <v>25</v>
      </c>
      <c r="BK120" s="199">
        <f>ROUND(I120*H120,2)</f>
        <v>0</v>
      </c>
      <c r="BL120" s="23" t="s">
        <v>134</v>
      </c>
      <c r="BM120" s="23" t="s">
        <v>192</v>
      </c>
    </row>
    <row r="121" spans="2:47" s="1" customFormat="1" ht="108">
      <c r="B121" s="40"/>
      <c r="C121" s="62"/>
      <c r="D121" s="205" t="s">
        <v>136</v>
      </c>
      <c r="E121" s="62"/>
      <c r="F121" s="215" t="s">
        <v>184</v>
      </c>
      <c r="G121" s="62"/>
      <c r="H121" s="62"/>
      <c r="I121" s="158"/>
      <c r="J121" s="62"/>
      <c r="K121" s="62"/>
      <c r="L121" s="60"/>
      <c r="M121" s="202"/>
      <c r="N121" s="41"/>
      <c r="O121" s="41"/>
      <c r="P121" s="41"/>
      <c r="Q121" s="41"/>
      <c r="R121" s="41"/>
      <c r="S121" s="41"/>
      <c r="T121" s="77"/>
      <c r="AT121" s="23" t="s">
        <v>136</v>
      </c>
      <c r="AU121" s="23" t="s">
        <v>87</v>
      </c>
    </row>
    <row r="122" spans="2:65" s="1" customFormat="1" ht="31.5" customHeight="1">
      <c r="B122" s="40"/>
      <c r="C122" s="188" t="s">
        <v>193</v>
      </c>
      <c r="D122" s="188" t="s">
        <v>129</v>
      </c>
      <c r="E122" s="189" t="s">
        <v>194</v>
      </c>
      <c r="F122" s="190" t="s">
        <v>195</v>
      </c>
      <c r="G122" s="191" t="s">
        <v>149</v>
      </c>
      <c r="H122" s="192">
        <v>1</v>
      </c>
      <c r="I122" s="193"/>
      <c r="J122" s="194">
        <f>ROUND(I122*H122,2)</f>
        <v>0</v>
      </c>
      <c r="K122" s="190" t="s">
        <v>133</v>
      </c>
      <c r="L122" s="60"/>
      <c r="M122" s="195" t="s">
        <v>34</v>
      </c>
      <c r="N122" s="196" t="s">
        <v>49</v>
      </c>
      <c r="O122" s="41"/>
      <c r="P122" s="197">
        <f>O122*H122</f>
        <v>0</v>
      </c>
      <c r="Q122" s="197">
        <v>0.00017</v>
      </c>
      <c r="R122" s="197">
        <f>Q122*H122</f>
        <v>0.00017</v>
      </c>
      <c r="S122" s="197">
        <v>0</v>
      </c>
      <c r="T122" s="198">
        <f>S122*H122</f>
        <v>0</v>
      </c>
      <c r="AR122" s="23" t="s">
        <v>134</v>
      </c>
      <c r="AT122" s="23" t="s">
        <v>129</v>
      </c>
      <c r="AU122" s="23" t="s">
        <v>87</v>
      </c>
      <c r="AY122" s="23" t="s">
        <v>127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23" t="s">
        <v>25</v>
      </c>
      <c r="BK122" s="199">
        <f>ROUND(I122*H122,2)</f>
        <v>0</v>
      </c>
      <c r="BL122" s="23" t="s">
        <v>134</v>
      </c>
      <c r="BM122" s="23" t="s">
        <v>196</v>
      </c>
    </row>
    <row r="123" spans="2:47" s="1" customFormat="1" ht="108">
      <c r="B123" s="40"/>
      <c r="C123" s="62"/>
      <c r="D123" s="205" t="s">
        <v>136</v>
      </c>
      <c r="E123" s="62"/>
      <c r="F123" s="215" t="s">
        <v>184</v>
      </c>
      <c r="G123" s="62"/>
      <c r="H123" s="62"/>
      <c r="I123" s="158"/>
      <c r="J123" s="62"/>
      <c r="K123" s="62"/>
      <c r="L123" s="60"/>
      <c r="M123" s="202"/>
      <c r="N123" s="41"/>
      <c r="O123" s="41"/>
      <c r="P123" s="41"/>
      <c r="Q123" s="41"/>
      <c r="R123" s="41"/>
      <c r="S123" s="41"/>
      <c r="T123" s="77"/>
      <c r="AT123" s="23" t="s">
        <v>136</v>
      </c>
      <c r="AU123" s="23" t="s">
        <v>87</v>
      </c>
    </row>
    <row r="124" spans="2:65" s="1" customFormat="1" ht="31.5" customHeight="1">
      <c r="B124" s="40"/>
      <c r="C124" s="188" t="s">
        <v>197</v>
      </c>
      <c r="D124" s="188" t="s">
        <v>129</v>
      </c>
      <c r="E124" s="189" t="s">
        <v>198</v>
      </c>
      <c r="F124" s="190" t="s">
        <v>199</v>
      </c>
      <c r="G124" s="191" t="s">
        <v>149</v>
      </c>
      <c r="H124" s="192">
        <v>3</v>
      </c>
      <c r="I124" s="193"/>
      <c r="J124" s="194">
        <f>ROUND(I124*H124,2)</f>
        <v>0</v>
      </c>
      <c r="K124" s="190" t="s">
        <v>133</v>
      </c>
      <c r="L124" s="60"/>
      <c r="M124" s="195" t="s">
        <v>34</v>
      </c>
      <c r="N124" s="196" t="s">
        <v>49</v>
      </c>
      <c r="O124" s="41"/>
      <c r="P124" s="197">
        <f>O124*H124</f>
        <v>0</v>
      </c>
      <c r="Q124" s="197">
        <v>0.00017</v>
      </c>
      <c r="R124" s="197">
        <f>Q124*H124</f>
        <v>0.00051</v>
      </c>
      <c r="S124" s="197">
        <v>0</v>
      </c>
      <c r="T124" s="198">
        <f>S124*H124</f>
        <v>0</v>
      </c>
      <c r="AR124" s="23" t="s">
        <v>134</v>
      </c>
      <c r="AT124" s="23" t="s">
        <v>129</v>
      </c>
      <c r="AU124" s="23" t="s">
        <v>87</v>
      </c>
      <c r="AY124" s="23" t="s">
        <v>127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23" t="s">
        <v>25</v>
      </c>
      <c r="BK124" s="199">
        <f>ROUND(I124*H124,2)</f>
        <v>0</v>
      </c>
      <c r="BL124" s="23" t="s">
        <v>134</v>
      </c>
      <c r="BM124" s="23" t="s">
        <v>200</v>
      </c>
    </row>
    <row r="125" spans="2:47" s="1" customFormat="1" ht="108">
      <c r="B125" s="40"/>
      <c r="C125" s="62"/>
      <c r="D125" s="205" t="s">
        <v>136</v>
      </c>
      <c r="E125" s="62"/>
      <c r="F125" s="215" t="s">
        <v>184</v>
      </c>
      <c r="G125" s="62"/>
      <c r="H125" s="62"/>
      <c r="I125" s="158"/>
      <c r="J125" s="62"/>
      <c r="K125" s="62"/>
      <c r="L125" s="60"/>
      <c r="M125" s="202"/>
      <c r="N125" s="41"/>
      <c r="O125" s="41"/>
      <c r="P125" s="41"/>
      <c r="Q125" s="41"/>
      <c r="R125" s="41"/>
      <c r="S125" s="41"/>
      <c r="T125" s="77"/>
      <c r="AT125" s="23" t="s">
        <v>136</v>
      </c>
      <c r="AU125" s="23" t="s">
        <v>87</v>
      </c>
    </row>
    <row r="126" spans="2:65" s="1" customFormat="1" ht="31.5" customHeight="1">
      <c r="B126" s="40"/>
      <c r="C126" s="188" t="s">
        <v>10</v>
      </c>
      <c r="D126" s="188" t="s">
        <v>129</v>
      </c>
      <c r="E126" s="189" t="s">
        <v>201</v>
      </c>
      <c r="F126" s="190" t="s">
        <v>202</v>
      </c>
      <c r="G126" s="191" t="s">
        <v>132</v>
      </c>
      <c r="H126" s="192">
        <v>3350</v>
      </c>
      <c r="I126" s="193"/>
      <c r="J126" s="194">
        <f>ROUND(I126*H126,2)</f>
        <v>0</v>
      </c>
      <c r="K126" s="190" t="s">
        <v>133</v>
      </c>
      <c r="L126" s="60"/>
      <c r="M126" s="195" t="s">
        <v>34</v>
      </c>
      <c r="N126" s="196" t="s">
        <v>49</v>
      </c>
      <c r="O126" s="41"/>
      <c r="P126" s="197">
        <f>O126*H126</f>
        <v>0</v>
      </c>
      <c r="Q126" s="197">
        <v>0</v>
      </c>
      <c r="R126" s="197">
        <f>Q126*H126</f>
        <v>0</v>
      </c>
      <c r="S126" s="197">
        <v>0.48</v>
      </c>
      <c r="T126" s="198">
        <f>S126*H126</f>
        <v>1608</v>
      </c>
      <c r="AR126" s="23" t="s">
        <v>134</v>
      </c>
      <c r="AT126" s="23" t="s">
        <v>129</v>
      </c>
      <c r="AU126" s="23" t="s">
        <v>87</v>
      </c>
      <c r="AY126" s="23" t="s">
        <v>127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23" t="s">
        <v>25</v>
      </c>
      <c r="BK126" s="199">
        <f>ROUND(I126*H126,2)</f>
        <v>0</v>
      </c>
      <c r="BL126" s="23" t="s">
        <v>134</v>
      </c>
      <c r="BM126" s="23" t="s">
        <v>203</v>
      </c>
    </row>
    <row r="127" spans="2:47" s="1" customFormat="1" ht="81">
      <c r="B127" s="40"/>
      <c r="C127" s="62"/>
      <c r="D127" s="200" t="s">
        <v>136</v>
      </c>
      <c r="E127" s="62"/>
      <c r="F127" s="201" t="s">
        <v>204</v>
      </c>
      <c r="G127" s="62"/>
      <c r="H127" s="62"/>
      <c r="I127" s="158"/>
      <c r="J127" s="62"/>
      <c r="K127" s="62"/>
      <c r="L127" s="60"/>
      <c r="M127" s="202"/>
      <c r="N127" s="41"/>
      <c r="O127" s="41"/>
      <c r="P127" s="41"/>
      <c r="Q127" s="41"/>
      <c r="R127" s="41"/>
      <c r="S127" s="41"/>
      <c r="T127" s="77"/>
      <c r="AT127" s="23" t="s">
        <v>136</v>
      </c>
      <c r="AU127" s="23" t="s">
        <v>87</v>
      </c>
    </row>
    <row r="128" spans="2:51" s="11" customFormat="1" ht="13.5">
      <c r="B128" s="203"/>
      <c r="C128" s="204"/>
      <c r="D128" s="205" t="s">
        <v>138</v>
      </c>
      <c r="E128" s="206" t="s">
        <v>34</v>
      </c>
      <c r="F128" s="207" t="s">
        <v>205</v>
      </c>
      <c r="G128" s="204"/>
      <c r="H128" s="208">
        <v>3350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138</v>
      </c>
      <c r="AU128" s="214" t="s">
        <v>87</v>
      </c>
      <c r="AV128" s="11" t="s">
        <v>87</v>
      </c>
      <c r="AW128" s="11" t="s">
        <v>41</v>
      </c>
      <c r="AX128" s="11" t="s">
        <v>25</v>
      </c>
      <c r="AY128" s="214" t="s">
        <v>127</v>
      </c>
    </row>
    <row r="129" spans="2:65" s="1" customFormat="1" ht="44.25" customHeight="1">
      <c r="B129" s="40"/>
      <c r="C129" s="188" t="s">
        <v>206</v>
      </c>
      <c r="D129" s="188" t="s">
        <v>129</v>
      </c>
      <c r="E129" s="189" t="s">
        <v>207</v>
      </c>
      <c r="F129" s="190" t="s">
        <v>208</v>
      </c>
      <c r="G129" s="191" t="s">
        <v>142</v>
      </c>
      <c r="H129" s="192">
        <v>1168.033</v>
      </c>
      <c r="I129" s="193"/>
      <c r="J129" s="194">
        <f>ROUND(I129*H129,2)</f>
        <v>0</v>
      </c>
      <c r="K129" s="190" t="s">
        <v>133</v>
      </c>
      <c r="L129" s="60"/>
      <c r="M129" s="195" t="s">
        <v>34</v>
      </c>
      <c r="N129" s="196" t="s">
        <v>49</v>
      </c>
      <c r="O129" s="41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23" t="s">
        <v>134</v>
      </c>
      <c r="AT129" s="23" t="s">
        <v>129</v>
      </c>
      <c r="AU129" s="23" t="s">
        <v>87</v>
      </c>
      <c r="AY129" s="23" t="s">
        <v>127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23" t="s">
        <v>25</v>
      </c>
      <c r="BK129" s="199">
        <f>ROUND(I129*H129,2)</f>
        <v>0</v>
      </c>
      <c r="BL129" s="23" t="s">
        <v>134</v>
      </c>
      <c r="BM129" s="23" t="s">
        <v>209</v>
      </c>
    </row>
    <row r="130" spans="2:47" s="1" customFormat="1" ht="270">
      <c r="B130" s="40"/>
      <c r="C130" s="62"/>
      <c r="D130" s="200" t="s">
        <v>136</v>
      </c>
      <c r="E130" s="62"/>
      <c r="F130" s="201" t="s">
        <v>210</v>
      </c>
      <c r="G130" s="62"/>
      <c r="H130" s="62"/>
      <c r="I130" s="158"/>
      <c r="J130" s="62"/>
      <c r="K130" s="62"/>
      <c r="L130" s="60"/>
      <c r="M130" s="202"/>
      <c r="N130" s="41"/>
      <c r="O130" s="41"/>
      <c r="P130" s="41"/>
      <c r="Q130" s="41"/>
      <c r="R130" s="41"/>
      <c r="S130" s="41"/>
      <c r="T130" s="77"/>
      <c r="AT130" s="23" t="s">
        <v>136</v>
      </c>
      <c r="AU130" s="23" t="s">
        <v>87</v>
      </c>
    </row>
    <row r="131" spans="2:51" s="11" customFormat="1" ht="13.5">
      <c r="B131" s="203"/>
      <c r="C131" s="204"/>
      <c r="D131" s="200" t="s">
        <v>138</v>
      </c>
      <c r="E131" s="216" t="s">
        <v>34</v>
      </c>
      <c r="F131" s="217" t="s">
        <v>211</v>
      </c>
      <c r="G131" s="204"/>
      <c r="H131" s="218">
        <v>100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138</v>
      </c>
      <c r="AU131" s="214" t="s">
        <v>87</v>
      </c>
      <c r="AV131" s="11" t="s">
        <v>87</v>
      </c>
      <c r="AW131" s="11" t="s">
        <v>41</v>
      </c>
      <c r="AX131" s="11" t="s">
        <v>78</v>
      </c>
      <c r="AY131" s="214" t="s">
        <v>127</v>
      </c>
    </row>
    <row r="132" spans="2:51" s="11" customFormat="1" ht="13.5">
      <c r="B132" s="203"/>
      <c r="C132" s="204"/>
      <c r="D132" s="200" t="s">
        <v>138</v>
      </c>
      <c r="E132" s="216" t="s">
        <v>34</v>
      </c>
      <c r="F132" s="217" t="s">
        <v>212</v>
      </c>
      <c r="G132" s="204"/>
      <c r="H132" s="218">
        <v>837.5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138</v>
      </c>
      <c r="AU132" s="214" t="s">
        <v>87</v>
      </c>
      <c r="AV132" s="11" t="s">
        <v>87</v>
      </c>
      <c r="AW132" s="11" t="s">
        <v>41</v>
      </c>
      <c r="AX132" s="11" t="s">
        <v>78</v>
      </c>
      <c r="AY132" s="214" t="s">
        <v>127</v>
      </c>
    </row>
    <row r="133" spans="2:51" s="11" customFormat="1" ht="13.5">
      <c r="B133" s="203"/>
      <c r="C133" s="204"/>
      <c r="D133" s="200" t="s">
        <v>138</v>
      </c>
      <c r="E133" s="216" t="s">
        <v>34</v>
      </c>
      <c r="F133" s="217" t="s">
        <v>213</v>
      </c>
      <c r="G133" s="204"/>
      <c r="H133" s="218">
        <v>223.333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138</v>
      </c>
      <c r="AU133" s="214" t="s">
        <v>87</v>
      </c>
      <c r="AV133" s="11" t="s">
        <v>87</v>
      </c>
      <c r="AW133" s="11" t="s">
        <v>41</v>
      </c>
      <c r="AX133" s="11" t="s">
        <v>78</v>
      </c>
      <c r="AY133" s="214" t="s">
        <v>127</v>
      </c>
    </row>
    <row r="134" spans="2:51" s="11" customFormat="1" ht="13.5">
      <c r="B134" s="203"/>
      <c r="C134" s="204"/>
      <c r="D134" s="200" t="s">
        <v>138</v>
      </c>
      <c r="E134" s="216" t="s">
        <v>34</v>
      </c>
      <c r="F134" s="217" t="s">
        <v>214</v>
      </c>
      <c r="G134" s="204"/>
      <c r="H134" s="218">
        <v>7.2</v>
      </c>
      <c r="I134" s="209"/>
      <c r="J134" s="204"/>
      <c r="K134" s="204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138</v>
      </c>
      <c r="AU134" s="214" t="s">
        <v>87</v>
      </c>
      <c r="AV134" s="11" t="s">
        <v>87</v>
      </c>
      <c r="AW134" s="11" t="s">
        <v>41</v>
      </c>
      <c r="AX134" s="11" t="s">
        <v>78</v>
      </c>
      <c r="AY134" s="214" t="s">
        <v>127</v>
      </c>
    </row>
    <row r="135" spans="2:51" s="12" customFormat="1" ht="13.5">
      <c r="B135" s="219"/>
      <c r="C135" s="220"/>
      <c r="D135" s="205" t="s">
        <v>138</v>
      </c>
      <c r="E135" s="221" t="s">
        <v>34</v>
      </c>
      <c r="F135" s="222" t="s">
        <v>215</v>
      </c>
      <c r="G135" s="220"/>
      <c r="H135" s="223">
        <v>1168.033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138</v>
      </c>
      <c r="AU135" s="229" t="s">
        <v>87</v>
      </c>
      <c r="AV135" s="12" t="s">
        <v>134</v>
      </c>
      <c r="AW135" s="12" t="s">
        <v>41</v>
      </c>
      <c r="AX135" s="12" t="s">
        <v>25</v>
      </c>
      <c r="AY135" s="229" t="s">
        <v>127</v>
      </c>
    </row>
    <row r="136" spans="2:65" s="1" customFormat="1" ht="31.5" customHeight="1">
      <c r="B136" s="40"/>
      <c r="C136" s="188" t="s">
        <v>216</v>
      </c>
      <c r="D136" s="188" t="s">
        <v>129</v>
      </c>
      <c r="E136" s="189" t="s">
        <v>217</v>
      </c>
      <c r="F136" s="190" t="s">
        <v>218</v>
      </c>
      <c r="G136" s="191" t="s">
        <v>142</v>
      </c>
      <c r="H136" s="192">
        <v>267.792</v>
      </c>
      <c r="I136" s="193"/>
      <c r="J136" s="194">
        <f>ROUND(I136*H136,2)</f>
        <v>0</v>
      </c>
      <c r="K136" s="190" t="s">
        <v>133</v>
      </c>
      <c r="L136" s="60"/>
      <c r="M136" s="195" t="s">
        <v>34</v>
      </c>
      <c r="N136" s="196" t="s">
        <v>49</v>
      </c>
      <c r="O136" s="41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AR136" s="23" t="s">
        <v>134</v>
      </c>
      <c r="AT136" s="23" t="s">
        <v>129</v>
      </c>
      <c r="AU136" s="23" t="s">
        <v>87</v>
      </c>
      <c r="AY136" s="23" t="s">
        <v>127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23" t="s">
        <v>25</v>
      </c>
      <c r="BK136" s="199">
        <f>ROUND(I136*H136,2)</f>
        <v>0</v>
      </c>
      <c r="BL136" s="23" t="s">
        <v>134</v>
      </c>
      <c r="BM136" s="23" t="s">
        <v>219</v>
      </c>
    </row>
    <row r="137" spans="2:47" s="1" customFormat="1" ht="94.5">
      <c r="B137" s="40"/>
      <c r="C137" s="62"/>
      <c r="D137" s="200" t="s">
        <v>136</v>
      </c>
      <c r="E137" s="62"/>
      <c r="F137" s="201" t="s">
        <v>220</v>
      </c>
      <c r="G137" s="62"/>
      <c r="H137" s="62"/>
      <c r="I137" s="158"/>
      <c r="J137" s="62"/>
      <c r="K137" s="62"/>
      <c r="L137" s="60"/>
      <c r="M137" s="202"/>
      <c r="N137" s="41"/>
      <c r="O137" s="41"/>
      <c r="P137" s="41"/>
      <c r="Q137" s="41"/>
      <c r="R137" s="41"/>
      <c r="S137" s="41"/>
      <c r="T137" s="77"/>
      <c r="AT137" s="23" t="s">
        <v>136</v>
      </c>
      <c r="AU137" s="23" t="s">
        <v>87</v>
      </c>
    </row>
    <row r="138" spans="2:51" s="11" customFormat="1" ht="13.5">
      <c r="B138" s="203"/>
      <c r="C138" s="204"/>
      <c r="D138" s="200" t="s">
        <v>138</v>
      </c>
      <c r="E138" s="216" t="s">
        <v>34</v>
      </c>
      <c r="F138" s="217" t="s">
        <v>221</v>
      </c>
      <c r="G138" s="204"/>
      <c r="H138" s="218">
        <v>0.192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138</v>
      </c>
      <c r="AU138" s="214" t="s">
        <v>87</v>
      </c>
      <c r="AV138" s="11" t="s">
        <v>87</v>
      </c>
      <c r="AW138" s="11" t="s">
        <v>41</v>
      </c>
      <c r="AX138" s="11" t="s">
        <v>78</v>
      </c>
      <c r="AY138" s="214" t="s">
        <v>127</v>
      </c>
    </row>
    <row r="139" spans="2:51" s="11" customFormat="1" ht="13.5">
      <c r="B139" s="203"/>
      <c r="C139" s="204"/>
      <c r="D139" s="200" t="s">
        <v>138</v>
      </c>
      <c r="E139" s="216" t="s">
        <v>34</v>
      </c>
      <c r="F139" s="217" t="s">
        <v>222</v>
      </c>
      <c r="G139" s="204"/>
      <c r="H139" s="218">
        <v>267.6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138</v>
      </c>
      <c r="AU139" s="214" t="s">
        <v>87</v>
      </c>
      <c r="AV139" s="11" t="s">
        <v>87</v>
      </c>
      <c r="AW139" s="11" t="s">
        <v>41</v>
      </c>
      <c r="AX139" s="11" t="s">
        <v>78</v>
      </c>
      <c r="AY139" s="214" t="s">
        <v>127</v>
      </c>
    </row>
    <row r="140" spans="2:51" s="12" customFormat="1" ht="13.5">
      <c r="B140" s="219"/>
      <c r="C140" s="220"/>
      <c r="D140" s="205" t="s">
        <v>138</v>
      </c>
      <c r="E140" s="221" t="s">
        <v>34</v>
      </c>
      <c r="F140" s="222" t="s">
        <v>215</v>
      </c>
      <c r="G140" s="220"/>
      <c r="H140" s="223">
        <v>267.792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138</v>
      </c>
      <c r="AU140" s="229" t="s">
        <v>87</v>
      </c>
      <c r="AV140" s="12" t="s">
        <v>134</v>
      </c>
      <c r="AW140" s="12" t="s">
        <v>41</v>
      </c>
      <c r="AX140" s="12" t="s">
        <v>25</v>
      </c>
      <c r="AY140" s="229" t="s">
        <v>127</v>
      </c>
    </row>
    <row r="141" spans="2:65" s="1" customFormat="1" ht="31.5" customHeight="1">
      <c r="B141" s="40"/>
      <c r="C141" s="188" t="s">
        <v>223</v>
      </c>
      <c r="D141" s="188" t="s">
        <v>129</v>
      </c>
      <c r="E141" s="189" t="s">
        <v>224</v>
      </c>
      <c r="F141" s="190" t="s">
        <v>225</v>
      </c>
      <c r="G141" s="191" t="s">
        <v>142</v>
      </c>
      <c r="H141" s="192">
        <v>133.8</v>
      </c>
      <c r="I141" s="193"/>
      <c r="J141" s="194">
        <f>ROUND(I141*H141,2)</f>
        <v>0</v>
      </c>
      <c r="K141" s="190" t="s">
        <v>133</v>
      </c>
      <c r="L141" s="60"/>
      <c r="M141" s="195" t="s">
        <v>34</v>
      </c>
      <c r="N141" s="196" t="s">
        <v>49</v>
      </c>
      <c r="O141" s="41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AR141" s="23" t="s">
        <v>134</v>
      </c>
      <c r="AT141" s="23" t="s">
        <v>129</v>
      </c>
      <c r="AU141" s="23" t="s">
        <v>87</v>
      </c>
      <c r="AY141" s="23" t="s">
        <v>127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23" t="s">
        <v>25</v>
      </c>
      <c r="BK141" s="199">
        <f>ROUND(I141*H141,2)</f>
        <v>0</v>
      </c>
      <c r="BL141" s="23" t="s">
        <v>134</v>
      </c>
      <c r="BM141" s="23" t="s">
        <v>226</v>
      </c>
    </row>
    <row r="142" spans="2:47" s="1" customFormat="1" ht="94.5">
      <c r="B142" s="40"/>
      <c r="C142" s="62"/>
      <c r="D142" s="200" t="s">
        <v>136</v>
      </c>
      <c r="E142" s="62"/>
      <c r="F142" s="201" t="s">
        <v>220</v>
      </c>
      <c r="G142" s="62"/>
      <c r="H142" s="62"/>
      <c r="I142" s="158"/>
      <c r="J142" s="62"/>
      <c r="K142" s="62"/>
      <c r="L142" s="60"/>
      <c r="M142" s="202"/>
      <c r="N142" s="41"/>
      <c r="O142" s="41"/>
      <c r="P142" s="41"/>
      <c r="Q142" s="41"/>
      <c r="R142" s="41"/>
      <c r="S142" s="41"/>
      <c r="T142" s="77"/>
      <c r="AT142" s="23" t="s">
        <v>136</v>
      </c>
      <c r="AU142" s="23" t="s">
        <v>87</v>
      </c>
    </row>
    <row r="143" spans="2:51" s="11" customFormat="1" ht="13.5">
      <c r="B143" s="203"/>
      <c r="C143" s="204"/>
      <c r="D143" s="205" t="s">
        <v>138</v>
      </c>
      <c r="E143" s="206" t="s">
        <v>34</v>
      </c>
      <c r="F143" s="207" t="s">
        <v>227</v>
      </c>
      <c r="G143" s="204"/>
      <c r="H143" s="208">
        <v>133.8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138</v>
      </c>
      <c r="AU143" s="214" t="s">
        <v>87</v>
      </c>
      <c r="AV143" s="11" t="s">
        <v>87</v>
      </c>
      <c r="AW143" s="11" t="s">
        <v>41</v>
      </c>
      <c r="AX143" s="11" t="s">
        <v>25</v>
      </c>
      <c r="AY143" s="214" t="s">
        <v>127</v>
      </c>
    </row>
    <row r="144" spans="2:65" s="1" customFormat="1" ht="31.5" customHeight="1">
      <c r="B144" s="40"/>
      <c r="C144" s="188" t="s">
        <v>228</v>
      </c>
      <c r="D144" s="188" t="s">
        <v>129</v>
      </c>
      <c r="E144" s="189" t="s">
        <v>229</v>
      </c>
      <c r="F144" s="190" t="s">
        <v>230</v>
      </c>
      <c r="G144" s="191" t="s">
        <v>149</v>
      </c>
      <c r="H144" s="192">
        <v>2</v>
      </c>
      <c r="I144" s="193"/>
      <c r="J144" s="194">
        <f>ROUND(I144*H144,2)</f>
        <v>0</v>
      </c>
      <c r="K144" s="190" t="s">
        <v>133</v>
      </c>
      <c r="L144" s="60"/>
      <c r="M144" s="195" t="s">
        <v>34</v>
      </c>
      <c r="N144" s="196" t="s">
        <v>49</v>
      </c>
      <c r="O144" s="41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AR144" s="23" t="s">
        <v>134</v>
      </c>
      <c r="AT144" s="23" t="s">
        <v>129</v>
      </c>
      <c r="AU144" s="23" t="s">
        <v>87</v>
      </c>
      <c r="AY144" s="23" t="s">
        <v>127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23" t="s">
        <v>25</v>
      </c>
      <c r="BK144" s="199">
        <f>ROUND(I144*H144,2)</f>
        <v>0</v>
      </c>
      <c r="BL144" s="23" t="s">
        <v>134</v>
      </c>
      <c r="BM144" s="23" t="s">
        <v>231</v>
      </c>
    </row>
    <row r="145" spans="2:47" s="1" customFormat="1" ht="27">
      <c r="B145" s="40"/>
      <c r="C145" s="62"/>
      <c r="D145" s="205" t="s">
        <v>136</v>
      </c>
      <c r="E145" s="62"/>
      <c r="F145" s="215" t="s">
        <v>232</v>
      </c>
      <c r="G145" s="62"/>
      <c r="H145" s="62"/>
      <c r="I145" s="158"/>
      <c r="J145" s="62"/>
      <c r="K145" s="62"/>
      <c r="L145" s="60"/>
      <c r="M145" s="202"/>
      <c r="N145" s="41"/>
      <c r="O145" s="41"/>
      <c r="P145" s="41"/>
      <c r="Q145" s="41"/>
      <c r="R145" s="41"/>
      <c r="S145" s="41"/>
      <c r="T145" s="77"/>
      <c r="AT145" s="23" t="s">
        <v>136</v>
      </c>
      <c r="AU145" s="23" t="s">
        <v>87</v>
      </c>
    </row>
    <row r="146" spans="2:65" s="1" customFormat="1" ht="31.5" customHeight="1">
      <c r="B146" s="40"/>
      <c r="C146" s="188" t="s">
        <v>233</v>
      </c>
      <c r="D146" s="188" t="s">
        <v>129</v>
      </c>
      <c r="E146" s="189" t="s">
        <v>234</v>
      </c>
      <c r="F146" s="190" t="s">
        <v>235</v>
      </c>
      <c r="G146" s="191" t="s">
        <v>149</v>
      </c>
      <c r="H146" s="192">
        <v>1</v>
      </c>
      <c r="I146" s="193"/>
      <c r="J146" s="194">
        <f>ROUND(I146*H146,2)</f>
        <v>0</v>
      </c>
      <c r="K146" s="190" t="s">
        <v>133</v>
      </c>
      <c r="L146" s="60"/>
      <c r="M146" s="195" t="s">
        <v>34</v>
      </c>
      <c r="N146" s="196" t="s">
        <v>49</v>
      </c>
      <c r="O146" s="4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AR146" s="23" t="s">
        <v>134</v>
      </c>
      <c r="AT146" s="23" t="s">
        <v>129</v>
      </c>
      <c r="AU146" s="23" t="s">
        <v>87</v>
      </c>
      <c r="AY146" s="23" t="s">
        <v>127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23" t="s">
        <v>25</v>
      </c>
      <c r="BK146" s="199">
        <f>ROUND(I146*H146,2)</f>
        <v>0</v>
      </c>
      <c r="BL146" s="23" t="s">
        <v>134</v>
      </c>
      <c r="BM146" s="23" t="s">
        <v>236</v>
      </c>
    </row>
    <row r="147" spans="2:47" s="1" customFormat="1" ht="27">
      <c r="B147" s="40"/>
      <c r="C147" s="62"/>
      <c r="D147" s="205" t="s">
        <v>136</v>
      </c>
      <c r="E147" s="62"/>
      <c r="F147" s="215" t="s">
        <v>232</v>
      </c>
      <c r="G147" s="62"/>
      <c r="H147" s="62"/>
      <c r="I147" s="158"/>
      <c r="J147" s="62"/>
      <c r="K147" s="62"/>
      <c r="L147" s="60"/>
      <c r="M147" s="202"/>
      <c r="N147" s="41"/>
      <c r="O147" s="41"/>
      <c r="P147" s="41"/>
      <c r="Q147" s="41"/>
      <c r="R147" s="41"/>
      <c r="S147" s="41"/>
      <c r="T147" s="77"/>
      <c r="AT147" s="23" t="s">
        <v>136</v>
      </c>
      <c r="AU147" s="23" t="s">
        <v>87</v>
      </c>
    </row>
    <row r="148" spans="2:65" s="1" customFormat="1" ht="31.5" customHeight="1">
      <c r="B148" s="40"/>
      <c r="C148" s="188" t="s">
        <v>9</v>
      </c>
      <c r="D148" s="188" t="s">
        <v>129</v>
      </c>
      <c r="E148" s="189" t="s">
        <v>237</v>
      </c>
      <c r="F148" s="190" t="s">
        <v>238</v>
      </c>
      <c r="G148" s="191" t="s">
        <v>149</v>
      </c>
      <c r="H148" s="192">
        <v>3</v>
      </c>
      <c r="I148" s="193"/>
      <c r="J148" s="194">
        <f>ROUND(I148*H148,2)</f>
        <v>0</v>
      </c>
      <c r="K148" s="190" t="s">
        <v>133</v>
      </c>
      <c r="L148" s="60"/>
      <c r="M148" s="195" t="s">
        <v>34</v>
      </c>
      <c r="N148" s="196" t="s">
        <v>49</v>
      </c>
      <c r="O148" s="4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23" t="s">
        <v>134</v>
      </c>
      <c r="AT148" s="23" t="s">
        <v>129</v>
      </c>
      <c r="AU148" s="23" t="s">
        <v>87</v>
      </c>
      <c r="AY148" s="23" t="s">
        <v>127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23" t="s">
        <v>25</v>
      </c>
      <c r="BK148" s="199">
        <f>ROUND(I148*H148,2)</f>
        <v>0</v>
      </c>
      <c r="BL148" s="23" t="s">
        <v>134</v>
      </c>
      <c r="BM148" s="23" t="s">
        <v>239</v>
      </c>
    </row>
    <row r="149" spans="2:47" s="1" customFormat="1" ht="27">
      <c r="B149" s="40"/>
      <c r="C149" s="62"/>
      <c r="D149" s="205" t="s">
        <v>136</v>
      </c>
      <c r="E149" s="62"/>
      <c r="F149" s="215" t="s">
        <v>232</v>
      </c>
      <c r="G149" s="62"/>
      <c r="H149" s="62"/>
      <c r="I149" s="158"/>
      <c r="J149" s="62"/>
      <c r="K149" s="62"/>
      <c r="L149" s="60"/>
      <c r="M149" s="202"/>
      <c r="N149" s="41"/>
      <c r="O149" s="41"/>
      <c r="P149" s="41"/>
      <c r="Q149" s="41"/>
      <c r="R149" s="41"/>
      <c r="S149" s="41"/>
      <c r="T149" s="77"/>
      <c r="AT149" s="23" t="s">
        <v>136</v>
      </c>
      <c r="AU149" s="23" t="s">
        <v>87</v>
      </c>
    </row>
    <row r="150" spans="2:65" s="1" customFormat="1" ht="31.5" customHeight="1">
      <c r="B150" s="40"/>
      <c r="C150" s="188" t="s">
        <v>240</v>
      </c>
      <c r="D150" s="188" t="s">
        <v>129</v>
      </c>
      <c r="E150" s="189" t="s">
        <v>241</v>
      </c>
      <c r="F150" s="190" t="s">
        <v>242</v>
      </c>
      <c r="G150" s="191" t="s">
        <v>149</v>
      </c>
      <c r="H150" s="192">
        <v>4</v>
      </c>
      <c r="I150" s="193"/>
      <c r="J150" s="194">
        <f>ROUND(I150*H150,2)</f>
        <v>0</v>
      </c>
      <c r="K150" s="190" t="s">
        <v>133</v>
      </c>
      <c r="L150" s="60"/>
      <c r="M150" s="195" t="s">
        <v>34</v>
      </c>
      <c r="N150" s="196" t="s">
        <v>49</v>
      </c>
      <c r="O150" s="4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AR150" s="23" t="s">
        <v>134</v>
      </c>
      <c r="AT150" s="23" t="s">
        <v>129</v>
      </c>
      <c r="AU150" s="23" t="s">
        <v>87</v>
      </c>
      <c r="AY150" s="23" t="s">
        <v>127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23" t="s">
        <v>25</v>
      </c>
      <c r="BK150" s="199">
        <f>ROUND(I150*H150,2)</f>
        <v>0</v>
      </c>
      <c r="BL150" s="23" t="s">
        <v>134</v>
      </c>
      <c r="BM150" s="23" t="s">
        <v>243</v>
      </c>
    </row>
    <row r="151" spans="2:47" s="1" customFormat="1" ht="27">
      <c r="B151" s="40"/>
      <c r="C151" s="62"/>
      <c r="D151" s="200" t="s">
        <v>136</v>
      </c>
      <c r="E151" s="62"/>
      <c r="F151" s="201" t="s">
        <v>232</v>
      </c>
      <c r="G151" s="62"/>
      <c r="H151" s="62"/>
      <c r="I151" s="158"/>
      <c r="J151" s="62"/>
      <c r="K151" s="62"/>
      <c r="L151" s="60"/>
      <c r="M151" s="202"/>
      <c r="N151" s="41"/>
      <c r="O151" s="41"/>
      <c r="P151" s="41"/>
      <c r="Q151" s="41"/>
      <c r="R151" s="41"/>
      <c r="S151" s="41"/>
      <c r="T151" s="77"/>
      <c r="AT151" s="23" t="s">
        <v>136</v>
      </c>
      <c r="AU151" s="23" t="s">
        <v>87</v>
      </c>
    </row>
    <row r="152" spans="2:51" s="11" customFormat="1" ht="13.5">
      <c r="B152" s="203"/>
      <c r="C152" s="204"/>
      <c r="D152" s="200" t="s">
        <v>138</v>
      </c>
      <c r="E152" s="216" t="s">
        <v>34</v>
      </c>
      <c r="F152" s="217" t="s">
        <v>244</v>
      </c>
      <c r="G152" s="204"/>
      <c r="H152" s="218">
        <v>1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138</v>
      </c>
      <c r="AU152" s="214" t="s">
        <v>87</v>
      </c>
      <c r="AV152" s="11" t="s">
        <v>87</v>
      </c>
      <c r="AW152" s="11" t="s">
        <v>41</v>
      </c>
      <c r="AX152" s="11" t="s">
        <v>78</v>
      </c>
      <c r="AY152" s="214" t="s">
        <v>127</v>
      </c>
    </row>
    <row r="153" spans="2:51" s="11" customFormat="1" ht="13.5">
      <c r="B153" s="203"/>
      <c r="C153" s="204"/>
      <c r="D153" s="200" t="s">
        <v>138</v>
      </c>
      <c r="E153" s="216" t="s">
        <v>34</v>
      </c>
      <c r="F153" s="217" t="s">
        <v>245</v>
      </c>
      <c r="G153" s="204"/>
      <c r="H153" s="218">
        <v>3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138</v>
      </c>
      <c r="AU153" s="214" t="s">
        <v>87</v>
      </c>
      <c r="AV153" s="11" t="s">
        <v>87</v>
      </c>
      <c r="AW153" s="11" t="s">
        <v>41</v>
      </c>
      <c r="AX153" s="11" t="s">
        <v>78</v>
      </c>
      <c r="AY153" s="214" t="s">
        <v>127</v>
      </c>
    </row>
    <row r="154" spans="2:51" s="12" customFormat="1" ht="13.5">
      <c r="B154" s="219"/>
      <c r="C154" s="220"/>
      <c r="D154" s="205" t="s">
        <v>138</v>
      </c>
      <c r="E154" s="221" t="s">
        <v>34</v>
      </c>
      <c r="F154" s="222" t="s">
        <v>215</v>
      </c>
      <c r="G154" s="220"/>
      <c r="H154" s="223">
        <v>4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138</v>
      </c>
      <c r="AU154" s="229" t="s">
        <v>87</v>
      </c>
      <c r="AV154" s="12" t="s">
        <v>134</v>
      </c>
      <c r="AW154" s="12" t="s">
        <v>41</v>
      </c>
      <c r="AX154" s="12" t="s">
        <v>25</v>
      </c>
      <c r="AY154" s="229" t="s">
        <v>127</v>
      </c>
    </row>
    <row r="155" spans="2:65" s="1" customFormat="1" ht="31.5" customHeight="1">
      <c r="B155" s="40"/>
      <c r="C155" s="188" t="s">
        <v>246</v>
      </c>
      <c r="D155" s="188" t="s">
        <v>129</v>
      </c>
      <c r="E155" s="189" t="s">
        <v>247</v>
      </c>
      <c r="F155" s="190" t="s">
        <v>248</v>
      </c>
      <c r="G155" s="191" t="s">
        <v>149</v>
      </c>
      <c r="H155" s="192">
        <v>2</v>
      </c>
      <c r="I155" s="193"/>
      <c r="J155" s="194">
        <f>ROUND(I155*H155,2)</f>
        <v>0</v>
      </c>
      <c r="K155" s="190" t="s">
        <v>133</v>
      </c>
      <c r="L155" s="60"/>
      <c r="M155" s="195" t="s">
        <v>34</v>
      </c>
      <c r="N155" s="196" t="s">
        <v>49</v>
      </c>
      <c r="O155" s="41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23" t="s">
        <v>134</v>
      </c>
      <c r="AT155" s="23" t="s">
        <v>129</v>
      </c>
      <c r="AU155" s="23" t="s">
        <v>87</v>
      </c>
      <c r="AY155" s="23" t="s">
        <v>127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23" t="s">
        <v>25</v>
      </c>
      <c r="BK155" s="199">
        <f>ROUND(I155*H155,2)</f>
        <v>0</v>
      </c>
      <c r="BL155" s="23" t="s">
        <v>134</v>
      </c>
      <c r="BM155" s="23" t="s">
        <v>249</v>
      </c>
    </row>
    <row r="156" spans="2:47" s="1" customFormat="1" ht="27">
      <c r="B156" s="40"/>
      <c r="C156" s="62"/>
      <c r="D156" s="205" t="s">
        <v>136</v>
      </c>
      <c r="E156" s="62"/>
      <c r="F156" s="215" t="s">
        <v>232</v>
      </c>
      <c r="G156" s="62"/>
      <c r="H156" s="62"/>
      <c r="I156" s="158"/>
      <c r="J156" s="62"/>
      <c r="K156" s="62"/>
      <c r="L156" s="60"/>
      <c r="M156" s="202"/>
      <c r="N156" s="41"/>
      <c r="O156" s="41"/>
      <c r="P156" s="41"/>
      <c r="Q156" s="41"/>
      <c r="R156" s="41"/>
      <c r="S156" s="41"/>
      <c r="T156" s="77"/>
      <c r="AT156" s="23" t="s">
        <v>136</v>
      </c>
      <c r="AU156" s="23" t="s">
        <v>87</v>
      </c>
    </row>
    <row r="157" spans="2:65" s="1" customFormat="1" ht="31.5" customHeight="1">
      <c r="B157" s="40"/>
      <c r="C157" s="188" t="s">
        <v>250</v>
      </c>
      <c r="D157" s="188" t="s">
        <v>129</v>
      </c>
      <c r="E157" s="189" t="s">
        <v>251</v>
      </c>
      <c r="F157" s="190" t="s">
        <v>252</v>
      </c>
      <c r="G157" s="191" t="s">
        <v>149</v>
      </c>
      <c r="H157" s="192">
        <v>1</v>
      </c>
      <c r="I157" s="193"/>
      <c r="J157" s="194">
        <f>ROUND(I157*H157,2)</f>
        <v>0</v>
      </c>
      <c r="K157" s="190" t="s">
        <v>133</v>
      </c>
      <c r="L157" s="60"/>
      <c r="M157" s="195" t="s">
        <v>34</v>
      </c>
      <c r="N157" s="196" t="s">
        <v>49</v>
      </c>
      <c r="O157" s="4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AR157" s="23" t="s">
        <v>134</v>
      </c>
      <c r="AT157" s="23" t="s">
        <v>129</v>
      </c>
      <c r="AU157" s="23" t="s">
        <v>87</v>
      </c>
      <c r="AY157" s="23" t="s">
        <v>127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23" t="s">
        <v>25</v>
      </c>
      <c r="BK157" s="199">
        <f>ROUND(I157*H157,2)</f>
        <v>0</v>
      </c>
      <c r="BL157" s="23" t="s">
        <v>134</v>
      </c>
      <c r="BM157" s="23" t="s">
        <v>253</v>
      </c>
    </row>
    <row r="158" spans="2:47" s="1" customFormat="1" ht="27">
      <c r="B158" s="40"/>
      <c r="C158" s="62"/>
      <c r="D158" s="205" t="s">
        <v>136</v>
      </c>
      <c r="E158" s="62"/>
      <c r="F158" s="215" t="s">
        <v>232</v>
      </c>
      <c r="G158" s="62"/>
      <c r="H158" s="62"/>
      <c r="I158" s="158"/>
      <c r="J158" s="62"/>
      <c r="K158" s="62"/>
      <c r="L158" s="60"/>
      <c r="M158" s="202"/>
      <c r="N158" s="41"/>
      <c r="O158" s="41"/>
      <c r="P158" s="41"/>
      <c r="Q158" s="41"/>
      <c r="R158" s="41"/>
      <c r="S158" s="41"/>
      <c r="T158" s="77"/>
      <c r="AT158" s="23" t="s">
        <v>136</v>
      </c>
      <c r="AU158" s="23" t="s">
        <v>87</v>
      </c>
    </row>
    <row r="159" spans="2:65" s="1" customFormat="1" ht="31.5" customHeight="1">
      <c r="B159" s="40"/>
      <c r="C159" s="188" t="s">
        <v>254</v>
      </c>
      <c r="D159" s="188" t="s">
        <v>129</v>
      </c>
      <c r="E159" s="189" t="s">
        <v>255</v>
      </c>
      <c r="F159" s="190" t="s">
        <v>256</v>
      </c>
      <c r="G159" s="191" t="s">
        <v>149</v>
      </c>
      <c r="H159" s="192">
        <v>3</v>
      </c>
      <c r="I159" s="193"/>
      <c r="J159" s="194">
        <f>ROUND(I159*H159,2)</f>
        <v>0</v>
      </c>
      <c r="K159" s="190" t="s">
        <v>133</v>
      </c>
      <c r="L159" s="60"/>
      <c r="M159" s="195" t="s">
        <v>34</v>
      </c>
      <c r="N159" s="196" t="s">
        <v>49</v>
      </c>
      <c r="O159" s="41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AR159" s="23" t="s">
        <v>134</v>
      </c>
      <c r="AT159" s="23" t="s">
        <v>129</v>
      </c>
      <c r="AU159" s="23" t="s">
        <v>87</v>
      </c>
      <c r="AY159" s="23" t="s">
        <v>127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23" t="s">
        <v>25</v>
      </c>
      <c r="BK159" s="199">
        <f>ROUND(I159*H159,2)</f>
        <v>0</v>
      </c>
      <c r="BL159" s="23" t="s">
        <v>134</v>
      </c>
      <c r="BM159" s="23" t="s">
        <v>257</v>
      </c>
    </row>
    <row r="160" spans="2:47" s="1" customFormat="1" ht="27">
      <c r="B160" s="40"/>
      <c r="C160" s="62"/>
      <c r="D160" s="205" t="s">
        <v>136</v>
      </c>
      <c r="E160" s="62"/>
      <c r="F160" s="215" t="s">
        <v>232</v>
      </c>
      <c r="G160" s="62"/>
      <c r="H160" s="62"/>
      <c r="I160" s="158"/>
      <c r="J160" s="62"/>
      <c r="K160" s="62"/>
      <c r="L160" s="60"/>
      <c r="M160" s="202"/>
      <c r="N160" s="41"/>
      <c r="O160" s="41"/>
      <c r="P160" s="41"/>
      <c r="Q160" s="41"/>
      <c r="R160" s="41"/>
      <c r="S160" s="41"/>
      <c r="T160" s="77"/>
      <c r="AT160" s="23" t="s">
        <v>136</v>
      </c>
      <c r="AU160" s="23" t="s">
        <v>87</v>
      </c>
    </row>
    <row r="161" spans="2:65" s="1" customFormat="1" ht="31.5" customHeight="1">
      <c r="B161" s="40"/>
      <c r="C161" s="188" t="s">
        <v>258</v>
      </c>
      <c r="D161" s="188" t="s">
        <v>129</v>
      </c>
      <c r="E161" s="189" t="s">
        <v>259</v>
      </c>
      <c r="F161" s="190" t="s">
        <v>260</v>
      </c>
      <c r="G161" s="191" t="s">
        <v>149</v>
      </c>
      <c r="H161" s="192">
        <v>4</v>
      </c>
      <c r="I161" s="193"/>
      <c r="J161" s="194">
        <f>ROUND(I161*H161,2)</f>
        <v>0</v>
      </c>
      <c r="K161" s="190" t="s">
        <v>133</v>
      </c>
      <c r="L161" s="60"/>
      <c r="M161" s="195" t="s">
        <v>34</v>
      </c>
      <c r="N161" s="196" t="s">
        <v>49</v>
      </c>
      <c r="O161" s="41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AR161" s="23" t="s">
        <v>134</v>
      </c>
      <c r="AT161" s="23" t="s">
        <v>129</v>
      </c>
      <c r="AU161" s="23" t="s">
        <v>87</v>
      </c>
      <c r="AY161" s="23" t="s">
        <v>127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23" t="s">
        <v>25</v>
      </c>
      <c r="BK161" s="199">
        <f>ROUND(I161*H161,2)</f>
        <v>0</v>
      </c>
      <c r="BL161" s="23" t="s">
        <v>134</v>
      </c>
      <c r="BM161" s="23" t="s">
        <v>261</v>
      </c>
    </row>
    <row r="162" spans="2:47" s="1" customFormat="1" ht="27">
      <c r="B162" s="40"/>
      <c r="C162" s="62"/>
      <c r="D162" s="200" t="s">
        <v>136</v>
      </c>
      <c r="E162" s="62"/>
      <c r="F162" s="201" t="s">
        <v>232</v>
      </c>
      <c r="G162" s="62"/>
      <c r="H162" s="62"/>
      <c r="I162" s="158"/>
      <c r="J162" s="62"/>
      <c r="K162" s="62"/>
      <c r="L162" s="60"/>
      <c r="M162" s="202"/>
      <c r="N162" s="41"/>
      <c r="O162" s="41"/>
      <c r="P162" s="41"/>
      <c r="Q162" s="41"/>
      <c r="R162" s="41"/>
      <c r="S162" s="41"/>
      <c r="T162" s="77"/>
      <c r="AT162" s="23" t="s">
        <v>136</v>
      </c>
      <c r="AU162" s="23" t="s">
        <v>87</v>
      </c>
    </row>
    <row r="163" spans="2:51" s="11" customFormat="1" ht="13.5">
      <c r="B163" s="203"/>
      <c r="C163" s="204"/>
      <c r="D163" s="200" t="s">
        <v>138</v>
      </c>
      <c r="E163" s="216" t="s">
        <v>34</v>
      </c>
      <c r="F163" s="217" t="s">
        <v>244</v>
      </c>
      <c r="G163" s="204"/>
      <c r="H163" s="218">
        <v>1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138</v>
      </c>
      <c r="AU163" s="214" t="s">
        <v>87</v>
      </c>
      <c r="AV163" s="11" t="s">
        <v>87</v>
      </c>
      <c r="AW163" s="11" t="s">
        <v>41</v>
      </c>
      <c r="AX163" s="11" t="s">
        <v>78</v>
      </c>
      <c r="AY163" s="214" t="s">
        <v>127</v>
      </c>
    </row>
    <row r="164" spans="2:51" s="11" customFormat="1" ht="13.5">
      <c r="B164" s="203"/>
      <c r="C164" s="204"/>
      <c r="D164" s="200" t="s">
        <v>138</v>
      </c>
      <c r="E164" s="216" t="s">
        <v>34</v>
      </c>
      <c r="F164" s="217" t="s">
        <v>262</v>
      </c>
      <c r="G164" s="204"/>
      <c r="H164" s="218">
        <v>3</v>
      </c>
      <c r="I164" s="209"/>
      <c r="J164" s="204"/>
      <c r="K164" s="204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138</v>
      </c>
      <c r="AU164" s="214" t="s">
        <v>87</v>
      </c>
      <c r="AV164" s="11" t="s">
        <v>87</v>
      </c>
      <c r="AW164" s="11" t="s">
        <v>41</v>
      </c>
      <c r="AX164" s="11" t="s">
        <v>78</v>
      </c>
      <c r="AY164" s="214" t="s">
        <v>127</v>
      </c>
    </row>
    <row r="165" spans="2:51" s="12" customFormat="1" ht="13.5">
      <c r="B165" s="219"/>
      <c r="C165" s="220"/>
      <c r="D165" s="205" t="s">
        <v>138</v>
      </c>
      <c r="E165" s="221" t="s">
        <v>34</v>
      </c>
      <c r="F165" s="222" t="s">
        <v>215</v>
      </c>
      <c r="G165" s="220"/>
      <c r="H165" s="223">
        <v>4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138</v>
      </c>
      <c r="AU165" s="229" t="s">
        <v>87</v>
      </c>
      <c r="AV165" s="12" t="s">
        <v>134</v>
      </c>
      <c r="AW165" s="12" t="s">
        <v>41</v>
      </c>
      <c r="AX165" s="12" t="s">
        <v>25</v>
      </c>
      <c r="AY165" s="229" t="s">
        <v>127</v>
      </c>
    </row>
    <row r="166" spans="2:65" s="1" customFormat="1" ht="31.5" customHeight="1">
      <c r="B166" s="40"/>
      <c r="C166" s="188" t="s">
        <v>263</v>
      </c>
      <c r="D166" s="188" t="s">
        <v>129</v>
      </c>
      <c r="E166" s="189" t="s">
        <v>264</v>
      </c>
      <c r="F166" s="190" t="s">
        <v>265</v>
      </c>
      <c r="G166" s="191" t="s">
        <v>149</v>
      </c>
      <c r="H166" s="192">
        <v>2</v>
      </c>
      <c r="I166" s="193"/>
      <c r="J166" s="194">
        <f>ROUND(I166*H166,2)</f>
        <v>0</v>
      </c>
      <c r="K166" s="190" t="s">
        <v>133</v>
      </c>
      <c r="L166" s="60"/>
      <c r="M166" s="195" t="s">
        <v>34</v>
      </c>
      <c r="N166" s="196" t="s">
        <v>49</v>
      </c>
      <c r="O166" s="41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AR166" s="23" t="s">
        <v>134</v>
      </c>
      <c r="AT166" s="23" t="s">
        <v>129</v>
      </c>
      <c r="AU166" s="23" t="s">
        <v>87</v>
      </c>
      <c r="AY166" s="23" t="s">
        <v>127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23" t="s">
        <v>25</v>
      </c>
      <c r="BK166" s="199">
        <f>ROUND(I166*H166,2)</f>
        <v>0</v>
      </c>
      <c r="BL166" s="23" t="s">
        <v>134</v>
      </c>
      <c r="BM166" s="23" t="s">
        <v>266</v>
      </c>
    </row>
    <row r="167" spans="2:47" s="1" customFormat="1" ht="27">
      <c r="B167" s="40"/>
      <c r="C167" s="62"/>
      <c r="D167" s="205" t="s">
        <v>136</v>
      </c>
      <c r="E167" s="62"/>
      <c r="F167" s="215" t="s">
        <v>232</v>
      </c>
      <c r="G167" s="62"/>
      <c r="H167" s="62"/>
      <c r="I167" s="158"/>
      <c r="J167" s="62"/>
      <c r="K167" s="62"/>
      <c r="L167" s="60"/>
      <c r="M167" s="202"/>
      <c r="N167" s="41"/>
      <c r="O167" s="41"/>
      <c r="P167" s="41"/>
      <c r="Q167" s="41"/>
      <c r="R167" s="41"/>
      <c r="S167" s="41"/>
      <c r="T167" s="77"/>
      <c r="AT167" s="23" t="s">
        <v>136</v>
      </c>
      <c r="AU167" s="23" t="s">
        <v>87</v>
      </c>
    </row>
    <row r="168" spans="2:65" s="1" customFormat="1" ht="31.5" customHeight="1">
      <c r="B168" s="40"/>
      <c r="C168" s="188" t="s">
        <v>267</v>
      </c>
      <c r="D168" s="188" t="s">
        <v>129</v>
      </c>
      <c r="E168" s="189" t="s">
        <v>268</v>
      </c>
      <c r="F168" s="190" t="s">
        <v>269</v>
      </c>
      <c r="G168" s="191" t="s">
        <v>149</v>
      </c>
      <c r="H168" s="192">
        <v>1</v>
      </c>
      <c r="I168" s="193"/>
      <c r="J168" s="194">
        <f>ROUND(I168*H168,2)</f>
        <v>0</v>
      </c>
      <c r="K168" s="190" t="s">
        <v>133</v>
      </c>
      <c r="L168" s="60"/>
      <c r="M168" s="195" t="s">
        <v>34</v>
      </c>
      <c r="N168" s="196" t="s">
        <v>49</v>
      </c>
      <c r="O168" s="41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AR168" s="23" t="s">
        <v>134</v>
      </c>
      <c r="AT168" s="23" t="s">
        <v>129</v>
      </c>
      <c r="AU168" s="23" t="s">
        <v>87</v>
      </c>
      <c r="AY168" s="23" t="s">
        <v>127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23" t="s">
        <v>25</v>
      </c>
      <c r="BK168" s="199">
        <f>ROUND(I168*H168,2)</f>
        <v>0</v>
      </c>
      <c r="BL168" s="23" t="s">
        <v>134</v>
      </c>
      <c r="BM168" s="23" t="s">
        <v>270</v>
      </c>
    </row>
    <row r="169" spans="2:47" s="1" customFormat="1" ht="27">
      <c r="B169" s="40"/>
      <c r="C169" s="62"/>
      <c r="D169" s="205" t="s">
        <v>136</v>
      </c>
      <c r="E169" s="62"/>
      <c r="F169" s="215" t="s">
        <v>232</v>
      </c>
      <c r="G169" s="62"/>
      <c r="H169" s="62"/>
      <c r="I169" s="158"/>
      <c r="J169" s="62"/>
      <c r="K169" s="62"/>
      <c r="L169" s="60"/>
      <c r="M169" s="202"/>
      <c r="N169" s="41"/>
      <c r="O169" s="41"/>
      <c r="P169" s="41"/>
      <c r="Q169" s="41"/>
      <c r="R169" s="41"/>
      <c r="S169" s="41"/>
      <c r="T169" s="77"/>
      <c r="AT169" s="23" t="s">
        <v>136</v>
      </c>
      <c r="AU169" s="23" t="s">
        <v>87</v>
      </c>
    </row>
    <row r="170" spans="2:65" s="1" customFormat="1" ht="31.5" customHeight="1">
      <c r="B170" s="40"/>
      <c r="C170" s="188" t="s">
        <v>271</v>
      </c>
      <c r="D170" s="188" t="s">
        <v>129</v>
      </c>
      <c r="E170" s="189" t="s">
        <v>272</v>
      </c>
      <c r="F170" s="190" t="s">
        <v>273</v>
      </c>
      <c r="G170" s="191" t="s">
        <v>149</v>
      </c>
      <c r="H170" s="192">
        <v>3</v>
      </c>
      <c r="I170" s="193"/>
      <c r="J170" s="194">
        <f>ROUND(I170*H170,2)</f>
        <v>0</v>
      </c>
      <c r="K170" s="190" t="s">
        <v>133</v>
      </c>
      <c r="L170" s="60"/>
      <c r="M170" s="195" t="s">
        <v>34</v>
      </c>
      <c r="N170" s="196" t="s">
        <v>49</v>
      </c>
      <c r="O170" s="41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AR170" s="23" t="s">
        <v>134</v>
      </c>
      <c r="AT170" s="23" t="s">
        <v>129</v>
      </c>
      <c r="AU170" s="23" t="s">
        <v>87</v>
      </c>
      <c r="AY170" s="23" t="s">
        <v>127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23" t="s">
        <v>25</v>
      </c>
      <c r="BK170" s="199">
        <f>ROUND(I170*H170,2)</f>
        <v>0</v>
      </c>
      <c r="BL170" s="23" t="s">
        <v>134</v>
      </c>
      <c r="BM170" s="23" t="s">
        <v>274</v>
      </c>
    </row>
    <row r="171" spans="2:47" s="1" customFormat="1" ht="27">
      <c r="B171" s="40"/>
      <c r="C171" s="62"/>
      <c r="D171" s="205" t="s">
        <v>136</v>
      </c>
      <c r="E171" s="62"/>
      <c r="F171" s="215" t="s">
        <v>232</v>
      </c>
      <c r="G171" s="62"/>
      <c r="H171" s="62"/>
      <c r="I171" s="158"/>
      <c r="J171" s="62"/>
      <c r="K171" s="62"/>
      <c r="L171" s="60"/>
      <c r="M171" s="202"/>
      <c r="N171" s="41"/>
      <c r="O171" s="41"/>
      <c r="P171" s="41"/>
      <c r="Q171" s="41"/>
      <c r="R171" s="41"/>
      <c r="S171" s="41"/>
      <c r="T171" s="77"/>
      <c r="AT171" s="23" t="s">
        <v>136</v>
      </c>
      <c r="AU171" s="23" t="s">
        <v>87</v>
      </c>
    </row>
    <row r="172" spans="2:65" s="1" customFormat="1" ht="31.5" customHeight="1">
      <c r="B172" s="40"/>
      <c r="C172" s="188" t="s">
        <v>275</v>
      </c>
      <c r="D172" s="188" t="s">
        <v>129</v>
      </c>
      <c r="E172" s="189" t="s">
        <v>276</v>
      </c>
      <c r="F172" s="190" t="s">
        <v>277</v>
      </c>
      <c r="G172" s="191" t="s">
        <v>149</v>
      </c>
      <c r="H172" s="192">
        <v>4</v>
      </c>
      <c r="I172" s="193"/>
      <c r="J172" s="194">
        <f>ROUND(I172*H172,2)</f>
        <v>0</v>
      </c>
      <c r="K172" s="190" t="s">
        <v>133</v>
      </c>
      <c r="L172" s="60"/>
      <c r="M172" s="195" t="s">
        <v>34</v>
      </c>
      <c r="N172" s="196" t="s">
        <v>49</v>
      </c>
      <c r="O172" s="4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AR172" s="23" t="s">
        <v>134</v>
      </c>
      <c r="AT172" s="23" t="s">
        <v>129</v>
      </c>
      <c r="AU172" s="23" t="s">
        <v>87</v>
      </c>
      <c r="AY172" s="23" t="s">
        <v>127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23" t="s">
        <v>25</v>
      </c>
      <c r="BK172" s="199">
        <f>ROUND(I172*H172,2)</f>
        <v>0</v>
      </c>
      <c r="BL172" s="23" t="s">
        <v>134</v>
      </c>
      <c r="BM172" s="23" t="s">
        <v>278</v>
      </c>
    </row>
    <row r="173" spans="2:47" s="1" customFormat="1" ht="27">
      <c r="B173" s="40"/>
      <c r="C173" s="62"/>
      <c r="D173" s="200" t="s">
        <v>136</v>
      </c>
      <c r="E173" s="62"/>
      <c r="F173" s="201" t="s">
        <v>232</v>
      </c>
      <c r="G173" s="62"/>
      <c r="H173" s="62"/>
      <c r="I173" s="158"/>
      <c r="J173" s="62"/>
      <c r="K173" s="62"/>
      <c r="L173" s="60"/>
      <c r="M173" s="202"/>
      <c r="N173" s="41"/>
      <c r="O173" s="41"/>
      <c r="P173" s="41"/>
      <c r="Q173" s="41"/>
      <c r="R173" s="41"/>
      <c r="S173" s="41"/>
      <c r="T173" s="77"/>
      <c r="AT173" s="23" t="s">
        <v>136</v>
      </c>
      <c r="AU173" s="23" t="s">
        <v>87</v>
      </c>
    </row>
    <row r="174" spans="2:51" s="11" customFormat="1" ht="13.5">
      <c r="B174" s="203"/>
      <c r="C174" s="204"/>
      <c r="D174" s="200" t="s">
        <v>138</v>
      </c>
      <c r="E174" s="216" t="s">
        <v>34</v>
      </c>
      <c r="F174" s="217" t="s">
        <v>244</v>
      </c>
      <c r="G174" s="204"/>
      <c r="H174" s="218">
        <v>1</v>
      </c>
      <c r="I174" s="209"/>
      <c r="J174" s="204"/>
      <c r="K174" s="204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138</v>
      </c>
      <c r="AU174" s="214" t="s">
        <v>87</v>
      </c>
      <c r="AV174" s="11" t="s">
        <v>87</v>
      </c>
      <c r="AW174" s="11" t="s">
        <v>41</v>
      </c>
      <c r="AX174" s="11" t="s">
        <v>78</v>
      </c>
      <c r="AY174" s="214" t="s">
        <v>127</v>
      </c>
    </row>
    <row r="175" spans="2:51" s="11" customFormat="1" ht="13.5">
      <c r="B175" s="203"/>
      <c r="C175" s="204"/>
      <c r="D175" s="200" t="s">
        <v>138</v>
      </c>
      <c r="E175" s="216" t="s">
        <v>34</v>
      </c>
      <c r="F175" s="217" t="s">
        <v>262</v>
      </c>
      <c r="G175" s="204"/>
      <c r="H175" s="218">
        <v>3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138</v>
      </c>
      <c r="AU175" s="214" t="s">
        <v>87</v>
      </c>
      <c r="AV175" s="11" t="s">
        <v>87</v>
      </c>
      <c r="AW175" s="11" t="s">
        <v>41</v>
      </c>
      <c r="AX175" s="11" t="s">
        <v>78</v>
      </c>
      <c r="AY175" s="214" t="s">
        <v>127</v>
      </c>
    </row>
    <row r="176" spans="2:51" s="12" customFormat="1" ht="13.5">
      <c r="B176" s="219"/>
      <c r="C176" s="220"/>
      <c r="D176" s="205" t="s">
        <v>138</v>
      </c>
      <c r="E176" s="221" t="s">
        <v>34</v>
      </c>
      <c r="F176" s="222" t="s">
        <v>215</v>
      </c>
      <c r="G176" s="220"/>
      <c r="H176" s="223">
        <v>4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138</v>
      </c>
      <c r="AU176" s="229" t="s">
        <v>87</v>
      </c>
      <c r="AV176" s="12" t="s">
        <v>134</v>
      </c>
      <c r="AW176" s="12" t="s">
        <v>41</v>
      </c>
      <c r="AX176" s="12" t="s">
        <v>25</v>
      </c>
      <c r="AY176" s="229" t="s">
        <v>127</v>
      </c>
    </row>
    <row r="177" spans="2:65" s="1" customFormat="1" ht="31.5" customHeight="1">
      <c r="B177" s="40"/>
      <c r="C177" s="188" t="s">
        <v>279</v>
      </c>
      <c r="D177" s="188" t="s">
        <v>129</v>
      </c>
      <c r="E177" s="189" t="s">
        <v>280</v>
      </c>
      <c r="F177" s="190" t="s">
        <v>281</v>
      </c>
      <c r="G177" s="191" t="s">
        <v>132</v>
      </c>
      <c r="H177" s="192">
        <v>560</v>
      </c>
      <c r="I177" s="193"/>
      <c r="J177" s="194">
        <f>ROUND(I177*H177,2)</f>
        <v>0</v>
      </c>
      <c r="K177" s="190" t="s">
        <v>133</v>
      </c>
      <c r="L177" s="60"/>
      <c r="M177" s="195" t="s">
        <v>34</v>
      </c>
      <c r="N177" s="196" t="s">
        <v>49</v>
      </c>
      <c r="O177" s="4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AR177" s="23" t="s">
        <v>134</v>
      </c>
      <c r="AT177" s="23" t="s">
        <v>129</v>
      </c>
      <c r="AU177" s="23" t="s">
        <v>87</v>
      </c>
      <c r="AY177" s="23" t="s">
        <v>127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23" t="s">
        <v>25</v>
      </c>
      <c r="BK177" s="199">
        <f>ROUND(I177*H177,2)</f>
        <v>0</v>
      </c>
      <c r="BL177" s="23" t="s">
        <v>134</v>
      </c>
      <c r="BM177" s="23" t="s">
        <v>282</v>
      </c>
    </row>
    <row r="178" spans="2:47" s="1" customFormat="1" ht="81">
      <c r="B178" s="40"/>
      <c r="C178" s="62"/>
      <c r="D178" s="205" t="s">
        <v>136</v>
      </c>
      <c r="E178" s="62"/>
      <c r="F178" s="215" t="s">
        <v>283</v>
      </c>
      <c r="G178" s="62"/>
      <c r="H178" s="62"/>
      <c r="I178" s="158"/>
      <c r="J178" s="62"/>
      <c r="K178" s="62"/>
      <c r="L178" s="60"/>
      <c r="M178" s="202"/>
      <c r="N178" s="41"/>
      <c r="O178" s="41"/>
      <c r="P178" s="41"/>
      <c r="Q178" s="41"/>
      <c r="R178" s="41"/>
      <c r="S178" s="41"/>
      <c r="T178" s="77"/>
      <c r="AT178" s="23" t="s">
        <v>136</v>
      </c>
      <c r="AU178" s="23" t="s">
        <v>87</v>
      </c>
    </row>
    <row r="179" spans="2:65" s="1" customFormat="1" ht="44.25" customHeight="1">
      <c r="B179" s="40"/>
      <c r="C179" s="188" t="s">
        <v>284</v>
      </c>
      <c r="D179" s="188" t="s">
        <v>129</v>
      </c>
      <c r="E179" s="189" t="s">
        <v>285</v>
      </c>
      <c r="F179" s="190" t="s">
        <v>286</v>
      </c>
      <c r="G179" s="191" t="s">
        <v>142</v>
      </c>
      <c r="H179" s="192">
        <v>1435.825</v>
      </c>
      <c r="I179" s="193"/>
      <c r="J179" s="194">
        <f>ROUND(I179*H179,2)</f>
        <v>0</v>
      </c>
      <c r="K179" s="190" t="s">
        <v>133</v>
      </c>
      <c r="L179" s="60"/>
      <c r="M179" s="195" t="s">
        <v>34</v>
      </c>
      <c r="N179" s="196" t="s">
        <v>49</v>
      </c>
      <c r="O179" s="41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AR179" s="23" t="s">
        <v>134</v>
      </c>
      <c r="AT179" s="23" t="s">
        <v>129</v>
      </c>
      <c r="AU179" s="23" t="s">
        <v>87</v>
      </c>
      <c r="AY179" s="23" t="s">
        <v>127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23" t="s">
        <v>25</v>
      </c>
      <c r="BK179" s="199">
        <f>ROUND(I179*H179,2)</f>
        <v>0</v>
      </c>
      <c r="BL179" s="23" t="s">
        <v>134</v>
      </c>
      <c r="BM179" s="23" t="s">
        <v>287</v>
      </c>
    </row>
    <row r="180" spans="2:47" s="1" customFormat="1" ht="189">
      <c r="B180" s="40"/>
      <c r="C180" s="62"/>
      <c r="D180" s="200" t="s">
        <v>136</v>
      </c>
      <c r="E180" s="62"/>
      <c r="F180" s="201" t="s">
        <v>288</v>
      </c>
      <c r="G180" s="62"/>
      <c r="H180" s="62"/>
      <c r="I180" s="158"/>
      <c r="J180" s="62"/>
      <c r="K180" s="62"/>
      <c r="L180" s="60"/>
      <c r="M180" s="202"/>
      <c r="N180" s="41"/>
      <c r="O180" s="41"/>
      <c r="P180" s="41"/>
      <c r="Q180" s="41"/>
      <c r="R180" s="41"/>
      <c r="S180" s="41"/>
      <c r="T180" s="77"/>
      <c r="AT180" s="23" t="s">
        <v>136</v>
      </c>
      <c r="AU180" s="23" t="s">
        <v>87</v>
      </c>
    </row>
    <row r="181" spans="2:51" s="11" customFormat="1" ht="13.5">
      <c r="B181" s="203"/>
      <c r="C181" s="204"/>
      <c r="D181" s="205" t="s">
        <v>138</v>
      </c>
      <c r="E181" s="206" t="s">
        <v>34</v>
      </c>
      <c r="F181" s="207" t="s">
        <v>289</v>
      </c>
      <c r="G181" s="204"/>
      <c r="H181" s="208">
        <v>1435.825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138</v>
      </c>
      <c r="AU181" s="214" t="s">
        <v>87</v>
      </c>
      <c r="AV181" s="11" t="s">
        <v>87</v>
      </c>
      <c r="AW181" s="11" t="s">
        <v>41</v>
      </c>
      <c r="AX181" s="11" t="s">
        <v>25</v>
      </c>
      <c r="AY181" s="214" t="s">
        <v>127</v>
      </c>
    </row>
    <row r="182" spans="2:65" s="1" customFormat="1" ht="22.5" customHeight="1">
      <c r="B182" s="40"/>
      <c r="C182" s="188" t="s">
        <v>290</v>
      </c>
      <c r="D182" s="188" t="s">
        <v>129</v>
      </c>
      <c r="E182" s="189" t="s">
        <v>291</v>
      </c>
      <c r="F182" s="190" t="s">
        <v>292</v>
      </c>
      <c r="G182" s="191" t="s">
        <v>142</v>
      </c>
      <c r="H182" s="192">
        <v>1435.825</v>
      </c>
      <c r="I182" s="193"/>
      <c r="J182" s="194">
        <f>ROUND(I182*H182,2)</f>
        <v>0</v>
      </c>
      <c r="K182" s="190" t="s">
        <v>133</v>
      </c>
      <c r="L182" s="60"/>
      <c r="M182" s="195" t="s">
        <v>34</v>
      </c>
      <c r="N182" s="196" t="s">
        <v>49</v>
      </c>
      <c r="O182" s="41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AR182" s="23" t="s">
        <v>134</v>
      </c>
      <c r="AT182" s="23" t="s">
        <v>129</v>
      </c>
      <c r="AU182" s="23" t="s">
        <v>87</v>
      </c>
      <c r="AY182" s="23" t="s">
        <v>127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23" t="s">
        <v>25</v>
      </c>
      <c r="BK182" s="199">
        <f>ROUND(I182*H182,2)</f>
        <v>0</v>
      </c>
      <c r="BL182" s="23" t="s">
        <v>134</v>
      </c>
      <c r="BM182" s="23" t="s">
        <v>293</v>
      </c>
    </row>
    <row r="183" spans="2:47" s="1" customFormat="1" ht="297">
      <c r="B183" s="40"/>
      <c r="C183" s="62"/>
      <c r="D183" s="200" t="s">
        <v>136</v>
      </c>
      <c r="E183" s="62"/>
      <c r="F183" s="201" t="s">
        <v>294</v>
      </c>
      <c r="G183" s="62"/>
      <c r="H183" s="62"/>
      <c r="I183" s="158"/>
      <c r="J183" s="62"/>
      <c r="K183" s="62"/>
      <c r="L183" s="60"/>
      <c r="M183" s="202"/>
      <c r="N183" s="41"/>
      <c r="O183" s="41"/>
      <c r="P183" s="41"/>
      <c r="Q183" s="41"/>
      <c r="R183" s="41"/>
      <c r="S183" s="41"/>
      <c r="T183" s="77"/>
      <c r="AT183" s="23" t="s">
        <v>136</v>
      </c>
      <c r="AU183" s="23" t="s">
        <v>87</v>
      </c>
    </row>
    <row r="184" spans="2:51" s="11" customFormat="1" ht="13.5">
      <c r="B184" s="203"/>
      <c r="C184" s="204"/>
      <c r="D184" s="200" t="s">
        <v>138</v>
      </c>
      <c r="E184" s="216" t="s">
        <v>34</v>
      </c>
      <c r="F184" s="217" t="s">
        <v>295</v>
      </c>
      <c r="G184" s="204"/>
      <c r="H184" s="218">
        <v>100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138</v>
      </c>
      <c r="AU184" s="214" t="s">
        <v>87</v>
      </c>
      <c r="AV184" s="11" t="s">
        <v>87</v>
      </c>
      <c r="AW184" s="11" t="s">
        <v>41</v>
      </c>
      <c r="AX184" s="11" t="s">
        <v>78</v>
      </c>
      <c r="AY184" s="214" t="s">
        <v>127</v>
      </c>
    </row>
    <row r="185" spans="2:51" s="11" customFormat="1" ht="13.5">
      <c r="B185" s="203"/>
      <c r="C185" s="204"/>
      <c r="D185" s="200" t="s">
        <v>138</v>
      </c>
      <c r="E185" s="216" t="s">
        <v>34</v>
      </c>
      <c r="F185" s="217" t="s">
        <v>296</v>
      </c>
      <c r="G185" s="204"/>
      <c r="H185" s="218">
        <v>837.5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138</v>
      </c>
      <c r="AU185" s="214" t="s">
        <v>87</v>
      </c>
      <c r="AV185" s="11" t="s">
        <v>87</v>
      </c>
      <c r="AW185" s="11" t="s">
        <v>41</v>
      </c>
      <c r="AX185" s="11" t="s">
        <v>78</v>
      </c>
      <c r="AY185" s="214" t="s">
        <v>127</v>
      </c>
    </row>
    <row r="186" spans="2:51" s="11" customFormat="1" ht="13.5">
      <c r="B186" s="203"/>
      <c r="C186" s="204"/>
      <c r="D186" s="200" t="s">
        <v>138</v>
      </c>
      <c r="E186" s="216" t="s">
        <v>34</v>
      </c>
      <c r="F186" s="217" t="s">
        <v>297</v>
      </c>
      <c r="G186" s="204"/>
      <c r="H186" s="218">
        <v>223.333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138</v>
      </c>
      <c r="AU186" s="214" t="s">
        <v>87</v>
      </c>
      <c r="AV186" s="11" t="s">
        <v>87</v>
      </c>
      <c r="AW186" s="11" t="s">
        <v>41</v>
      </c>
      <c r="AX186" s="11" t="s">
        <v>78</v>
      </c>
      <c r="AY186" s="214" t="s">
        <v>127</v>
      </c>
    </row>
    <row r="187" spans="2:51" s="11" customFormat="1" ht="13.5">
      <c r="B187" s="203"/>
      <c r="C187" s="204"/>
      <c r="D187" s="200" t="s">
        <v>138</v>
      </c>
      <c r="E187" s="216" t="s">
        <v>34</v>
      </c>
      <c r="F187" s="217" t="s">
        <v>298</v>
      </c>
      <c r="G187" s="204"/>
      <c r="H187" s="218">
        <v>7.2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138</v>
      </c>
      <c r="AU187" s="214" t="s">
        <v>87</v>
      </c>
      <c r="AV187" s="11" t="s">
        <v>87</v>
      </c>
      <c r="AW187" s="11" t="s">
        <v>41</v>
      </c>
      <c r="AX187" s="11" t="s">
        <v>78</v>
      </c>
      <c r="AY187" s="214" t="s">
        <v>127</v>
      </c>
    </row>
    <row r="188" spans="2:51" s="11" customFormat="1" ht="13.5">
      <c r="B188" s="203"/>
      <c r="C188" s="204"/>
      <c r="D188" s="200" t="s">
        <v>138</v>
      </c>
      <c r="E188" s="216" t="s">
        <v>34</v>
      </c>
      <c r="F188" s="217" t="s">
        <v>299</v>
      </c>
      <c r="G188" s="204"/>
      <c r="H188" s="218">
        <v>267.792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138</v>
      </c>
      <c r="AU188" s="214" t="s">
        <v>87</v>
      </c>
      <c r="AV188" s="11" t="s">
        <v>87</v>
      </c>
      <c r="AW188" s="11" t="s">
        <v>41</v>
      </c>
      <c r="AX188" s="11" t="s">
        <v>78</v>
      </c>
      <c r="AY188" s="214" t="s">
        <v>127</v>
      </c>
    </row>
    <row r="189" spans="2:51" s="12" customFormat="1" ht="13.5">
      <c r="B189" s="219"/>
      <c r="C189" s="220"/>
      <c r="D189" s="205" t="s">
        <v>138</v>
      </c>
      <c r="E189" s="221" t="s">
        <v>34</v>
      </c>
      <c r="F189" s="222" t="s">
        <v>215</v>
      </c>
      <c r="G189" s="220"/>
      <c r="H189" s="223">
        <v>1435.825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138</v>
      </c>
      <c r="AU189" s="229" t="s">
        <v>87</v>
      </c>
      <c r="AV189" s="12" t="s">
        <v>134</v>
      </c>
      <c r="AW189" s="12" t="s">
        <v>41</v>
      </c>
      <c r="AX189" s="12" t="s">
        <v>25</v>
      </c>
      <c r="AY189" s="229" t="s">
        <v>127</v>
      </c>
    </row>
    <row r="190" spans="2:65" s="1" customFormat="1" ht="22.5" customHeight="1">
      <c r="B190" s="40"/>
      <c r="C190" s="188" t="s">
        <v>300</v>
      </c>
      <c r="D190" s="188" t="s">
        <v>129</v>
      </c>
      <c r="E190" s="189" t="s">
        <v>301</v>
      </c>
      <c r="F190" s="190" t="s">
        <v>302</v>
      </c>
      <c r="G190" s="191" t="s">
        <v>303</v>
      </c>
      <c r="H190" s="192">
        <v>2584.485</v>
      </c>
      <c r="I190" s="193"/>
      <c r="J190" s="194">
        <f>ROUND(I190*H190,2)</f>
        <v>0</v>
      </c>
      <c r="K190" s="190" t="s">
        <v>133</v>
      </c>
      <c r="L190" s="60"/>
      <c r="M190" s="195" t="s">
        <v>34</v>
      </c>
      <c r="N190" s="196" t="s">
        <v>49</v>
      </c>
      <c r="O190" s="41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AR190" s="23" t="s">
        <v>134</v>
      </c>
      <c r="AT190" s="23" t="s">
        <v>129</v>
      </c>
      <c r="AU190" s="23" t="s">
        <v>87</v>
      </c>
      <c r="AY190" s="23" t="s">
        <v>127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23" t="s">
        <v>25</v>
      </c>
      <c r="BK190" s="199">
        <f>ROUND(I190*H190,2)</f>
        <v>0</v>
      </c>
      <c r="BL190" s="23" t="s">
        <v>134</v>
      </c>
      <c r="BM190" s="23" t="s">
        <v>304</v>
      </c>
    </row>
    <row r="191" spans="2:47" s="1" customFormat="1" ht="297">
      <c r="B191" s="40"/>
      <c r="C191" s="62"/>
      <c r="D191" s="200" t="s">
        <v>136</v>
      </c>
      <c r="E191" s="62"/>
      <c r="F191" s="201" t="s">
        <v>294</v>
      </c>
      <c r="G191" s="62"/>
      <c r="H191" s="62"/>
      <c r="I191" s="158"/>
      <c r="J191" s="62"/>
      <c r="K191" s="62"/>
      <c r="L191" s="60"/>
      <c r="M191" s="202"/>
      <c r="N191" s="41"/>
      <c r="O191" s="41"/>
      <c r="P191" s="41"/>
      <c r="Q191" s="41"/>
      <c r="R191" s="41"/>
      <c r="S191" s="41"/>
      <c r="T191" s="77"/>
      <c r="AT191" s="23" t="s">
        <v>136</v>
      </c>
      <c r="AU191" s="23" t="s">
        <v>87</v>
      </c>
    </row>
    <row r="192" spans="2:51" s="11" customFormat="1" ht="13.5">
      <c r="B192" s="203"/>
      <c r="C192" s="204"/>
      <c r="D192" s="205" t="s">
        <v>138</v>
      </c>
      <c r="E192" s="206" t="s">
        <v>34</v>
      </c>
      <c r="F192" s="207" t="s">
        <v>305</v>
      </c>
      <c r="G192" s="204"/>
      <c r="H192" s="208">
        <v>2584.485</v>
      </c>
      <c r="I192" s="209"/>
      <c r="J192" s="204"/>
      <c r="K192" s="204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138</v>
      </c>
      <c r="AU192" s="214" t="s">
        <v>87</v>
      </c>
      <c r="AV192" s="11" t="s">
        <v>87</v>
      </c>
      <c r="AW192" s="11" t="s">
        <v>41</v>
      </c>
      <c r="AX192" s="11" t="s">
        <v>25</v>
      </c>
      <c r="AY192" s="214" t="s">
        <v>127</v>
      </c>
    </row>
    <row r="193" spans="2:65" s="1" customFormat="1" ht="22.5" customHeight="1">
      <c r="B193" s="40"/>
      <c r="C193" s="188" t="s">
        <v>306</v>
      </c>
      <c r="D193" s="188" t="s">
        <v>129</v>
      </c>
      <c r="E193" s="189" t="s">
        <v>307</v>
      </c>
      <c r="F193" s="190" t="s">
        <v>308</v>
      </c>
      <c r="G193" s="191" t="s">
        <v>132</v>
      </c>
      <c r="H193" s="192">
        <v>7640</v>
      </c>
      <c r="I193" s="193"/>
      <c r="J193" s="194">
        <f>ROUND(I193*H193,2)</f>
        <v>0</v>
      </c>
      <c r="K193" s="190" t="s">
        <v>133</v>
      </c>
      <c r="L193" s="60"/>
      <c r="M193" s="195" t="s">
        <v>34</v>
      </c>
      <c r="N193" s="196" t="s">
        <v>49</v>
      </c>
      <c r="O193" s="41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AR193" s="23" t="s">
        <v>134</v>
      </c>
      <c r="AT193" s="23" t="s">
        <v>129</v>
      </c>
      <c r="AU193" s="23" t="s">
        <v>87</v>
      </c>
      <c r="AY193" s="23" t="s">
        <v>127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23" t="s">
        <v>25</v>
      </c>
      <c r="BK193" s="199">
        <f>ROUND(I193*H193,2)</f>
        <v>0</v>
      </c>
      <c r="BL193" s="23" t="s">
        <v>134</v>
      </c>
      <c r="BM193" s="23" t="s">
        <v>309</v>
      </c>
    </row>
    <row r="194" spans="2:47" s="1" customFormat="1" ht="162">
      <c r="B194" s="40"/>
      <c r="C194" s="62"/>
      <c r="D194" s="200" t="s">
        <v>136</v>
      </c>
      <c r="E194" s="62"/>
      <c r="F194" s="201" t="s">
        <v>310</v>
      </c>
      <c r="G194" s="62"/>
      <c r="H194" s="62"/>
      <c r="I194" s="158"/>
      <c r="J194" s="62"/>
      <c r="K194" s="62"/>
      <c r="L194" s="60"/>
      <c r="M194" s="202"/>
      <c r="N194" s="41"/>
      <c r="O194" s="41"/>
      <c r="P194" s="41"/>
      <c r="Q194" s="41"/>
      <c r="R194" s="41"/>
      <c r="S194" s="41"/>
      <c r="T194" s="77"/>
      <c r="AT194" s="23" t="s">
        <v>136</v>
      </c>
      <c r="AU194" s="23" t="s">
        <v>87</v>
      </c>
    </row>
    <row r="195" spans="2:51" s="11" customFormat="1" ht="13.5">
      <c r="B195" s="203"/>
      <c r="C195" s="204"/>
      <c r="D195" s="200" t="s">
        <v>138</v>
      </c>
      <c r="E195" s="216" t="s">
        <v>34</v>
      </c>
      <c r="F195" s="217" t="s">
        <v>311</v>
      </c>
      <c r="G195" s="204"/>
      <c r="H195" s="218">
        <v>7616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138</v>
      </c>
      <c r="AU195" s="214" t="s">
        <v>87</v>
      </c>
      <c r="AV195" s="11" t="s">
        <v>87</v>
      </c>
      <c r="AW195" s="11" t="s">
        <v>41</v>
      </c>
      <c r="AX195" s="11" t="s">
        <v>78</v>
      </c>
      <c r="AY195" s="214" t="s">
        <v>127</v>
      </c>
    </row>
    <row r="196" spans="2:51" s="11" customFormat="1" ht="13.5">
      <c r="B196" s="203"/>
      <c r="C196" s="204"/>
      <c r="D196" s="200" t="s">
        <v>138</v>
      </c>
      <c r="E196" s="216" t="s">
        <v>34</v>
      </c>
      <c r="F196" s="217" t="s">
        <v>312</v>
      </c>
      <c r="G196" s="204"/>
      <c r="H196" s="218">
        <v>24</v>
      </c>
      <c r="I196" s="209"/>
      <c r="J196" s="204"/>
      <c r="K196" s="204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138</v>
      </c>
      <c r="AU196" s="214" t="s">
        <v>87</v>
      </c>
      <c r="AV196" s="11" t="s">
        <v>87</v>
      </c>
      <c r="AW196" s="11" t="s">
        <v>41</v>
      </c>
      <c r="AX196" s="11" t="s">
        <v>78</v>
      </c>
      <c r="AY196" s="214" t="s">
        <v>127</v>
      </c>
    </row>
    <row r="197" spans="2:51" s="12" customFormat="1" ht="13.5">
      <c r="B197" s="219"/>
      <c r="C197" s="220"/>
      <c r="D197" s="205" t="s">
        <v>138</v>
      </c>
      <c r="E197" s="221" t="s">
        <v>34</v>
      </c>
      <c r="F197" s="222" t="s">
        <v>215</v>
      </c>
      <c r="G197" s="220"/>
      <c r="H197" s="223">
        <v>7640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138</v>
      </c>
      <c r="AU197" s="229" t="s">
        <v>87</v>
      </c>
      <c r="AV197" s="12" t="s">
        <v>134</v>
      </c>
      <c r="AW197" s="12" t="s">
        <v>41</v>
      </c>
      <c r="AX197" s="12" t="s">
        <v>25</v>
      </c>
      <c r="AY197" s="229" t="s">
        <v>127</v>
      </c>
    </row>
    <row r="198" spans="2:65" s="1" customFormat="1" ht="31.5" customHeight="1">
      <c r="B198" s="40"/>
      <c r="C198" s="188" t="s">
        <v>313</v>
      </c>
      <c r="D198" s="188" t="s">
        <v>129</v>
      </c>
      <c r="E198" s="189" t="s">
        <v>314</v>
      </c>
      <c r="F198" s="190" t="s">
        <v>315</v>
      </c>
      <c r="G198" s="191" t="s">
        <v>149</v>
      </c>
      <c r="H198" s="192">
        <v>20</v>
      </c>
      <c r="I198" s="193"/>
      <c r="J198" s="194">
        <f>ROUND(I198*H198,2)</f>
        <v>0</v>
      </c>
      <c r="K198" s="190" t="s">
        <v>133</v>
      </c>
      <c r="L198" s="60"/>
      <c r="M198" s="195" t="s">
        <v>34</v>
      </c>
      <c r="N198" s="196" t="s">
        <v>49</v>
      </c>
      <c r="O198" s="4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AR198" s="23" t="s">
        <v>134</v>
      </c>
      <c r="AT198" s="23" t="s">
        <v>129</v>
      </c>
      <c r="AU198" s="23" t="s">
        <v>87</v>
      </c>
      <c r="AY198" s="23" t="s">
        <v>127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23" t="s">
        <v>25</v>
      </c>
      <c r="BK198" s="199">
        <f>ROUND(I198*H198,2)</f>
        <v>0</v>
      </c>
      <c r="BL198" s="23" t="s">
        <v>134</v>
      </c>
      <c r="BM198" s="23" t="s">
        <v>316</v>
      </c>
    </row>
    <row r="199" spans="2:47" s="1" customFormat="1" ht="81">
      <c r="B199" s="40"/>
      <c r="C199" s="62"/>
      <c r="D199" s="205" t="s">
        <v>136</v>
      </c>
      <c r="E199" s="62"/>
      <c r="F199" s="215" t="s">
        <v>317</v>
      </c>
      <c r="G199" s="62"/>
      <c r="H199" s="62"/>
      <c r="I199" s="158"/>
      <c r="J199" s="62"/>
      <c r="K199" s="62"/>
      <c r="L199" s="60"/>
      <c r="M199" s="202"/>
      <c r="N199" s="41"/>
      <c r="O199" s="41"/>
      <c r="P199" s="41"/>
      <c r="Q199" s="41"/>
      <c r="R199" s="41"/>
      <c r="S199" s="41"/>
      <c r="T199" s="77"/>
      <c r="AT199" s="23" t="s">
        <v>136</v>
      </c>
      <c r="AU199" s="23" t="s">
        <v>87</v>
      </c>
    </row>
    <row r="200" spans="2:65" s="1" customFormat="1" ht="22.5" customHeight="1">
      <c r="B200" s="40"/>
      <c r="C200" s="230" t="s">
        <v>318</v>
      </c>
      <c r="D200" s="230" t="s">
        <v>319</v>
      </c>
      <c r="E200" s="231" t="s">
        <v>320</v>
      </c>
      <c r="F200" s="232" t="s">
        <v>321</v>
      </c>
      <c r="G200" s="233" t="s">
        <v>142</v>
      </c>
      <c r="H200" s="234">
        <v>10</v>
      </c>
      <c r="I200" s="235"/>
      <c r="J200" s="236">
        <f>ROUND(I200*H200,2)</f>
        <v>0</v>
      </c>
      <c r="K200" s="232" t="s">
        <v>133</v>
      </c>
      <c r="L200" s="237"/>
      <c r="M200" s="238" t="s">
        <v>34</v>
      </c>
      <c r="N200" s="239" t="s">
        <v>49</v>
      </c>
      <c r="O200" s="41"/>
      <c r="P200" s="197">
        <f>O200*H200</f>
        <v>0</v>
      </c>
      <c r="Q200" s="197">
        <v>0.22</v>
      </c>
      <c r="R200" s="197">
        <f>Q200*H200</f>
        <v>2.2</v>
      </c>
      <c r="S200" s="197">
        <v>0</v>
      </c>
      <c r="T200" s="198">
        <f>S200*H200</f>
        <v>0</v>
      </c>
      <c r="AR200" s="23" t="s">
        <v>170</v>
      </c>
      <c r="AT200" s="23" t="s">
        <v>319</v>
      </c>
      <c r="AU200" s="23" t="s">
        <v>87</v>
      </c>
      <c r="AY200" s="23" t="s">
        <v>127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23" t="s">
        <v>25</v>
      </c>
      <c r="BK200" s="199">
        <f>ROUND(I200*H200,2)</f>
        <v>0</v>
      </c>
      <c r="BL200" s="23" t="s">
        <v>134</v>
      </c>
      <c r="BM200" s="23" t="s">
        <v>322</v>
      </c>
    </row>
    <row r="201" spans="2:51" s="11" customFormat="1" ht="13.5">
      <c r="B201" s="203"/>
      <c r="C201" s="204"/>
      <c r="D201" s="205" t="s">
        <v>138</v>
      </c>
      <c r="E201" s="204"/>
      <c r="F201" s="207" t="s">
        <v>323</v>
      </c>
      <c r="G201" s="204"/>
      <c r="H201" s="208">
        <v>10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138</v>
      </c>
      <c r="AU201" s="214" t="s">
        <v>87</v>
      </c>
      <c r="AV201" s="11" t="s">
        <v>87</v>
      </c>
      <c r="AW201" s="11" t="s">
        <v>6</v>
      </c>
      <c r="AX201" s="11" t="s">
        <v>25</v>
      </c>
      <c r="AY201" s="214" t="s">
        <v>127</v>
      </c>
    </row>
    <row r="202" spans="2:65" s="1" customFormat="1" ht="31.5" customHeight="1">
      <c r="B202" s="40"/>
      <c r="C202" s="188" t="s">
        <v>324</v>
      </c>
      <c r="D202" s="188" t="s">
        <v>129</v>
      </c>
      <c r="E202" s="189" t="s">
        <v>325</v>
      </c>
      <c r="F202" s="190" t="s">
        <v>326</v>
      </c>
      <c r="G202" s="191" t="s">
        <v>149</v>
      </c>
      <c r="H202" s="192">
        <v>20</v>
      </c>
      <c r="I202" s="193"/>
      <c r="J202" s="194">
        <f>ROUND(I202*H202,2)</f>
        <v>0</v>
      </c>
      <c r="K202" s="190" t="s">
        <v>133</v>
      </c>
      <c r="L202" s="60"/>
      <c r="M202" s="195" t="s">
        <v>34</v>
      </c>
      <c r="N202" s="196" t="s">
        <v>49</v>
      </c>
      <c r="O202" s="41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AR202" s="23" t="s">
        <v>134</v>
      </c>
      <c r="AT202" s="23" t="s">
        <v>129</v>
      </c>
      <c r="AU202" s="23" t="s">
        <v>87</v>
      </c>
      <c r="AY202" s="23" t="s">
        <v>127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23" t="s">
        <v>25</v>
      </c>
      <c r="BK202" s="199">
        <f>ROUND(I202*H202,2)</f>
        <v>0</v>
      </c>
      <c r="BL202" s="23" t="s">
        <v>134</v>
      </c>
      <c r="BM202" s="23" t="s">
        <v>327</v>
      </c>
    </row>
    <row r="203" spans="2:47" s="1" customFormat="1" ht="67.5">
      <c r="B203" s="40"/>
      <c r="C203" s="62"/>
      <c r="D203" s="205" t="s">
        <v>136</v>
      </c>
      <c r="E203" s="62"/>
      <c r="F203" s="215" t="s">
        <v>328</v>
      </c>
      <c r="G203" s="62"/>
      <c r="H203" s="62"/>
      <c r="I203" s="158"/>
      <c r="J203" s="62"/>
      <c r="K203" s="62"/>
      <c r="L203" s="60"/>
      <c r="M203" s="202"/>
      <c r="N203" s="41"/>
      <c r="O203" s="41"/>
      <c r="P203" s="41"/>
      <c r="Q203" s="41"/>
      <c r="R203" s="41"/>
      <c r="S203" s="41"/>
      <c r="T203" s="77"/>
      <c r="AT203" s="23" t="s">
        <v>136</v>
      </c>
      <c r="AU203" s="23" t="s">
        <v>87</v>
      </c>
    </row>
    <row r="204" spans="2:65" s="1" customFormat="1" ht="22.5" customHeight="1">
      <c r="B204" s="40"/>
      <c r="C204" s="230" t="s">
        <v>329</v>
      </c>
      <c r="D204" s="230" t="s">
        <v>319</v>
      </c>
      <c r="E204" s="231" t="s">
        <v>330</v>
      </c>
      <c r="F204" s="232" t="s">
        <v>331</v>
      </c>
      <c r="G204" s="233" t="s">
        <v>149</v>
      </c>
      <c r="H204" s="234">
        <v>10</v>
      </c>
      <c r="I204" s="235"/>
      <c r="J204" s="236">
        <f>ROUND(I204*H204,2)</f>
        <v>0</v>
      </c>
      <c r="K204" s="232" t="s">
        <v>133</v>
      </c>
      <c r="L204" s="237"/>
      <c r="M204" s="238" t="s">
        <v>34</v>
      </c>
      <c r="N204" s="239" t="s">
        <v>49</v>
      </c>
      <c r="O204" s="41"/>
      <c r="P204" s="197">
        <f>O204*H204</f>
        <v>0</v>
      </c>
      <c r="Q204" s="197">
        <v>0.0042</v>
      </c>
      <c r="R204" s="197">
        <f>Q204*H204</f>
        <v>0.041999999999999996</v>
      </c>
      <c r="S204" s="197">
        <v>0</v>
      </c>
      <c r="T204" s="198">
        <f>S204*H204</f>
        <v>0</v>
      </c>
      <c r="AR204" s="23" t="s">
        <v>170</v>
      </c>
      <c r="AT204" s="23" t="s">
        <v>319</v>
      </c>
      <c r="AU204" s="23" t="s">
        <v>87</v>
      </c>
      <c r="AY204" s="23" t="s">
        <v>127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23" t="s">
        <v>25</v>
      </c>
      <c r="BK204" s="199">
        <f>ROUND(I204*H204,2)</f>
        <v>0</v>
      </c>
      <c r="BL204" s="23" t="s">
        <v>134</v>
      </c>
      <c r="BM204" s="23" t="s">
        <v>332</v>
      </c>
    </row>
    <row r="205" spans="2:65" s="1" customFormat="1" ht="22.5" customHeight="1">
      <c r="B205" s="40"/>
      <c r="C205" s="230" t="s">
        <v>333</v>
      </c>
      <c r="D205" s="230" t="s">
        <v>319</v>
      </c>
      <c r="E205" s="231" t="s">
        <v>334</v>
      </c>
      <c r="F205" s="232" t="s">
        <v>335</v>
      </c>
      <c r="G205" s="233" t="s">
        <v>149</v>
      </c>
      <c r="H205" s="234">
        <v>6</v>
      </c>
      <c r="I205" s="235"/>
      <c r="J205" s="236">
        <f>ROUND(I205*H205,2)</f>
        <v>0</v>
      </c>
      <c r="K205" s="232" t="s">
        <v>133</v>
      </c>
      <c r="L205" s="237"/>
      <c r="M205" s="238" t="s">
        <v>34</v>
      </c>
      <c r="N205" s="239" t="s">
        <v>49</v>
      </c>
      <c r="O205" s="41"/>
      <c r="P205" s="197">
        <f>O205*H205</f>
        <v>0</v>
      </c>
      <c r="Q205" s="197">
        <v>0.004</v>
      </c>
      <c r="R205" s="197">
        <f>Q205*H205</f>
        <v>0.024</v>
      </c>
      <c r="S205" s="197">
        <v>0</v>
      </c>
      <c r="T205" s="198">
        <f>S205*H205</f>
        <v>0</v>
      </c>
      <c r="AR205" s="23" t="s">
        <v>170</v>
      </c>
      <c r="AT205" s="23" t="s">
        <v>319</v>
      </c>
      <c r="AU205" s="23" t="s">
        <v>87</v>
      </c>
      <c r="AY205" s="23" t="s">
        <v>127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23" t="s">
        <v>25</v>
      </c>
      <c r="BK205" s="199">
        <f>ROUND(I205*H205,2)</f>
        <v>0</v>
      </c>
      <c r="BL205" s="23" t="s">
        <v>134</v>
      </c>
      <c r="BM205" s="23" t="s">
        <v>336</v>
      </c>
    </row>
    <row r="206" spans="2:51" s="11" customFormat="1" ht="13.5">
      <c r="B206" s="203"/>
      <c r="C206" s="204"/>
      <c r="D206" s="205" t="s">
        <v>138</v>
      </c>
      <c r="E206" s="206" t="s">
        <v>34</v>
      </c>
      <c r="F206" s="207" t="s">
        <v>337</v>
      </c>
      <c r="G206" s="204"/>
      <c r="H206" s="208">
        <v>6</v>
      </c>
      <c r="I206" s="209"/>
      <c r="J206" s="204"/>
      <c r="K206" s="204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138</v>
      </c>
      <c r="AU206" s="214" t="s">
        <v>87</v>
      </c>
      <c r="AV206" s="11" t="s">
        <v>87</v>
      </c>
      <c r="AW206" s="11" t="s">
        <v>41</v>
      </c>
      <c r="AX206" s="11" t="s">
        <v>25</v>
      </c>
      <c r="AY206" s="214" t="s">
        <v>127</v>
      </c>
    </row>
    <row r="207" spans="2:65" s="1" customFormat="1" ht="22.5" customHeight="1">
      <c r="B207" s="40"/>
      <c r="C207" s="230" t="s">
        <v>338</v>
      </c>
      <c r="D207" s="230" t="s">
        <v>319</v>
      </c>
      <c r="E207" s="231" t="s">
        <v>339</v>
      </c>
      <c r="F207" s="232" t="s">
        <v>340</v>
      </c>
      <c r="G207" s="233" t="s">
        <v>149</v>
      </c>
      <c r="H207" s="234">
        <v>4</v>
      </c>
      <c r="I207" s="235"/>
      <c r="J207" s="236">
        <f>ROUND(I207*H207,2)</f>
        <v>0</v>
      </c>
      <c r="K207" s="232" t="s">
        <v>133</v>
      </c>
      <c r="L207" s="237"/>
      <c r="M207" s="238" t="s">
        <v>34</v>
      </c>
      <c r="N207" s="239" t="s">
        <v>49</v>
      </c>
      <c r="O207" s="41"/>
      <c r="P207" s="197">
        <f>O207*H207</f>
        <v>0</v>
      </c>
      <c r="Q207" s="197">
        <v>0.004</v>
      </c>
      <c r="R207" s="197">
        <f>Q207*H207</f>
        <v>0.016</v>
      </c>
      <c r="S207" s="197">
        <v>0</v>
      </c>
      <c r="T207" s="198">
        <f>S207*H207</f>
        <v>0</v>
      </c>
      <c r="AR207" s="23" t="s">
        <v>170</v>
      </c>
      <c r="AT207" s="23" t="s">
        <v>319</v>
      </c>
      <c r="AU207" s="23" t="s">
        <v>87</v>
      </c>
      <c r="AY207" s="23" t="s">
        <v>127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23" t="s">
        <v>25</v>
      </c>
      <c r="BK207" s="199">
        <f>ROUND(I207*H207,2)</f>
        <v>0</v>
      </c>
      <c r="BL207" s="23" t="s">
        <v>134</v>
      </c>
      <c r="BM207" s="23" t="s">
        <v>341</v>
      </c>
    </row>
    <row r="208" spans="2:65" s="1" customFormat="1" ht="22.5" customHeight="1">
      <c r="B208" s="40"/>
      <c r="C208" s="188" t="s">
        <v>342</v>
      </c>
      <c r="D208" s="188" t="s">
        <v>129</v>
      </c>
      <c r="E208" s="189" t="s">
        <v>343</v>
      </c>
      <c r="F208" s="190" t="s">
        <v>344</v>
      </c>
      <c r="G208" s="191" t="s">
        <v>149</v>
      </c>
      <c r="H208" s="192">
        <v>20</v>
      </c>
      <c r="I208" s="193"/>
      <c r="J208" s="194">
        <f>ROUND(I208*H208,2)</f>
        <v>0</v>
      </c>
      <c r="K208" s="190" t="s">
        <v>133</v>
      </c>
      <c r="L208" s="60"/>
      <c r="M208" s="195" t="s">
        <v>34</v>
      </c>
      <c r="N208" s="196" t="s">
        <v>49</v>
      </c>
      <c r="O208" s="41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AR208" s="23" t="s">
        <v>134</v>
      </c>
      <c r="AT208" s="23" t="s">
        <v>129</v>
      </c>
      <c r="AU208" s="23" t="s">
        <v>87</v>
      </c>
      <c r="AY208" s="23" t="s">
        <v>127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23" t="s">
        <v>25</v>
      </c>
      <c r="BK208" s="199">
        <f>ROUND(I208*H208,2)</f>
        <v>0</v>
      </c>
      <c r="BL208" s="23" t="s">
        <v>134</v>
      </c>
      <c r="BM208" s="23" t="s">
        <v>345</v>
      </c>
    </row>
    <row r="209" spans="2:47" s="1" customFormat="1" ht="148.5">
      <c r="B209" s="40"/>
      <c r="C209" s="62"/>
      <c r="D209" s="205" t="s">
        <v>136</v>
      </c>
      <c r="E209" s="62"/>
      <c r="F209" s="215" t="s">
        <v>346</v>
      </c>
      <c r="G209" s="62"/>
      <c r="H209" s="62"/>
      <c r="I209" s="158"/>
      <c r="J209" s="62"/>
      <c r="K209" s="62"/>
      <c r="L209" s="60"/>
      <c r="M209" s="202"/>
      <c r="N209" s="41"/>
      <c r="O209" s="41"/>
      <c r="P209" s="41"/>
      <c r="Q209" s="41"/>
      <c r="R209" s="41"/>
      <c r="S209" s="41"/>
      <c r="T209" s="77"/>
      <c r="AT209" s="23" t="s">
        <v>136</v>
      </c>
      <c r="AU209" s="23" t="s">
        <v>87</v>
      </c>
    </row>
    <row r="210" spans="2:65" s="1" customFormat="1" ht="31.5" customHeight="1">
      <c r="B210" s="40"/>
      <c r="C210" s="188" t="s">
        <v>347</v>
      </c>
      <c r="D210" s="188" t="s">
        <v>129</v>
      </c>
      <c r="E210" s="189" t="s">
        <v>348</v>
      </c>
      <c r="F210" s="190" t="s">
        <v>349</v>
      </c>
      <c r="G210" s="191" t="s">
        <v>149</v>
      </c>
      <c r="H210" s="192">
        <v>60</v>
      </c>
      <c r="I210" s="193"/>
      <c r="J210" s="194">
        <f>ROUND(I210*H210,2)</f>
        <v>0</v>
      </c>
      <c r="K210" s="190" t="s">
        <v>133</v>
      </c>
      <c r="L210" s="60"/>
      <c r="M210" s="195" t="s">
        <v>34</v>
      </c>
      <c r="N210" s="196" t="s">
        <v>49</v>
      </c>
      <c r="O210" s="41"/>
      <c r="P210" s="197">
        <f>O210*H210</f>
        <v>0</v>
      </c>
      <c r="Q210" s="197">
        <v>0.0026</v>
      </c>
      <c r="R210" s="197">
        <f>Q210*H210</f>
        <v>0.156</v>
      </c>
      <c r="S210" s="197">
        <v>0</v>
      </c>
      <c r="T210" s="198">
        <f>S210*H210</f>
        <v>0</v>
      </c>
      <c r="AR210" s="23" t="s">
        <v>134</v>
      </c>
      <c r="AT210" s="23" t="s">
        <v>129</v>
      </c>
      <c r="AU210" s="23" t="s">
        <v>87</v>
      </c>
      <c r="AY210" s="23" t="s">
        <v>127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23" t="s">
        <v>25</v>
      </c>
      <c r="BK210" s="199">
        <f>ROUND(I210*H210,2)</f>
        <v>0</v>
      </c>
      <c r="BL210" s="23" t="s">
        <v>134</v>
      </c>
      <c r="BM210" s="23" t="s">
        <v>350</v>
      </c>
    </row>
    <row r="211" spans="2:47" s="1" customFormat="1" ht="40.5">
      <c r="B211" s="40"/>
      <c r="C211" s="62"/>
      <c r="D211" s="200" t="s">
        <v>136</v>
      </c>
      <c r="E211" s="62"/>
      <c r="F211" s="201" t="s">
        <v>351</v>
      </c>
      <c r="G211" s="62"/>
      <c r="H211" s="62"/>
      <c r="I211" s="158"/>
      <c r="J211" s="62"/>
      <c r="K211" s="62"/>
      <c r="L211" s="60"/>
      <c r="M211" s="202"/>
      <c r="N211" s="41"/>
      <c r="O211" s="41"/>
      <c r="P211" s="41"/>
      <c r="Q211" s="41"/>
      <c r="R211" s="41"/>
      <c r="S211" s="41"/>
      <c r="T211" s="77"/>
      <c r="AT211" s="23" t="s">
        <v>136</v>
      </c>
      <c r="AU211" s="23" t="s">
        <v>87</v>
      </c>
    </row>
    <row r="212" spans="2:51" s="11" customFormat="1" ht="13.5">
      <c r="B212" s="203"/>
      <c r="C212" s="204"/>
      <c r="D212" s="205" t="s">
        <v>138</v>
      </c>
      <c r="E212" s="206" t="s">
        <v>34</v>
      </c>
      <c r="F212" s="207" t="s">
        <v>352</v>
      </c>
      <c r="G212" s="204"/>
      <c r="H212" s="208">
        <v>60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138</v>
      </c>
      <c r="AU212" s="214" t="s">
        <v>87</v>
      </c>
      <c r="AV212" s="11" t="s">
        <v>87</v>
      </c>
      <c r="AW212" s="11" t="s">
        <v>41</v>
      </c>
      <c r="AX212" s="11" t="s">
        <v>25</v>
      </c>
      <c r="AY212" s="214" t="s">
        <v>127</v>
      </c>
    </row>
    <row r="213" spans="2:65" s="1" customFormat="1" ht="31.5" customHeight="1">
      <c r="B213" s="40"/>
      <c r="C213" s="188" t="s">
        <v>353</v>
      </c>
      <c r="D213" s="188" t="s">
        <v>129</v>
      </c>
      <c r="E213" s="189" t="s">
        <v>354</v>
      </c>
      <c r="F213" s="190" t="s">
        <v>355</v>
      </c>
      <c r="G213" s="191" t="s">
        <v>149</v>
      </c>
      <c r="H213" s="192">
        <v>20</v>
      </c>
      <c r="I213" s="193"/>
      <c r="J213" s="194">
        <f>ROUND(I213*H213,2)</f>
        <v>0</v>
      </c>
      <c r="K213" s="190" t="s">
        <v>133</v>
      </c>
      <c r="L213" s="60"/>
      <c r="M213" s="195" t="s">
        <v>34</v>
      </c>
      <c r="N213" s="196" t="s">
        <v>49</v>
      </c>
      <c r="O213" s="41"/>
      <c r="P213" s="197">
        <f>O213*H213</f>
        <v>0</v>
      </c>
      <c r="Q213" s="197">
        <v>0.00208</v>
      </c>
      <c r="R213" s="197">
        <f>Q213*H213</f>
        <v>0.0416</v>
      </c>
      <c r="S213" s="197">
        <v>0</v>
      </c>
      <c r="T213" s="198">
        <f>S213*H213</f>
        <v>0</v>
      </c>
      <c r="AR213" s="23" t="s">
        <v>134</v>
      </c>
      <c r="AT213" s="23" t="s">
        <v>129</v>
      </c>
      <c r="AU213" s="23" t="s">
        <v>87</v>
      </c>
      <c r="AY213" s="23" t="s">
        <v>127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23" t="s">
        <v>25</v>
      </c>
      <c r="BK213" s="199">
        <f>ROUND(I213*H213,2)</f>
        <v>0</v>
      </c>
      <c r="BL213" s="23" t="s">
        <v>134</v>
      </c>
      <c r="BM213" s="23" t="s">
        <v>356</v>
      </c>
    </row>
    <row r="214" spans="2:47" s="1" customFormat="1" ht="121.5">
      <c r="B214" s="40"/>
      <c r="C214" s="62"/>
      <c r="D214" s="205" t="s">
        <v>136</v>
      </c>
      <c r="E214" s="62"/>
      <c r="F214" s="215" t="s">
        <v>357</v>
      </c>
      <c r="G214" s="62"/>
      <c r="H214" s="62"/>
      <c r="I214" s="158"/>
      <c r="J214" s="62"/>
      <c r="K214" s="62"/>
      <c r="L214" s="60"/>
      <c r="M214" s="202"/>
      <c r="N214" s="41"/>
      <c r="O214" s="41"/>
      <c r="P214" s="41"/>
      <c r="Q214" s="41"/>
      <c r="R214" s="41"/>
      <c r="S214" s="41"/>
      <c r="T214" s="77"/>
      <c r="AT214" s="23" t="s">
        <v>136</v>
      </c>
      <c r="AU214" s="23" t="s">
        <v>87</v>
      </c>
    </row>
    <row r="215" spans="2:65" s="1" customFormat="1" ht="22.5" customHeight="1">
      <c r="B215" s="40"/>
      <c r="C215" s="188" t="s">
        <v>358</v>
      </c>
      <c r="D215" s="188" t="s">
        <v>129</v>
      </c>
      <c r="E215" s="189" t="s">
        <v>359</v>
      </c>
      <c r="F215" s="190" t="s">
        <v>360</v>
      </c>
      <c r="G215" s="191" t="s">
        <v>149</v>
      </c>
      <c r="H215" s="192">
        <v>80</v>
      </c>
      <c r="I215" s="193"/>
      <c r="J215" s="194">
        <f>ROUND(I215*H215,2)</f>
        <v>0</v>
      </c>
      <c r="K215" s="190" t="s">
        <v>133</v>
      </c>
      <c r="L215" s="60"/>
      <c r="M215" s="195" t="s">
        <v>34</v>
      </c>
      <c r="N215" s="196" t="s">
        <v>49</v>
      </c>
      <c r="O215" s="4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AR215" s="23" t="s">
        <v>134</v>
      </c>
      <c r="AT215" s="23" t="s">
        <v>129</v>
      </c>
      <c r="AU215" s="23" t="s">
        <v>87</v>
      </c>
      <c r="AY215" s="23" t="s">
        <v>127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23" t="s">
        <v>25</v>
      </c>
      <c r="BK215" s="199">
        <f>ROUND(I215*H215,2)</f>
        <v>0</v>
      </c>
      <c r="BL215" s="23" t="s">
        <v>134</v>
      </c>
      <c r="BM215" s="23" t="s">
        <v>361</v>
      </c>
    </row>
    <row r="216" spans="2:47" s="1" customFormat="1" ht="54">
      <c r="B216" s="40"/>
      <c r="C216" s="62"/>
      <c r="D216" s="200" t="s">
        <v>136</v>
      </c>
      <c r="E216" s="62"/>
      <c r="F216" s="201" t="s">
        <v>362</v>
      </c>
      <c r="G216" s="62"/>
      <c r="H216" s="62"/>
      <c r="I216" s="158"/>
      <c r="J216" s="62"/>
      <c r="K216" s="62"/>
      <c r="L216" s="60"/>
      <c r="M216" s="202"/>
      <c r="N216" s="41"/>
      <c r="O216" s="41"/>
      <c r="P216" s="41"/>
      <c r="Q216" s="41"/>
      <c r="R216" s="41"/>
      <c r="S216" s="41"/>
      <c r="T216" s="77"/>
      <c r="AT216" s="23" t="s">
        <v>136</v>
      </c>
      <c r="AU216" s="23" t="s">
        <v>87</v>
      </c>
    </row>
    <row r="217" spans="2:51" s="11" customFormat="1" ht="13.5">
      <c r="B217" s="203"/>
      <c r="C217" s="204"/>
      <c r="D217" s="205" t="s">
        <v>138</v>
      </c>
      <c r="E217" s="206" t="s">
        <v>34</v>
      </c>
      <c r="F217" s="207" t="s">
        <v>363</v>
      </c>
      <c r="G217" s="204"/>
      <c r="H217" s="208">
        <v>80</v>
      </c>
      <c r="I217" s="209"/>
      <c r="J217" s="204"/>
      <c r="K217" s="204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138</v>
      </c>
      <c r="AU217" s="214" t="s">
        <v>87</v>
      </c>
      <c r="AV217" s="11" t="s">
        <v>87</v>
      </c>
      <c r="AW217" s="11" t="s">
        <v>41</v>
      </c>
      <c r="AX217" s="11" t="s">
        <v>25</v>
      </c>
      <c r="AY217" s="214" t="s">
        <v>127</v>
      </c>
    </row>
    <row r="218" spans="2:65" s="1" customFormat="1" ht="22.5" customHeight="1">
      <c r="B218" s="40"/>
      <c r="C218" s="230" t="s">
        <v>364</v>
      </c>
      <c r="D218" s="230" t="s">
        <v>319</v>
      </c>
      <c r="E218" s="231" t="s">
        <v>365</v>
      </c>
      <c r="F218" s="232" t="s">
        <v>366</v>
      </c>
      <c r="G218" s="233" t="s">
        <v>367</v>
      </c>
      <c r="H218" s="234">
        <v>20</v>
      </c>
      <c r="I218" s="235"/>
      <c r="J218" s="236">
        <f>ROUND(I218*H218,2)</f>
        <v>0</v>
      </c>
      <c r="K218" s="232" t="s">
        <v>133</v>
      </c>
      <c r="L218" s="237"/>
      <c r="M218" s="238" t="s">
        <v>34</v>
      </c>
      <c r="N218" s="239" t="s">
        <v>49</v>
      </c>
      <c r="O218" s="41"/>
      <c r="P218" s="197">
        <f>O218*H218</f>
        <v>0</v>
      </c>
      <c r="Q218" s="197">
        <v>0.001</v>
      </c>
      <c r="R218" s="197">
        <f>Q218*H218</f>
        <v>0.02</v>
      </c>
      <c r="S218" s="197">
        <v>0</v>
      </c>
      <c r="T218" s="198">
        <f>S218*H218</f>
        <v>0</v>
      </c>
      <c r="AR218" s="23" t="s">
        <v>170</v>
      </c>
      <c r="AT218" s="23" t="s">
        <v>319</v>
      </c>
      <c r="AU218" s="23" t="s">
        <v>87</v>
      </c>
      <c r="AY218" s="23" t="s">
        <v>127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23" t="s">
        <v>25</v>
      </c>
      <c r="BK218" s="199">
        <f>ROUND(I218*H218,2)</f>
        <v>0</v>
      </c>
      <c r="BL218" s="23" t="s">
        <v>134</v>
      </c>
      <c r="BM218" s="23" t="s">
        <v>368</v>
      </c>
    </row>
    <row r="219" spans="2:51" s="11" customFormat="1" ht="13.5">
      <c r="B219" s="203"/>
      <c r="C219" s="204"/>
      <c r="D219" s="205" t="s">
        <v>138</v>
      </c>
      <c r="E219" s="204"/>
      <c r="F219" s="207" t="s">
        <v>369</v>
      </c>
      <c r="G219" s="204"/>
      <c r="H219" s="208">
        <v>20</v>
      </c>
      <c r="I219" s="209"/>
      <c r="J219" s="204"/>
      <c r="K219" s="204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138</v>
      </c>
      <c r="AU219" s="214" t="s">
        <v>87</v>
      </c>
      <c r="AV219" s="11" t="s">
        <v>87</v>
      </c>
      <c r="AW219" s="11" t="s">
        <v>6</v>
      </c>
      <c r="AX219" s="11" t="s">
        <v>25</v>
      </c>
      <c r="AY219" s="214" t="s">
        <v>127</v>
      </c>
    </row>
    <row r="220" spans="2:65" s="1" customFormat="1" ht="22.5" customHeight="1">
      <c r="B220" s="40"/>
      <c r="C220" s="188" t="s">
        <v>370</v>
      </c>
      <c r="D220" s="188" t="s">
        <v>129</v>
      </c>
      <c r="E220" s="189" t="s">
        <v>371</v>
      </c>
      <c r="F220" s="190" t="s">
        <v>372</v>
      </c>
      <c r="G220" s="191" t="s">
        <v>142</v>
      </c>
      <c r="H220" s="192">
        <v>2</v>
      </c>
      <c r="I220" s="193"/>
      <c r="J220" s="194">
        <f>ROUND(I220*H220,2)</f>
        <v>0</v>
      </c>
      <c r="K220" s="190" t="s">
        <v>133</v>
      </c>
      <c r="L220" s="60"/>
      <c r="M220" s="195" t="s">
        <v>34</v>
      </c>
      <c r="N220" s="196" t="s">
        <v>49</v>
      </c>
      <c r="O220" s="41"/>
      <c r="P220" s="197">
        <f>O220*H220</f>
        <v>0</v>
      </c>
      <c r="Q220" s="197">
        <v>0</v>
      </c>
      <c r="R220" s="197">
        <f>Q220*H220</f>
        <v>0</v>
      </c>
      <c r="S220" s="197">
        <v>0</v>
      </c>
      <c r="T220" s="198">
        <f>S220*H220</f>
        <v>0</v>
      </c>
      <c r="AR220" s="23" t="s">
        <v>134</v>
      </c>
      <c r="AT220" s="23" t="s">
        <v>129</v>
      </c>
      <c r="AU220" s="23" t="s">
        <v>87</v>
      </c>
      <c r="AY220" s="23" t="s">
        <v>127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23" t="s">
        <v>25</v>
      </c>
      <c r="BK220" s="199">
        <f>ROUND(I220*H220,2)</f>
        <v>0</v>
      </c>
      <c r="BL220" s="23" t="s">
        <v>134</v>
      </c>
      <c r="BM220" s="23" t="s">
        <v>373</v>
      </c>
    </row>
    <row r="221" spans="2:51" s="11" customFormat="1" ht="13.5">
      <c r="B221" s="203"/>
      <c r="C221" s="204"/>
      <c r="D221" s="205" t="s">
        <v>138</v>
      </c>
      <c r="E221" s="206" t="s">
        <v>34</v>
      </c>
      <c r="F221" s="207" t="s">
        <v>374</v>
      </c>
      <c r="G221" s="204"/>
      <c r="H221" s="208">
        <v>2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138</v>
      </c>
      <c r="AU221" s="214" t="s">
        <v>87</v>
      </c>
      <c r="AV221" s="11" t="s">
        <v>87</v>
      </c>
      <c r="AW221" s="11" t="s">
        <v>41</v>
      </c>
      <c r="AX221" s="11" t="s">
        <v>25</v>
      </c>
      <c r="AY221" s="214" t="s">
        <v>127</v>
      </c>
    </row>
    <row r="222" spans="2:65" s="1" customFormat="1" ht="22.5" customHeight="1">
      <c r="B222" s="40"/>
      <c r="C222" s="188" t="s">
        <v>375</v>
      </c>
      <c r="D222" s="188" t="s">
        <v>129</v>
      </c>
      <c r="E222" s="189" t="s">
        <v>376</v>
      </c>
      <c r="F222" s="190" t="s">
        <v>377</v>
      </c>
      <c r="G222" s="191" t="s">
        <v>142</v>
      </c>
      <c r="H222" s="192">
        <v>2</v>
      </c>
      <c r="I222" s="193"/>
      <c r="J222" s="194">
        <f>ROUND(I222*H222,2)</f>
        <v>0</v>
      </c>
      <c r="K222" s="190" t="s">
        <v>133</v>
      </c>
      <c r="L222" s="60"/>
      <c r="M222" s="195" t="s">
        <v>34</v>
      </c>
      <c r="N222" s="196" t="s">
        <v>49</v>
      </c>
      <c r="O222" s="41"/>
      <c r="P222" s="197">
        <f>O222*H222</f>
        <v>0</v>
      </c>
      <c r="Q222" s="197">
        <v>0</v>
      </c>
      <c r="R222" s="197">
        <f>Q222*H222</f>
        <v>0</v>
      </c>
      <c r="S222" s="197">
        <v>0</v>
      </c>
      <c r="T222" s="198">
        <f>S222*H222</f>
        <v>0</v>
      </c>
      <c r="AR222" s="23" t="s">
        <v>134</v>
      </c>
      <c r="AT222" s="23" t="s">
        <v>129</v>
      </c>
      <c r="AU222" s="23" t="s">
        <v>87</v>
      </c>
      <c r="AY222" s="23" t="s">
        <v>127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23" t="s">
        <v>25</v>
      </c>
      <c r="BK222" s="199">
        <f>ROUND(I222*H222,2)</f>
        <v>0</v>
      </c>
      <c r="BL222" s="23" t="s">
        <v>134</v>
      </c>
      <c r="BM222" s="23" t="s">
        <v>378</v>
      </c>
    </row>
    <row r="223" spans="2:47" s="1" customFormat="1" ht="54">
      <c r="B223" s="40"/>
      <c r="C223" s="62"/>
      <c r="D223" s="205" t="s">
        <v>136</v>
      </c>
      <c r="E223" s="62"/>
      <c r="F223" s="215" t="s">
        <v>379</v>
      </c>
      <c r="G223" s="62"/>
      <c r="H223" s="62"/>
      <c r="I223" s="158"/>
      <c r="J223" s="62"/>
      <c r="K223" s="62"/>
      <c r="L223" s="60"/>
      <c r="M223" s="202"/>
      <c r="N223" s="41"/>
      <c r="O223" s="41"/>
      <c r="P223" s="41"/>
      <c r="Q223" s="41"/>
      <c r="R223" s="41"/>
      <c r="S223" s="41"/>
      <c r="T223" s="77"/>
      <c r="AT223" s="23" t="s">
        <v>136</v>
      </c>
      <c r="AU223" s="23" t="s">
        <v>87</v>
      </c>
    </row>
    <row r="224" spans="2:65" s="1" customFormat="1" ht="22.5" customHeight="1">
      <c r="B224" s="40"/>
      <c r="C224" s="188" t="s">
        <v>380</v>
      </c>
      <c r="D224" s="188" t="s">
        <v>129</v>
      </c>
      <c r="E224" s="189" t="s">
        <v>381</v>
      </c>
      <c r="F224" s="190" t="s">
        <v>382</v>
      </c>
      <c r="G224" s="191" t="s">
        <v>142</v>
      </c>
      <c r="H224" s="192">
        <v>10</v>
      </c>
      <c r="I224" s="193"/>
      <c r="J224" s="194">
        <f>ROUND(I224*H224,2)</f>
        <v>0</v>
      </c>
      <c r="K224" s="190" t="s">
        <v>133</v>
      </c>
      <c r="L224" s="60"/>
      <c r="M224" s="195" t="s">
        <v>34</v>
      </c>
      <c r="N224" s="196" t="s">
        <v>49</v>
      </c>
      <c r="O224" s="41"/>
      <c r="P224" s="197">
        <f>O224*H224</f>
        <v>0</v>
      </c>
      <c r="Q224" s="197">
        <v>0</v>
      </c>
      <c r="R224" s="197">
        <f>Q224*H224</f>
        <v>0</v>
      </c>
      <c r="S224" s="197">
        <v>0</v>
      </c>
      <c r="T224" s="198">
        <f>S224*H224</f>
        <v>0</v>
      </c>
      <c r="AR224" s="23" t="s">
        <v>134</v>
      </c>
      <c r="AT224" s="23" t="s">
        <v>129</v>
      </c>
      <c r="AU224" s="23" t="s">
        <v>87</v>
      </c>
      <c r="AY224" s="23" t="s">
        <v>127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23" t="s">
        <v>25</v>
      </c>
      <c r="BK224" s="199">
        <f>ROUND(I224*H224,2)</f>
        <v>0</v>
      </c>
      <c r="BL224" s="23" t="s">
        <v>134</v>
      </c>
      <c r="BM224" s="23" t="s">
        <v>383</v>
      </c>
    </row>
    <row r="225" spans="2:47" s="1" customFormat="1" ht="54">
      <c r="B225" s="40"/>
      <c r="C225" s="62"/>
      <c r="D225" s="200" t="s">
        <v>136</v>
      </c>
      <c r="E225" s="62"/>
      <c r="F225" s="201" t="s">
        <v>379</v>
      </c>
      <c r="G225" s="62"/>
      <c r="H225" s="62"/>
      <c r="I225" s="158"/>
      <c r="J225" s="62"/>
      <c r="K225" s="62"/>
      <c r="L225" s="60"/>
      <c r="M225" s="202"/>
      <c r="N225" s="41"/>
      <c r="O225" s="41"/>
      <c r="P225" s="41"/>
      <c r="Q225" s="41"/>
      <c r="R225" s="41"/>
      <c r="S225" s="41"/>
      <c r="T225" s="77"/>
      <c r="AT225" s="23" t="s">
        <v>136</v>
      </c>
      <c r="AU225" s="23" t="s">
        <v>87</v>
      </c>
    </row>
    <row r="226" spans="2:51" s="11" customFormat="1" ht="13.5">
      <c r="B226" s="203"/>
      <c r="C226" s="204"/>
      <c r="D226" s="200" t="s">
        <v>138</v>
      </c>
      <c r="E226" s="216" t="s">
        <v>34</v>
      </c>
      <c r="F226" s="217" t="s">
        <v>384</v>
      </c>
      <c r="G226" s="204"/>
      <c r="H226" s="218">
        <v>10</v>
      </c>
      <c r="I226" s="209"/>
      <c r="J226" s="204"/>
      <c r="K226" s="204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138</v>
      </c>
      <c r="AU226" s="214" t="s">
        <v>87</v>
      </c>
      <c r="AV226" s="11" t="s">
        <v>87</v>
      </c>
      <c r="AW226" s="11" t="s">
        <v>41</v>
      </c>
      <c r="AX226" s="11" t="s">
        <v>25</v>
      </c>
      <c r="AY226" s="214" t="s">
        <v>127</v>
      </c>
    </row>
    <row r="227" spans="2:63" s="10" customFormat="1" ht="29.85" customHeight="1">
      <c r="B227" s="171"/>
      <c r="C227" s="172"/>
      <c r="D227" s="185" t="s">
        <v>77</v>
      </c>
      <c r="E227" s="186" t="s">
        <v>87</v>
      </c>
      <c r="F227" s="186" t="s">
        <v>385</v>
      </c>
      <c r="G227" s="172"/>
      <c r="H227" s="172"/>
      <c r="I227" s="175"/>
      <c r="J227" s="187">
        <f>BK227</f>
        <v>0</v>
      </c>
      <c r="K227" s="172"/>
      <c r="L227" s="177"/>
      <c r="M227" s="178"/>
      <c r="N227" s="179"/>
      <c r="O227" s="179"/>
      <c r="P227" s="180">
        <f>SUM(P228:P230)</f>
        <v>0</v>
      </c>
      <c r="Q227" s="179"/>
      <c r="R227" s="180">
        <f>SUM(R228:R230)</f>
        <v>0</v>
      </c>
      <c r="S227" s="179"/>
      <c r="T227" s="181">
        <f>SUM(T228:T230)</f>
        <v>0</v>
      </c>
      <c r="AR227" s="182" t="s">
        <v>25</v>
      </c>
      <c r="AT227" s="183" t="s">
        <v>77</v>
      </c>
      <c r="AU227" s="183" t="s">
        <v>25</v>
      </c>
      <c r="AY227" s="182" t="s">
        <v>127</v>
      </c>
      <c r="BK227" s="184">
        <f>SUM(BK228:BK230)</f>
        <v>0</v>
      </c>
    </row>
    <row r="228" spans="2:65" s="1" customFormat="1" ht="31.5" customHeight="1">
      <c r="B228" s="40"/>
      <c r="C228" s="188" t="s">
        <v>386</v>
      </c>
      <c r="D228" s="188" t="s">
        <v>129</v>
      </c>
      <c r="E228" s="189" t="s">
        <v>387</v>
      </c>
      <c r="F228" s="190" t="s">
        <v>388</v>
      </c>
      <c r="G228" s="191" t="s">
        <v>142</v>
      </c>
      <c r="H228" s="192">
        <v>0.384</v>
      </c>
      <c r="I228" s="193"/>
      <c r="J228" s="194">
        <f>ROUND(I228*H228,2)</f>
        <v>0</v>
      </c>
      <c r="K228" s="190" t="s">
        <v>133</v>
      </c>
      <c r="L228" s="60"/>
      <c r="M228" s="195" t="s">
        <v>34</v>
      </c>
      <c r="N228" s="196" t="s">
        <v>49</v>
      </c>
      <c r="O228" s="41"/>
      <c r="P228" s="197">
        <f>O228*H228</f>
        <v>0</v>
      </c>
      <c r="Q228" s="197">
        <v>0</v>
      </c>
      <c r="R228" s="197">
        <f>Q228*H228</f>
        <v>0</v>
      </c>
      <c r="S228" s="197">
        <v>0</v>
      </c>
      <c r="T228" s="198">
        <f>S228*H228</f>
        <v>0</v>
      </c>
      <c r="AR228" s="23" t="s">
        <v>134</v>
      </c>
      <c r="AT228" s="23" t="s">
        <v>129</v>
      </c>
      <c r="AU228" s="23" t="s">
        <v>87</v>
      </c>
      <c r="AY228" s="23" t="s">
        <v>127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23" t="s">
        <v>25</v>
      </c>
      <c r="BK228" s="199">
        <f>ROUND(I228*H228,2)</f>
        <v>0</v>
      </c>
      <c r="BL228" s="23" t="s">
        <v>134</v>
      </c>
      <c r="BM228" s="23" t="s">
        <v>389</v>
      </c>
    </row>
    <row r="229" spans="2:47" s="1" customFormat="1" ht="94.5">
      <c r="B229" s="40"/>
      <c r="C229" s="62"/>
      <c r="D229" s="200" t="s">
        <v>136</v>
      </c>
      <c r="E229" s="62"/>
      <c r="F229" s="201" t="s">
        <v>390</v>
      </c>
      <c r="G229" s="62"/>
      <c r="H229" s="62"/>
      <c r="I229" s="158"/>
      <c r="J229" s="62"/>
      <c r="K229" s="62"/>
      <c r="L229" s="60"/>
      <c r="M229" s="202"/>
      <c r="N229" s="41"/>
      <c r="O229" s="41"/>
      <c r="P229" s="41"/>
      <c r="Q229" s="41"/>
      <c r="R229" s="41"/>
      <c r="S229" s="41"/>
      <c r="T229" s="77"/>
      <c r="AT229" s="23" t="s">
        <v>136</v>
      </c>
      <c r="AU229" s="23" t="s">
        <v>87</v>
      </c>
    </row>
    <row r="230" spans="2:51" s="11" customFormat="1" ht="13.5">
      <c r="B230" s="203"/>
      <c r="C230" s="204"/>
      <c r="D230" s="200" t="s">
        <v>138</v>
      </c>
      <c r="E230" s="216" t="s">
        <v>34</v>
      </c>
      <c r="F230" s="217" t="s">
        <v>391</v>
      </c>
      <c r="G230" s="204"/>
      <c r="H230" s="218">
        <v>0.384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138</v>
      </c>
      <c r="AU230" s="214" t="s">
        <v>87</v>
      </c>
      <c r="AV230" s="11" t="s">
        <v>87</v>
      </c>
      <c r="AW230" s="11" t="s">
        <v>41</v>
      </c>
      <c r="AX230" s="11" t="s">
        <v>25</v>
      </c>
      <c r="AY230" s="214" t="s">
        <v>127</v>
      </c>
    </row>
    <row r="231" spans="2:63" s="10" customFormat="1" ht="29.85" customHeight="1">
      <c r="B231" s="171"/>
      <c r="C231" s="172"/>
      <c r="D231" s="185" t="s">
        <v>77</v>
      </c>
      <c r="E231" s="186" t="s">
        <v>134</v>
      </c>
      <c r="F231" s="186" t="s">
        <v>392</v>
      </c>
      <c r="G231" s="172"/>
      <c r="H231" s="172"/>
      <c r="I231" s="175"/>
      <c r="J231" s="187">
        <f>BK231</f>
        <v>0</v>
      </c>
      <c r="K231" s="172"/>
      <c r="L231" s="177"/>
      <c r="M231" s="178"/>
      <c r="N231" s="179"/>
      <c r="O231" s="179"/>
      <c r="P231" s="180">
        <f>SUM(P232:P234)</f>
        <v>0</v>
      </c>
      <c r="Q231" s="179"/>
      <c r="R231" s="180">
        <f>SUM(R232:R234)</f>
        <v>2682.5460000000003</v>
      </c>
      <c r="S231" s="179"/>
      <c r="T231" s="181">
        <f>SUM(T232:T234)</f>
        <v>0</v>
      </c>
      <c r="AR231" s="182" t="s">
        <v>25</v>
      </c>
      <c r="AT231" s="183" t="s">
        <v>77</v>
      </c>
      <c r="AU231" s="183" t="s">
        <v>25</v>
      </c>
      <c r="AY231" s="182" t="s">
        <v>127</v>
      </c>
      <c r="BK231" s="184">
        <f>SUM(BK232:BK234)</f>
        <v>0</v>
      </c>
    </row>
    <row r="232" spans="2:65" s="1" customFormat="1" ht="31.5" customHeight="1">
      <c r="B232" s="40"/>
      <c r="C232" s="188" t="s">
        <v>393</v>
      </c>
      <c r="D232" s="188" t="s">
        <v>129</v>
      </c>
      <c r="E232" s="189" t="s">
        <v>394</v>
      </c>
      <c r="F232" s="190" t="s">
        <v>395</v>
      </c>
      <c r="G232" s="191" t="s">
        <v>132</v>
      </c>
      <c r="H232" s="192">
        <v>3350</v>
      </c>
      <c r="I232" s="193"/>
      <c r="J232" s="194">
        <f>ROUND(I232*H232,2)</f>
        <v>0</v>
      </c>
      <c r="K232" s="190" t="s">
        <v>133</v>
      </c>
      <c r="L232" s="60"/>
      <c r="M232" s="195" t="s">
        <v>34</v>
      </c>
      <c r="N232" s="196" t="s">
        <v>49</v>
      </c>
      <c r="O232" s="41"/>
      <c r="P232" s="197">
        <f>O232*H232</f>
        <v>0</v>
      </c>
      <c r="Q232" s="197">
        <v>0.80076</v>
      </c>
      <c r="R232" s="197">
        <f>Q232*H232</f>
        <v>2682.5460000000003</v>
      </c>
      <c r="S232" s="197">
        <v>0</v>
      </c>
      <c r="T232" s="198">
        <f>S232*H232</f>
        <v>0</v>
      </c>
      <c r="AR232" s="23" t="s">
        <v>134</v>
      </c>
      <c r="AT232" s="23" t="s">
        <v>129</v>
      </c>
      <c r="AU232" s="23" t="s">
        <v>87</v>
      </c>
      <c r="AY232" s="23" t="s">
        <v>127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23" t="s">
        <v>25</v>
      </c>
      <c r="BK232" s="199">
        <f>ROUND(I232*H232,2)</f>
        <v>0</v>
      </c>
      <c r="BL232" s="23" t="s">
        <v>134</v>
      </c>
      <c r="BM232" s="23" t="s">
        <v>396</v>
      </c>
    </row>
    <row r="233" spans="2:47" s="1" customFormat="1" ht="81">
      <c r="B233" s="40"/>
      <c r="C233" s="62"/>
      <c r="D233" s="200" t="s">
        <v>136</v>
      </c>
      <c r="E233" s="62"/>
      <c r="F233" s="201" t="s">
        <v>397</v>
      </c>
      <c r="G233" s="62"/>
      <c r="H233" s="62"/>
      <c r="I233" s="158"/>
      <c r="J233" s="62"/>
      <c r="K233" s="62"/>
      <c r="L233" s="60"/>
      <c r="M233" s="202"/>
      <c r="N233" s="41"/>
      <c r="O233" s="41"/>
      <c r="P233" s="41"/>
      <c r="Q233" s="41"/>
      <c r="R233" s="41"/>
      <c r="S233" s="41"/>
      <c r="T233" s="77"/>
      <c r="AT233" s="23" t="s">
        <v>136</v>
      </c>
      <c r="AU233" s="23" t="s">
        <v>87</v>
      </c>
    </row>
    <row r="234" spans="2:51" s="11" customFormat="1" ht="13.5">
      <c r="B234" s="203"/>
      <c r="C234" s="204"/>
      <c r="D234" s="200" t="s">
        <v>138</v>
      </c>
      <c r="E234" s="216" t="s">
        <v>34</v>
      </c>
      <c r="F234" s="217" t="s">
        <v>398</v>
      </c>
      <c r="G234" s="204"/>
      <c r="H234" s="218">
        <v>3350</v>
      </c>
      <c r="I234" s="209"/>
      <c r="J234" s="204"/>
      <c r="K234" s="204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138</v>
      </c>
      <c r="AU234" s="214" t="s">
        <v>87</v>
      </c>
      <c r="AV234" s="11" t="s">
        <v>87</v>
      </c>
      <c r="AW234" s="11" t="s">
        <v>41</v>
      </c>
      <c r="AX234" s="11" t="s">
        <v>25</v>
      </c>
      <c r="AY234" s="214" t="s">
        <v>127</v>
      </c>
    </row>
    <row r="235" spans="2:63" s="10" customFormat="1" ht="29.85" customHeight="1">
      <c r="B235" s="171"/>
      <c r="C235" s="172"/>
      <c r="D235" s="185" t="s">
        <v>77</v>
      </c>
      <c r="E235" s="186" t="s">
        <v>157</v>
      </c>
      <c r="F235" s="186" t="s">
        <v>399</v>
      </c>
      <c r="G235" s="172"/>
      <c r="H235" s="172"/>
      <c r="I235" s="175"/>
      <c r="J235" s="187">
        <f>BK235</f>
        <v>0</v>
      </c>
      <c r="K235" s="172"/>
      <c r="L235" s="177"/>
      <c r="M235" s="178"/>
      <c r="N235" s="179"/>
      <c r="O235" s="179"/>
      <c r="P235" s="180">
        <f>SUM(P236:P262)</f>
        <v>0</v>
      </c>
      <c r="Q235" s="179"/>
      <c r="R235" s="180">
        <f>SUM(R236:R262)</f>
        <v>1481.8576</v>
      </c>
      <c r="S235" s="179"/>
      <c r="T235" s="181">
        <f>SUM(T236:T262)</f>
        <v>0</v>
      </c>
      <c r="AR235" s="182" t="s">
        <v>25</v>
      </c>
      <c r="AT235" s="183" t="s">
        <v>77</v>
      </c>
      <c r="AU235" s="183" t="s">
        <v>25</v>
      </c>
      <c r="AY235" s="182" t="s">
        <v>127</v>
      </c>
      <c r="BK235" s="184">
        <f>SUM(BK236:BK262)</f>
        <v>0</v>
      </c>
    </row>
    <row r="236" spans="2:65" s="1" customFormat="1" ht="22.5" customHeight="1">
      <c r="B236" s="40"/>
      <c r="C236" s="188" t="s">
        <v>400</v>
      </c>
      <c r="D236" s="188" t="s">
        <v>129</v>
      </c>
      <c r="E236" s="189" t="s">
        <v>401</v>
      </c>
      <c r="F236" s="190" t="s">
        <v>402</v>
      </c>
      <c r="G236" s="191" t="s">
        <v>132</v>
      </c>
      <c r="H236" s="192">
        <v>48</v>
      </c>
      <c r="I236" s="193"/>
      <c r="J236" s="194">
        <f>ROUND(I236*H236,2)</f>
        <v>0</v>
      </c>
      <c r="K236" s="190" t="s">
        <v>133</v>
      </c>
      <c r="L236" s="60"/>
      <c r="M236" s="195" t="s">
        <v>34</v>
      </c>
      <c r="N236" s="196" t="s">
        <v>49</v>
      </c>
      <c r="O236" s="41"/>
      <c r="P236" s="197">
        <f>O236*H236</f>
        <v>0</v>
      </c>
      <c r="Q236" s="197">
        <v>0</v>
      </c>
      <c r="R236" s="197">
        <f>Q236*H236</f>
        <v>0</v>
      </c>
      <c r="S236" s="197">
        <v>0</v>
      </c>
      <c r="T236" s="198">
        <f>S236*H236</f>
        <v>0</v>
      </c>
      <c r="AR236" s="23" t="s">
        <v>134</v>
      </c>
      <c r="AT236" s="23" t="s">
        <v>129</v>
      </c>
      <c r="AU236" s="23" t="s">
        <v>87</v>
      </c>
      <c r="AY236" s="23" t="s">
        <v>127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23" t="s">
        <v>25</v>
      </c>
      <c r="BK236" s="199">
        <f>ROUND(I236*H236,2)</f>
        <v>0</v>
      </c>
      <c r="BL236" s="23" t="s">
        <v>134</v>
      </c>
      <c r="BM236" s="23" t="s">
        <v>403</v>
      </c>
    </row>
    <row r="237" spans="2:51" s="11" customFormat="1" ht="13.5">
      <c r="B237" s="203"/>
      <c r="C237" s="204"/>
      <c r="D237" s="200" t="s">
        <v>138</v>
      </c>
      <c r="E237" s="216" t="s">
        <v>34</v>
      </c>
      <c r="F237" s="217" t="s">
        <v>404</v>
      </c>
      <c r="G237" s="204"/>
      <c r="H237" s="218">
        <v>24</v>
      </c>
      <c r="I237" s="209"/>
      <c r="J237" s="204"/>
      <c r="K237" s="204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138</v>
      </c>
      <c r="AU237" s="214" t="s">
        <v>87</v>
      </c>
      <c r="AV237" s="11" t="s">
        <v>87</v>
      </c>
      <c r="AW237" s="11" t="s">
        <v>41</v>
      </c>
      <c r="AX237" s="11" t="s">
        <v>78</v>
      </c>
      <c r="AY237" s="214" t="s">
        <v>127</v>
      </c>
    </row>
    <row r="238" spans="2:51" s="11" customFormat="1" ht="13.5">
      <c r="B238" s="203"/>
      <c r="C238" s="204"/>
      <c r="D238" s="200" t="s">
        <v>138</v>
      </c>
      <c r="E238" s="216" t="s">
        <v>34</v>
      </c>
      <c r="F238" s="217" t="s">
        <v>405</v>
      </c>
      <c r="G238" s="204"/>
      <c r="H238" s="218">
        <v>24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138</v>
      </c>
      <c r="AU238" s="214" t="s">
        <v>87</v>
      </c>
      <c r="AV238" s="11" t="s">
        <v>87</v>
      </c>
      <c r="AW238" s="11" t="s">
        <v>41</v>
      </c>
      <c r="AX238" s="11" t="s">
        <v>78</v>
      </c>
      <c r="AY238" s="214" t="s">
        <v>127</v>
      </c>
    </row>
    <row r="239" spans="2:51" s="12" customFormat="1" ht="13.5">
      <c r="B239" s="219"/>
      <c r="C239" s="220"/>
      <c r="D239" s="205" t="s">
        <v>138</v>
      </c>
      <c r="E239" s="221" t="s">
        <v>34</v>
      </c>
      <c r="F239" s="222" t="s">
        <v>215</v>
      </c>
      <c r="G239" s="220"/>
      <c r="H239" s="223">
        <v>48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138</v>
      </c>
      <c r="AU239" s="229" t="s">
        <v>87</v>
      </c>
      <c r="AV239" s="12" t="s">
        <v>134</v>
      </c>
      <c r="AW239" s="12" t="s">
        <v>41</v>
      </c>
      <c r="AX239" s="12" t="s">
        <v>25</v>
      </c>
      <c r="AY239" s="229" t="s">
        <v>127</v>
      </c>
    </row>
    <row r="240" spans="2:65" s="1" customFormat="1" ht="22.5" customHeight="1">
      <c r="B240" s="40"/>
      <c r="C240" s="188" t="s">
        <v>406</v>
      </c>
      <c r="D240" s="188" t="s">
        <v>129</v>
      </c>
      <c r="E240" s="189" t="s">
        <v>407</v>
      </c>
      <c r="F240" s="190" t="s">
        <v>408</v>
      </c>
      <c r="G240" s="191" t="s">
        <v>132</v>
      </c>
      <c r="H240" s="192">
        <v>24</v>
      </c>
      <c r="I240" s="193"/>
      <c r="J240" s="194">
        <f>ROUND(I240*H240,2)</f>
        <v>0</v>
      </c>
      <c r="K240" s="190" t="s">
        <v>133</v>
      </c>
      <c r="L240" s="60"/>
      <c r="M240" s="195" t="s">
        <v>34</v>
      </c>
      <c r="N240" s="196" t="s">
        <v>49</v>
      </c>
      <c r="O240" s="41"/>
      <c r="P240" s="197">
        <f>O240*H240</f>
        <v>0</v>
      </c>
      <c r="Q240" s="197">
        <v>0</v>
      </c>
      <c r="R240" s="197">
        <f>Q240*H240</f>
        <v>0</v>
      </c>
      <c r="S240" s="197">
        <v>0</v>
      </c>
      <c r="T240" s="198">
        <f>S240*H240</f>
        <v>0</v>
      </c>
      <c r="AR240" s="23" t="s">
        <v>134</v>
      </c>
      <c r="AT240" s="23" t="s">
        <v>129</v>
      </c>
      <c r="AU240" s="23" t="s">
        <v>87</v>
      </c>
      <c r="AY240" s="23" t="s">
        <v>127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23" t="s">
        <v>25</v>
      </c>
      <c r="BK240" s="199">
        <f>ROUND(I240*H240,2)</f>
        <v>0</v>
      </c>
      <c r="BL240" s="23" t="s">
        <v>134</v>
      </c>
      <c r="BM240" s="23" t="s">
        <v>409</v>
      </c>
    </row>
    <row r="241" spans="2:51" s="11" customFormat="1" ht="13.5">
      <c r="B241" s="203"/>
      <c r="C241" s="204"/>
      <c r="D241" s="205" t="s">
        <v>138</v>
      </c>
      <c r="E241" s="206" t="s">
        <v>34</v>
      </c>
      <c r="F241" s="207" t="s">
        <v>410</v>
      </c>
      <c r="G241" s="204"/>
      <c r="H241" s="208">
        <v>24</v>
      </c>
      <c r="I241" s="209"/>
      <c r="J241" s="204"/>
      <c r="K241" s="204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138</v>
      </c>
      <c r="AU241" s="214" t="s">
        <v>87</v>
      </c>
      <c r="AV241" s="11" t="s">
        <v>87</v>
      </c>
      <c r="AW241" s="11" t="s">
        <v>41</v>
      </c>
      <c r="AX241" s="11" t="s">
        <v>25</v>
      </c>
      <c r="AY241" s="214" t="s">
        <v>127</v>
      </c>
    </row>
    <row r="242" spans="2:65" s="1" customFormat="1" ht="22.5" customHeight="1">
      <c r="B242" s="40"/>
      <c r="C242" s="188" t="s">
        <v>411</v>
      </c>
      <c r="D242" s="188" t="s">
        <v>129</v>
      </c>
      <c r="E242" s="189" t="s">
        <v>412</v>
      </c>
      <c r="F242" s="190" t="s">
        <v>413</v>
      </c>
      <c r="G242" s="191" t="s">
        <v>132</v>
      </c>
      <c r="H242" s="192">
        <v>3350</v>
      </c>
      <c r="I242" s="193"/>
      <c r="J242" s="194">
        <f>ROUND(I242*H242,2)</f>
        <v>0</v>
      </c>
      <c r="K242" s="190" t="s">
        <v>133</v>
      </c>
      <c r="L242" s="60"/>
      <c r="M242" s="195" t="s">
        <v>34</v>
      </c>
      <c r="N242" s="196" t="s">
        <v>49</v>
      </c>
      <c r="O242" s="41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AR242" s="23" t="s">
        <v>134</v>
      </c>
      <c r="AT242" s="23" t="s">
        <v>129</v>
      </c>
      <c r="AU242" s="23" t="s">
        <v>87</v>
      </c>
      <c r="AY242" s="23" t="s">
        <v>127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23" t="s">
        <v>25</v>
      </c>
      <c r="BK242" s="199">
        <f>ROUND(I242*H242,2)</f>
        <v>0</v>
      </c>
      <c r="BL242" s="23" t="s">
        <v>134</v>
      </c>
      <c r="BM242" s="23" t="s">
        <v>414</v>
      </c>
    </row>
    <row r="243" spans="2:51" s="11" customFormat="1" ht="13.5">
      <c r="B243" s="203"/>
      <c r="C243" s="204"/>
      <c r="D243" s="205" t="s">
        <v>138</v>
      </c>
      <c r="E243" s="206" t="s">
        <v>34</v>
      </c>
      <c r="F243" s="207" t="s">
        <v>415</v>
      </c>
      <c r="G243" s="204"/>
      <c r="H243" s="208">
        <v>3350</v>
      </c>
      <c r="I243" s="209"/>
      <c r="J243" s="204"/>
      <c r="K243" s="204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138</v>
      </c>
      <c r="AU243" s="214" t="s">
        <v>87</v>
      </c>
      <c r="AV243" s="11" t="s">
        <v>87</v>
      </c>
      <c r="AW243" s="11" t="s">
        <v>41</v>
      </c>
      <c r="AX243" s="11" t="s">
        <v>25</v>
      </c>
      <c r="AY243" s="214" t="s">
        <v>127</v>
      </c>
    </row>
    <row r="244" spans="2:65" s="1" customFormat="1" ht="22.5" customHeight="1">
      <c r="B244" s="40"/>
      <c r="C244" s="188" t="s">
        <v>416</v>
      </c>
      <c r="D244" s="188" t="s">
        <v>129</v>
      </c>
      <c r="E244" s="189" t="s">
        <v>417</v>
      </c>
      <c r="F244" s="190" t="s">
        <v>418</v>
      </c>
      <c r="G244" s="191" t="s">
        <v>132</v>
      </c>
      <c r="H244" s="192">
        <v>24</v>
      </c>
      <c r="I244" s="193"/>
      <c r="J244" s="194">
        <f>ROUND(I244*H244,2)</f>
        <v>0</v>
      </c>
      <c r="K244" s="190" t="s">
        <v>133</v>
      </c>
      <c r="L244" s="60"/>
      <c r="M244" s="195" t="s">
        <v>34</v>
      </c>
      <c r="N244" s="196" t="s">
        <v>49</v>
      </c>
      <c r="O244" s="41"/>
      <c r="P244" s="197">
        <f>O244*H244</f>
        <v>0</v>
      </c>
      <c r="Q244" s="197">
        <v>0</v>
      </c>
      <c r="R244" s="197">
        <f>Q244*H244</f>
        <v>0</v>
      </c>
      <c r="S244" s="197">
        <v>0</v>
      </c>
      <c r="T244" s="198">
        <f>S244*H244</f>
        <v>0</v>
      </c>
      <c r="AR244" s="23" t="s">
        <v>134</v>
      </c>
      <c r="AT244" s="23" t="s">
        <v>129</v>
      </c>
      <c r="AU244" s="23" t="s">
        <v>87</v>
      </c>
      <c r="AY244" s="23" t="s">
        <v>127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23" t="s">
        <v>25</v>
      </c>
      <c r="BK244" s="199">
        <f>ROUND(I244*H244,2)</f>
        <v>0</v>
      </c>
      <c r="BL244" s="23" t="s">
        <v>134</v>
      </c>
      <c r="BM244" s="23" t="s">
        <v>419</v>
      </c>
    </row>
    <row r="245" spans="2:51" s="11" customFormat="1" ht="13.5">
      <c r="B245" s="203"/>
      <c r="C245" s="204"/>
      <c r="D245" s="205" t="s">
        <v>138</v>
      </c>
      <c r="E245" s="206" t="s">
        <v>34</v>
      </c>
      <c r="F245" s="207" t="s">
        <v>420</v>
      </c>
      <c r="G245" s="204"/>
      <c r="H245" s="208">
        <v>24</v>
      </c>
      <c r="I245" s="209"/>
      <c r="J245" s="204"/>
      <c r="K245" s="204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138</v>
      </c>
      <c r="AU245" s="214" t="s">
        <v>87</v>
      </c>
      <c r="AV245" s="11" t="s">
        <v>87</v>
      </c>
      <c r="AW245" s="11" t="s">
        <v>41</v>
      </c>
      <c r="AX245" s="11" t="s">
        <v>25</v>
      </c>
      <c r="AY245" s="214" t="s">
        <v>127</v>
      </c>
    </row>
    <row r="246" spans="2:65" s="1" customFormat="1" ht="31.5" customHeight="1">
      <c r="B246" s="40"/>
      <c r="C246" s="188" t="s">
        <v>421</v>
      </c>
      <c r="D246" s="188" t="s">
        <v>129</v>
      </c>
      <c r="E246" s="189" t="s">
        <v>422</v>
      </c>
      <c r="F246" s="190" t="s">
        <v>423</v>
      </c>
      <c r="G246" s="191" t="s">
        <v>132</v>
      </c>
      <c r="H246" s="192">
        <v>3350</v>
      </c>
      <c r="I246" s="193"/>
      <c r="J246" s="194">
        <f>ROUND(I246*H246,2)</f>
        <v>0</v>
      </c>
      <c r="K246" s="190" t="s">
        <v>133</v>
      </c>
      <c r="L246" s="60"/>
      <c r="M246" s="195" t="s">
        <v>34</v>
      </c>
      <c r="N246" s="196" t="s">
        <v>49</v>
      </c>
      <c r="O246" s="41"/>
      <c r="P246" s="197">
        <f>O246*H246</f>
        <v>0</v>
      </c>
      <c r="Q246" s="197">
        <v>0</v>
      </c>
      <c r="R246" s="197">
        <f>Q246*H246</f>
        <v>0</v>
      </c>
      <c r="S246" s="197">
        <v>0</v>
      </c>
      <c r="T246" s="198">
        <f>S246*H246</f>
        <v>0</v>
      </c>
      <c r="AR246" s="23" t="s">
        <v>134</v>
      </c>
      <c r="AT246" s="23" t="s">
        <v>129</v>
      </c>
      <c r="AU246" s="23" t="s">
        <v>87</v>
      </c>
      <c r="AY246" s="23" t="s">
        <v>127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23" t="s">
        <v>25</v>
      </c>
      <c r="BK246" s="199">
        <f>ROUND(I246*H246,2)</f>
        <v>0</v>
      </c>
      <c r="BL246" s="23" t="s">
        <v>134</v>
      </c>
      <c r="BM246" s="23" t="s">
        <v>424</v>
      </c>
    </row>
    <row r="247" spans="2:47" s="1" customFormat="1" ht="54">
      <c r="B247" s="40"/>
      <c r="C247" s="62"/>
      <c r="D247" s="200" t="s">
        <v>136</v>
      </c>
      <c r="E247" s="62"/>
      <c r="F247" s="201" t="s">
        <v>425</v>
      </c>
      <c r="G247" s="62"/>
      <c r="H247" s="62"/>
      <c r="I247" s="158"/>
      <c r="J247" s="62"/>
      <c r="K247" s="62"/>
      <c r="L247" s="60"/>
      <c r="M247" s="202"/>
      <c r="N247" s="41"/>
      <c r="O247" s="41"/>
      <c r="P247" s="41"/>
      <c r="Q247" s="41"/>
      <c r="R247" s="41"/>
      <c r="S247" s="41"/>
      <c r="T247" s="77"/>
      <c r="AT247" s="23" t="s">
        <v>136</v>
      </c>
      <c r="AU247" s="23" t="s">
        <v>87</v>
      </c>
    </row>
    <row r="248" spans="2:51" s="11" customFormat="1" ht="13.5">
      <c r="B248" s="203"/>
      <c r="C248" s="204"/>
      <c r="D248" s="205" t="s">
        <v>138</v>
      </c>
      <c r="E248" s="206" t="s">
        <v>34</v>
      </c>
      <c r="F248" s="207" t="s">
        <v>426</v>
      </c>
      <c r="G248" s="204"/>
      <c r="H248" s="208">
        <v>3350</v>
      </c>
      <c r="I248" s="209"/>
      <c r="J248" s="204"/>
      <c r="K248" s="204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138</v>
      </c>
      <c r="AU248" s="214" t="s">
        <v>87</v>
      </c>
      <c r="AV248" s="11" t="s">
        <v>87</v>
      </c>
      <c r="AW248" s="11" t="s">
        <v>41</v>
      </c>
      <c r="AX248" s="11" t="s">
        <v>25</v>
      </c>
      <c r="AY248" s="214" t="s">
        <v>127</v>
      </c>
    </row>
    <row r="249" spans="2:65" s="1" customFormat="1" ht="31.5" customHeight="1">
      <c r="B249" s="40"/>
      <c r="C249" s="188" t="s">
        <v>427</v>
      </c>
      <c r="D249" s="188" t="s">
        <v>129</v>
      </c>
      <c r="E249" s="189" t="s">
        <v>428</v>
      </c>
      <c r="F249" s="190" t="s">
        <v>429</v>
      </c>
      <c r="G249" s="191" t="s">
        <v>132</v>
      </c>
      <c r="H249" s="192">
        <v>6700</v>
      </c>
      <c r="I249" s="193"/>
      <c r="J249" s="194">
        <f>ROUND(I249*H249,2)</f>
        <v>0</v>
      </c>
      <c r="K249" s="190" t="s">
        <v>133</v>
      </c>
      <c r="L249" s="60"/>
      <c r="M249" s="195" t="s">
        <v>34</v>
      </c>
      <c r="N249" s="196" t="s">
        <v>49</v>
      </c>
      <c r="O249" s="41"/>
      <c r="P249" s="197">
        <f>O249*H249</f>
        <v>0</v>
      </c>
      <c r="Q249" s="197">
        <v>0.00601</v>
      </c>
      <c r="R249" s="197">
        <f>Q249*H249</f>
        <v>40.266999999999996</v>
      </c>
      <c r="S249" s="197">
        <v>0</v>
      </c>
      <c r="T249" s="198">
        <f>S249*H249</f>
        <v>0</v>
      </c>
      <c r="AR249" s="23" t="s">
        <v>134</v>
      </c>
      <c r="AT249" s="23" t="s">
        <v>129</v>
      </c>
      <c r="AU249" s="23" t="s">
        <v>87</v>
      </c>
      <c r="AY249" s="23" t="s">
        <v>127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23" t="s">
        <v>25</v>
      </c>
      <c r="BK249" s="199">
        <f>ROUND(I249*H249,2)</f>
        <v>0</v>
      </c>
      <c r="BL249" s="23" t="s">
        <v>134</v>
      </c>
      <c r="BM249" s="23" t="s">
        <v>430</v>
      </c>
    </row>
    <row r="250" spans="2:51" s="11" customFormat="1" ht="13.5">
      <c r="B250" s="203"/>
      <c r="C250" s="204"/>
      <c r="D250" s="205" t="s">
        <v>138</v>
      </c>
      <c r="E250" s="206" t="s">
        <v>34</v>
      </c>
      <c r="F250" s="207" t="s">
        <v>431</v>
      </c>
      <c r="G250" s="204"/>
      <c r="H250" s="208">
        <v>6700</v>
      </c>
      <c r="I250" s="209"/>
      <c r="J250" s="204"/>
      <c r="K250" s="204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138</v>
      </c>
      <c r="AU250" s="214" t="s">
        <v>87</v>
      </c>
      <c r="AV250" s="11" t="s">
        <v>87</v>
      </c>
      <c r="AW250" s="11" t="s">
        <v>41</v>
      </c>
      <c r="AX250" s="11" t="s">
        <v>25</v>
      </c>
      <c r="AY250" s="214" t="s">
        <v>127</v>
      </c>
    </row>
    <row r="251" spans="2:65" s="1" customFormat="1" ht="31.5" customHeight="1">
      <c r="B251" s="40"/>
      <c r="C251" s="188" t="s">
        <v>432</v>
      </c>
      <c r="D251" s="188" t="s">
        <v>129</v>
      </c>
      <c r="E251" s="189" t="s">
        <v>433</v>
      </c>
      <c r="F251" s="190" t="s">
        <v>434</v>
      </c>
      <c r="G251" s="191" t="s">
        <v>132</v>
      </c>
      <c r="H251" s="192">
        <v>6700</v>
      </c>
      <c r="I251" s="193"/>
      <c r="J251" s="194">
        <f>ROUND(I251*H251,2)</f>
        <v>0</v>
      </c>
      <c r="K251" s="190" t="s">
        <v>133</v>
      </c>
      <c r="L251" s="60"/>
      <c r="M251" s="195" t="s">
        <v>34</v>
      </c>
      <c r="N251" s="196" t="s">
        <v>49</v>
      </c>
      <c r="O251" s="41"/>
      <c r="P251" s="197">
        <f>O251*H251</f>
        <v>0</v>
      </c>
      <c r="Q251" s="197">
        <v>0.00071</v>
      </c>
      <c r="R251" s="197">
        <f>Q251*H251</f>
        <v>4.757000000000001</v>
      </c>
      <c r="S251" s="197">
        <v>0</v>
      </c>
      <c r="T251" s="198">
        <f>S251*H251</f>
        <v>0</v>
      </c>
      <c r="AR251" s="23" t="s">
        <v>134</v>
      </c>
      <c r="AT251" s="23" t="s">
        <v>129</v>
      </c>
      <c r="AU251" s="23" t="s">
        <v>87</v>
      </c>
      <c r="AY251" s="23" t="s">
        <v>127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23" t="s">
        <v>25</v>
      </c>
      <c r="BK251" s="199">
        <f>ROUND(I251*H251,2)</f>
        <v>0</v>
      </c>
      <c r="BL251" s="23" t="s">
        <v>134</v>
      </c>
      <c r="BM251" s="23" t="s">
        <v>435</v>
      </c>
    </row>
    <row r="252" spans="2:51" s="11" customFormat="1" ht="13.5">
      <c r="B252" s="203"/>
      <c r="C252" s="204"/>
      <c r="D252" s="205" t="s">
        <v>138</v>
      </c>
      <c r="E252" s="206" t="s">
        <v>34</v>
      </c>
      <c r="F252" s="207" t="s">
        <v>436</v>
      </c>
      <c r="G252" s="204"/>
      <c r="H252" s="208">
        <v>6700</v>
      </c>
      <c r="I252" s="209"/>
      <c r="J252" s="204"/>
      <c r="K252" s="204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138</v>
      </c>
      <c r="AU252" s="214" t="s">
        <v>87</v>
      </c>
      <c r="AV252" s="11" t="s">
        <v>87</v>
      </c>
      <c r="AW252" s="11" t="s">
        <v>41</v>
      </c>
      <c r="AX252" s="11" t="s">
        <v>25</v>
      </c>
      <c r="AY252" s="214" t="s">
        <v>127</v>
      </c>
    </row>
    <row r="253" spans="2:65" s="1" customFormat="1" ht="31.5" customHeight="1">
      <c r="B253" s="40"/>
      <c r="C253" s="188" t="s">
        <v>437</v>
      </c>
      <c r="D253" s="188" t="s">
        <v>129</v>
      </c>
      <c r="E253" s="189" t="s">
        <v>438</v>
      </c>
      <c r="F253" s="190" t="s">
        <v>439</v>
      </c>
      <c r="G253" s="191" t="s">
        <v>132</v>
      </c>
      <c r="H253" s="192">
        <v>6700</v>
      </c>
      <c r="I253" s="193"/>
      <c r="J253" s="194">
        <f>ROUND(I253*H253,2)</f>
        <v>0</v>
      </c>
      <c r="K253" s="190" t="s">
        <v>133</v>
      </c>
      <c r="L253" s="60"/>
      <c r="M253" s="195" t="s">
        <v>34</v>
      </c>
      <c r="N253" s="196" t="s">
        <v>49</v>
      </c>
      <c r="O253" s="41"/>
      <c r="P253" s="197">
        <f>O253*H253</f>
        <v>0</v>
      </c>
      <c r="Q253" s="197">
        <v>0</v>
      </c>
      <c r="R253" s="197">
        <f>Q253*H253</f>
        <v>0</v>
      </c>
      <c r="S253" s="197">
        <v>0</v>
      </c>
      <c r="T253" s="198">
        <f>S253*H253</f>
        <v>0</v>
      </c>
      <c r="AR253" s="23" t="s">
        <v>134</v>
      </c>
      <c r="AT253" s="23" t="s">
        <v>129</v>
      </c>
      <c r="AU253" s="23" t="s">
        <v>87</v>
      </c>
      <c r="AY253" s="23" t="s">
        <v>127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23" t="s">
        <v>25</v>
      </c>
      <c r="BK253" s="199">
        <f>ROUND(I253*H253,2)</f>
        <v>0</v>
      </c>
      <c r="BL253" s="23" t="s">
        <v>134</v>
      </c>
      <c r="BM253" s="23" t="s">
        <v>440</v>
      </c>
    </row>
    <row r="254" spans="2:51" s="11" customFormat="1" ht="13.5">
      <c r="B254" s="203"/>
      <c r="C254" s="204"/>
      <c r="D254" s="205" t="s">
        <v>138</v>
      </c>
      <c r="E254" s="206" t="s">
        <v>34</v>
      </c>
      <c r="F254" s="207" t="s">
        <v>441</v>
      </c>
      <c r="G254" s="204"/>
      <c r="H254" s="208">
        <v>6700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138</v>
      </c>
      <c r="AU254" s="214" t="s">
        <v>87</v>
      </c>
      <c r="AV254" s="11" t="s">
        <v>87</v>
      </c>
      <c r="AW254" s="11" t="s">
        <v>41</v>
      </c>
      <c r="AX254" s="11" t="s">
        <v>25</v>
      </c>
      <c r="AY254" s="214" t="s">
        <v>127</v>
      </c>
    </row>
    <row r="255" spans="2:65" s="1" customFormat="1" ht="31.5" customHeight="1">
      <c r="B255" s="40"/>
      <c r="C255" s="188" t="s">
        <v>442</v>
      </c>
      <c r="D255" s="188" t="s">
        <v>129</v>
      </c>
      <c r="E255" s="189" t="s">
        <v>443</v>
      </c>
      <c r="F255" s="190" t="s">
        <v>444</v>
      </c>
      <c r="G255" s="191" t="s">
        <v>132</v>
      </c>
      <c r="H255" s="192">
        <v>6700</v>
      </c>
      <c r="I255" s="193"/>
      <c r="J255" s="194">
        <f>ROUND(I255*H255,2)</f>
        <v>0</v>
      </c>
      <c r="K255" s="190" t="s">
        <v>133</v>
      </c>
      <c r="L255" s="60"/>
      <c r="M255" s="195" t="s">
        <v>34</v>
      </c>
      <c r="N255" s="196" t="s">
        <v>49</v>
      </c>
      <c r="O255" s="41"/>
      <c r="P255" s="197">
        <f>O255*H255</f>
        <v>0</v>
      </c>
      <c r="Q255" s="197">
        <v>0</v>
      </c>
      <c r="R255" s="197">
        <f>Q255*H255</f>
        <v>0</v>
      </c>
      <c r="S255" s="197">
        <v>0</v>
      </c>
      <c r="T255" s="198">
        <f>S255*H255</f>
        <v>0</v>
      </c>
      <c r="AR255" s="23" t="s">
        <v>134</v>
      </c>
      <c r="AT255" s="23" t="s">
        <v>129</v>
      </c>
      <c r="AU255" s="23" t="s">
        <v>87</v>
      </c>
      <c r="AY255" s="23" t="s">
        <v>127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23" t="s">
        <v>25</v>
      </c>
      <c r="BK255" s="199">
        <f>ROUND(I255*H255,2)</f>
        <v>0</v>
      </c>
      <c r="BL255" s="23" t="s">
        <v>134</v>
      </c>
      <c r="BM255" s="23" t="s">
        <v>445</v>
      </c>
    </row>
    <row r="256" spans="2:47" s="1" customFormat="1" ht="27">
      <c r="B256" s="40"/>
      <c r="C256" s="62"/>
      <c r="D256" s="205" t="s">
        <v>136</v>
      </c>
      <c r="E256" s="62"/>
      <c r="F256" s="215" t="s">
        <v>446</v>
      </c>
      <c r="G256" s="62"/>
      <c r="H256" s="62"/>
      <c r="I256" s="158"/>
      <c r="J256" s="62"/>
      <c r="K256" s="62"/>
      <c r="L256" s="60"/>
      <c r="M256" s="202"/>
      <c r="N256" s="41"/>
      <c r="O256" s="41"/>
      <c r="P256" s="41"/>
      <c r="Q256" s="41"/>
      <c r="R256" s="41"/>
      <c r="S256" s="41"/>
      <c r="T256" s="77"/>
      <c r="AT256" s="23" t="s">
        <v>136</v>
      </c>
      <c r="AU256" s="23" t="s">
        <v>87</v>
      </c>
    </row>
    <row r="257" spans="2:65" s="1" customFormat="1" ht="44.25" customHeight="1">
      <c r="B257" s="40"/>
      <c r="C257" s="188" t="s">
        <v>447</v>
      </c>
      <c r="D257" s="188" t="s">
        <v>129</v>
      </c>
      <c r="E257" s="189" t="s">
        <v>448</v>
      </c>
      <c r="F257" s="190" t="s">
        <v>449</v>
      </c>
      <c r="G257" s="191" t="s">
        <v>132</v>
      </c>
      <c r="H257" s="192">
        <v>2230</v>
      </c>
      <c r="I257" s="193"/>
      <c r="J257" s="194">
        <f>ROUND(I257*H257,2)</f>
        <v>0</v>
      </c>
      <c r="K257" s="190" t="s">
        <v>133</v>
      </c>
      <c r="L257" s="60"/>
      <c r="M257" s="195" t="s">
        <v>34</v>
      </c>
      <c r="N257" s="196" t="s">
        <v>49</v>
      </c>
      <c r="O257" s="41"/>
      <c r="P257" s="197">
        <f>O257*H257</f>
        <v>0</v>
      </c>
      <c r="Q257" s="197">
        <v>0.61404</v>
      </c>
      <c r="R257" s="197">
        <f>Q257*H257</f>
        <v>1369.3092000000001</v>
      </c>
      <c r="S257" s="197">
        <v>0</v>
      </c>
      <c r="T257" s="198">
        <f>S257*H257</f>
        <v>0</v>
      </c>
      <c r="AR257" s="23" t="s">
        <v>134</v>
      </c>
      <c r="AT257" s="23" t="s">
        <v>129</v>
      </c>
      <c r="AU257" s="23" t="s">
        <v>87</v>
      </c>
      <c r="AY257" s="23" t="s">
        <v>127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23" t="s">
        <v>25</v>
      </c>
      <c r="BK257" s="199">
        <f>ROUND(I257*H257,2)</f>
        <v>0</v>
      </c>
      <c r="BL257" s="23" t="s">
        <v>134</v>
      </c>
      <c r="BM257" s="23" t="s">
        <v>450</v>
      </c>
    </row>
    <row r="258" spans="2:47" s="1" customFormat="1" ht="189">
      <c r="B258" s="40"/>
      <c r="C258" s="62"/>
      <c r="D258" s="200" t="s">
        <v>136</v>
      </c>
      <c r="E258" s="62"/>
      <c r="F258" s="201" t="s">
        <v>451</v>
      </c>
      <c r="G258" s="62"/>
      <c r="H258" s="62"/>
      <c r="I258" s="158"/>
      <c r="J258" s="62"/>
      <c r="K258" s="62"/>
      <c r="L258" s="60"/>
      <c r="M258" s="202"/>
      <c r="N258" s="41"/>
      <c r="O258" s="41"/>
      <c r="P258" s="41"/>
      <c r="Q258" s="41"/>
      <c r="R258" s="41"/>
      <c r="S258" s="41"/>
      <c r="T258" s="77"/>
      <c r="AT258" s="23" t="s">
        <v>136</v>
      </c>
      <c r="AU258" s="23" t="s">
        <v>87</v>
      </c>
    </row>
    <row r="259" spans="2:51" s="11" customFormat="1" ht="13.5">
      <c r="B259" s="203"/>
      <c r="C259" s="204"/>
      <c r="D259" s="205" t="s">
        <v>138</v>
      </c>
      <c r="E259" s="206" t="s">
        <v>34</v>
      </c>
      <c r="F259" s="207" t="s">
        <v>452</v>
      </c>
      <c r="G259" s="204"/>
      <c r="H259" s="208">
        <v>2230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138</v>
      </c>
      <c r="AU259" s="214" t="s">
        <v>87</v>
      </c>
      <c r="AV259" s="11" t="s">
        <v>87</v>
      </c>
      <c r="AW259" s="11" t="s">
        <v>41</v>
      </c>
      <c r="AX259" s="11" t="s">
        <v>25</v>
      </c>
      <c r="AY259" s="214" t="s">
        <v>127</v>
      </c>
    </row>
    <row r="260" spans="2:65" s="1" customFormat="1" ht="31.5" customHeight="1">
      <c r="B260" s="40"/>
      <c r="C260" s="188" t="s">
        <v>453</v>
      </c>
      <c r="D260" s="188" t="s">
        <v>129</v>
      </c>
      <c r="E260" s="189" t="s">
        <v>454</v>
      </c>
      <c r="F260" s="190" t="s">
        <v>455</v>
      </c>
      <c r="G260" s="191" t="s">
        <v>132</v>
      </c>
      <c r="H260" s="192">
        <v>446</v>
      </c>
      <c r="I260" s="193"/>
      <c r="J260" s="194">
        <f>ROUND(I260*H260,2)</f>
        <v>0</v>
      </c>
      <c r="K260" s="190" t="s">
        <v>133</v>
      </c>
      <c r="L260" s="60"/>
      <c r="M260" s="195" t="s">
        <v>34</v>
      </c>
      <c r="N260" s="196" t="s">
        <v>49</v>
      </c>
      <c r="O260" s="41"/>
      <c r="P260" s="197">
        <f>O260*H260</f>
        <v>0</v>
      </c>
      <c r="Q260" s="197">
        <v>0.1514</v>
      </c>
      <c r="R260" s="197">
        <f>Q260*H260</f>
        <v>67.5244</v>
      </c>
      <c r="S260" s="197">
        <v>0</v>
      </c>
      <c r="T260" s="198">
        <f>S260*H260</f>
        <v>0</v>
      </c>
      <c r="AR260" s="23" t="s">
        <v>134</v>
      </c>
      <c r="AT260" s="23" t="s">
        <v>129</v>
      </c>
      <c r="AU260" s="23" t="s">
        <v>87</v>
      </c>
      <c r="AY260" s="23" t="s">
        <v>127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23" t="s">
        <v>25</v>
      </c>
      <c r="BK260" s="199">
        <f>ROUND(I260*H260,2)</f>
        <v>0</v>
      </c>
      <c r="BL260" s="23" t="s">
        <v>134</v>
      </c>
      <c r="BM260" s="23" t="s">
        <v>456</v>
      </c>
    </row>
    <row r="261" spans="2:47" s="1" customFormat="1" ht="27">
      <c r="B261" s="40"/>
      <c r="C261" s="62"/>
      <c r="D261" s="200" t="s">
        <v>136</v>
      </c>
      <c r="E261" s="62"/>
      <c r="F261" s="201" t="s">
        <v>457</v>
      </c>
      <c r="G261" s="62"/>
      <c r="H261" s="62"/>
      <c r="I261" s="158"/>
      <c r="J261" s="62"/>
      <c r="K261" s="62"/>
      <c r="L261" s="60"/>
      <c r="M261" s="202"/>
      <c r="N261" s="41"/>
      <c r="O261" s="41"/>
      <c r="P261" s="41"/>
      <c r="Q261" s="41"/>
      <c r="R261" s="41"/>
      <c r="S261" s="41"/>
      <c r="T261" s="77"/>
      <c r="AT261" s="23" t="s">
        <v>136</v>
      </c>
      <c r="AU261" s="23" t="s">
        <v>87</v>
      </c>
    </row>
    <row r="262" spans="2:51" s="11" customFormat="1" ht="13.5">
      <c r="B262" s="203"/>
      <c r="C262" s="204"/>
      <c r="D262" s="200" t="s">
        <v>138</v>
      </c>
      <c r="E262" s="216" t="s">
        <v>34</v>
      </c>
      <c r="F262" s="217" t="s">
        <v>458</v>
      </c>
      <c r="G262" s="204"/>
      <c r="H262" s="218">
        <v>446</v>
      </c>
      <c r="I262" s="209"/>
      <c r="J262" s="204"/>
      <c r="K262" s="204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138</v>
      </c>
      <c r="AU262" s="214" t="s">
        <v>87</v>
      </c>
      <c r="AV262" s="11" t="s">
        <v>87</v>
      </c>
      <c r="AW262" s="11" t="s">
        <v>41</v>
      </c>
      <c r="AX262" s="11" t="s">
        <v>25</v>
      </c>
      <c r="AY262" s="214" t="s">
        <v>127</v>
      </c>
    </row>
    <row r="263" spans="2:63" s="10" customFormat="1" ht="29.85" customHeight="1">
      <c r="B263" s="171"/>
      <c r="C263" s="172"/>
      <c r="D263" s="185" t="s">
        <v>77</v>
      </c>
      <c r="E263" s="186" t="s">
        <v>176</v>
      </c>
      <c r="F263" s="186" t="s">
        <v>459</v>
      </c>
      <c r="G263" s="172"/>
      <c r="H263" s="172"/>
      <c r="I263" s="175"/>
      <c r="J263" s="187">
        <f>BK263</f>
        <v>0</v>
      </c>
      <c r="K263" s="172"/>
      <c r="L263" s="177"/>
      <c r="M263" s="178"/>
      <c r="N263" s="179"/>
      <c r="O263" s="179"/>
      <c r="P263" s="180">
        <f>SUM(P264:P319)</f>
        <v>0</v>
      </c>
      <c r="Q263" s="179"/>
      <c r="R263" s="180">
        <f>SUM(R264:R319)</f>
        <v>914.3902099999999</v>
      </c>
      <c r="S263" s="179"/>
      <c r="T263" s="181">
        <f>SUM(T264:T319)</f>
        <v>67</v>
      </c>
      <c r="AR263" s="182" t="s">
        <v>25</v>
      </c>
      <c r="AT263" s="183" t="s">
        <v>77</v>
      </c>
      <c r="AU263" s="183" t="s">
        <v>25</v>
      </c>
      <c r="AY263" s="182" t="s">
        <v>127</v>
      </c>
      <c r="BK263" s="184">
        <f>SUM(BK264:BK319)</f>
        <v>0</v>
      </c>
    </row>
    <row r="264" spans="2:65" s="1" customFormat="1" ht="31.5" customHeight="1">
      <c r="B264" s="40"/>
      <c r="C264" s="188" t="s">
        <v>460</v>
      </c>
      <c r="D264" s="188" t="s">
        <v>129</v>
      </c>
      <c r="E264" s="189" t="s">
        <v>461</v>
      </c>
      <c r="F264" s="190" t="s">
        <v>462</v>
      </c>
      <c r="G264" s="191" t="s">
        <v>149</v>
      </c>
      <c r="H264" s="192">
        <v>6</v>
      </c>
      <c r="I264" s="193"/>
      <c r="J264" s="194">
        <f>ROUND(I264*H264,2)</f>
        <v>0</v>
      </c>
      <c r="K264" s="190" t="s">
        <v>133</v>
      </c>
      <c r="L264" s="60"/>
      <c r="M264" s="195" t="s">
        <v>34</v>
      </c>
      <c r="N264" s="196" t="s">
        <v>49</v>
      </c>
      <c r="O264" s="41"/>
      <c r="P264" s="197">
        <f>O264*H264</f>
        <v>0</v>
      </c>
      <c r="Q264" s="197">
        <v>0.0007</v>
      </c>
      <c r="R264" s="197">
        <f>Q264*H264</f>
        <v>0.0042</v>
      </c>
      <c r="S264" s="197">
        <v>0</v>
      </c>
      <c r="T264" s="198">
        <f>S264*H264</f>
        <v>0</v>
      </c>
      <c r="AR264" s="23" t="s">
        <v>134</v>
      </c>
      <c r="AT264" s="23" t="s">
        <v>129</v>
      </c>
      <c r="AU264" s="23" t="s">
        <v>87</v>
      </c>
      <c r="AY264" s="23" t="s">
        <v>127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23" t="s">
        <v>25</v>
      </c>
      <c r="BK264" s="199">
        <f>ROUND(I264*H264,2)</f>
        <v>0</v>
      </c>
      <c r="BL264" s="23" t="s">
        <v>134</v>
      </c>
      <c r="BM264" s="23" t="s">
        <v>463</v>
      </c>
    </row>
    <row r="265" spans="2:47" s="1" customFormat="1" ht="135">
      <c r="B265" s="40"/>
      <c r="C265" s="62"/>
      <c r="D265" s="200" t="s">
        <v>136</v>
      </c>
      <c r="E265" s="62"/>
      <c r="F265" s="201" t="s">
        <v>464</v>
      </c>
      <c r="G265" s="62"/>
      <c r="H265" s="62"/>
      <c r="I265" s="158"/>
      <c r="J265" s="62"/>
      <c r="K265" s="62"/>
      <c r="L265" s="60"/>
      <c r="M265" s="202"/>
      <c r="N265" s="41"/>
      <c r="O265" s="41"/>
      <c r="P265" s="41"/>
      <c r="Q265" s="41"/>
      <c r="R265" s="41"/>
      <c r="S265" s="41"/>
      <c r="T265" s="77"/>
      <c r="AT265" s="23" t="s">
        <v>136</v>
      </c>
      <c r="AU265" s="23" t="s">
        <v>87</v>
      </c>
    </row>
    <row r="266" spans="2:51" s="11" customFormat="1" ht="13.5">
      <c r="B266" s="203"/>
      <c r="C266" s="204"/>
      <c r="D266" s="200" t="s">
        <v>138</v>
      </c>
      <c r="E266" s="216" t="s">
        <v>34</v>
      </c>
      <c r="F266" s="217" t="s">
        <v>162</v>
      </c>
      <c r="G266" s="204"/>
      <c r="H266" s="218">
        <v>6</v>
      </c>
      <c r="I266" s="209"/>
      <c r="J266" s="204"/>
      <c r="K266" s="204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138</v>
      </c>
      <c r="AU266" s="214" t="s">
        <v>87</v>
      </c>
      <c r="AV266" s="11" t="s">
        <v>87</v>
      </c>
      <c r="AW266" s="11" t="s">
        <v>41</v>
      </c>
      <c r="AX266" s="11" t="s">
        <v>25</v>
      </c>
      <c r="AY266" s="214" t="s">
        <v>127</v>
      </c>
    </row>
    <row r="267" spans="2:51" s="11" customFormat="1" ht="13.5">
      <c r="B267" s="203"/>
      <c r="C267" s="204"/>
      <c r="D267" s="205" t="s">
        <v>138</v>
      </c>
      <c r="E267" s="206" t="s">
        <v>34</v>
      </c>
      <c r="F267" s="207" t="s">
        <v>465</v>
      </c>
      <c r="G267" s="204"/>
      <c r="H267" s="208">
        <v>5</v>
      </c>
      <c r="I267" s="209"/>
      <c r="J267" s="204"/>
      <c r="K267" s="204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138</v>
      </c>
      <c r="AU267" s="214" t="s">
        <v>87</v>
      </c>
      <c r="AV267" s="11" t="s">
        <v>87</v>
      </c>
      <c r="AW267" s="11" t="s">
        <v>41</v>
      </c>
      <c r="AX267" s="11" t="s">
        <v>78</v>
      </c>
      <c r="AY267" s="214" t="s">
        <v>127</v>
      </c>
    </row>
    <row r="268" spans="2:65" s="1" customFormat="1" ht="44.25" customHeight="1">
      <c r="B268" s="40"/>
      <c r="C268" s="230" t="s">
        <v>466</v>
      </c>
      <c r="D268" s="230" t="s">
        <v>319</v>
      </c>
      <c r="E268" s="231" t="s">
        <v>467</v>
      </c>
      <c r="F268" s="232" t="s">
        <v>468</v>
      </c>
      <c r="G268" s="233" t="s">
        <v>149</v>
      </c>
      <c r="H268" s="234">
        <v>9</v>
      </c>
      <c r="I268" s="235"/>
      <c r="J268" s="236">
        <f>ROUND(I268*H268,2)</f>
        <v>0</v>
      </c>
      <c r="K268" s="232" t="s">
        <v>133</v>
      </c>
      <c r="L268" s="237"/>
      <c r="M268" s="238" t="s">
        <v>34</v>
      </c>
      <c r="N268" s="239" t="s">
        <v>49</v>
      </c>
      <c r="O268" s="41"/>
      <c r="P268" s="197">
        <f>O268*H268</f>
        <v>0</v>
      </c>
      <c r="Q268" s="197">
        <v>0.004</v>
      </c>
      <c r="R268" s="197">
        <f>Q268*H268</f>
        <v>0.036000000000000004</v>
      </c>
      <c r="S268" s="197">
        <v>0</v>
      </c>
      <c r="T268" s="198">
        <f>S268*H268</f>
        <v>0</v>
      </c>
      <c r="AR268" s="23" t="s">
        <v>170</v>
      </c>
      <c r="AT268" s="23" t="s">
        <v>319</v>
      </c>
      <c r="AU268" s="23" t="s">
        <v>87</v>
      </c>
      <c r="AY268" s="23" t="s">
        <v>127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23" t="s">
        <v>25</v>
      </c>
      <c r="BK268" s="199">
        <f>ROUND(I268*H268,2)</f>
        <v>0</v>
      </c>
      <c r="BL268" s="23" t="s">
        <v>134</v>
      </c>
      <c r="BM268" s="23" t="s">
        <v>469</v>
      </c>
    </row>
    <row r="269" spans="2:51" s="11" customFormat="1" ht="13.5">
      <c r="B269" s="203"/>
      <c r="C269" s="204"/>
      <c r="D269" s="200" t="s">
        <v>138</v>
      </c>
      <c r="E269" s="216" t="s">
        <v>34</v>
      </c>
      <c r="F269" s="217" t="s">
        <v>134</v>
      </c>
      <c r="G269" s="204"/>
      <c r="H269" s="218">
        <v>4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138</v>
      </c>
      <c r="AU269" s="214" t="s">
        <v>87</v>
      </c>
      <c r="AV269" s="11" t="s">
        <v>87</v>
      </c>
      <c r="AW269" s="11" t="s">
        <v>41</v>
      </c>
      <c r="AX269" s="11" t="s">
        <v>78</v>
      </c>
      <c r="AY269" s="214" t="s">
        <v>127</v>
      </c>
    </row>
    <row r="270" spans="2:51" s="11" customFormat="1" ht="13.5">
      <c r="B270" s="203"/>
      <c r="C270" s="204"/>
      <c r="D270" s="200" t="s">
        <v>138</v>
      </c>
      <c r="E270" s="216" t="s">
        <v>34</v>
      </c>
      <c r="F270" s="217" t="s">
        <v>465</v>
      </c>
      <c r="G270" s="204"/>
      <c r="H270" s="218">
        <v>5</v>
      </c>
      <c r="I270" s="209"/>
      <c r="J270" s="204"/>
      <c r="K270" s="204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138</v>
      </c>
      <c r="AU270" s="214" t="s">
        <v>87</v>
      </c>
      <c r="AV270" s="11" t="s">
        <v>87</v>
      </c>
      <c r="AW270" s="11" t="s">
        <v>41</v>
      </c>
      <c r="AX270" s="11" t="s">
        <v>78</v>
      </c>
      <c r="AY270" s="214" t="s">
        <v>127</v>
      </c>
    </row>
    <row r="271" spans="2:51" s="12" customFormat="1" ht="13.5">
      <c r="B271" s="219"/>
      <c r="C271" s="220"/>
      <c r="D271" s="205" t="s">
        <v>138</v>
      </c>
      <c r="E271" s="221" t="s">
        <v>34</v>
      </c>
      <c r="F271" s="222" t="s">
        <v>215</v>
      </c>
      <c r="G271" s="220"/>
      <c r="H271" s="223">
        <v>9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138</v>
      </c>
      <c r="AU271" s="229" t="s">
        <v>87</v>
      </c>
      <c r="AV271" s="12" t="s">
        <v>134</v>
      </c>
      <c r="AW271" s="12" t="s">
        <v>41</v>
      </c>
      <c r="AX271" s="12" t="s">
        <v>25</v>
      </c>
      <c r="AY271" s="229" t="s">
        <v>127</v>
      </c>
    </row>
    <row r="272" spans="2:65" s="1" customFormat="1" ht="44.25" customHeight="1">
      <c r="B272" s="40"/>
      <c r="C272" s="230" t="s">
        <v>470</v>
      </c>
      <c r="D272" s="230" t="s">
        <v>319</v>
      </c>
      <c r="E272" s="231" t="s">
        <v>471</v>
      </c>
      <c r="F272" s="232" t="s">
        <v>472</v>
      </c>
      <c r="G272" s="233" t="s">
        <v>149</v>
      </c>
      <c r="H272" s="234">
        <v>2</v>
      </c>
      <c r="I272" s="235"/>
      <c r="J272" s="236">
        <f>ROUND(I272*H272,2)</f>
        <v>0</v>
      </c>
      <c r="K272" s="232" t="s">
        <v>133</v>
      </c>
      <c r="L272" s="237"/>
      <c r="M272" s="238" t="s">
        <v>34</v>
      </c>
      <c r="N272" s="239" t="s">
        <v>49</v>
      </c>
      <c r="O272" s="41"/>
      <c r="P272" s="197">
        <f>O272*H272</f>
        <v>0</v>
      </c>
      <c r="Q272" s="197">
        <v>0.004</v>
      </c>
      <c r="R272" s="197">
        <f>Q272*H272</f>
        <v>0.008</v>
      </c>
      <c r="S272" s="197">
        <v>0</v>
      </c>
      <c r="T272" s="198">
        <f>S272*H272</f>
        <v>0</v>
      </c>
      <c r="AR272" s="23" t="s">
        <v>170</v>
      </c>
      <c r="AT272" s="23" t="s">
        <v>319</v>
      </c>
      <c r="AU272" s="23" t="s">
        <v>87</v>
      </c>
      <c r="AY272" s="23" t="s">
        <v>127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23" t="s">
        <v>25</v>
      </c>
      <c r="BK272" s="199">
        <f>ROUND(I272*H272,2)</f>
        <v>0</v>
      </c>
      <c r="BL272" s="23" t="s">
        <v>134</v>
      </c>
      <c r="BM272" s="23" t="s">
        <v>473</v>
      </c>
    </row>
    <row r="273" spans="2:51" s="11" customFormat="1" ht="13.5">
      <c r="B273" s="203"/>
      <c r="C273" s="204"/>
      <c r="D273" s="205" t="s">
        <v>138</v>
      </c>
      <c r="E273" s="206" t="s">
        <v>34</v>
      </c>
      <c r="F273" s="207" t="s">
        <v>474</v>
      </c>
      <c r="G273" s="204"/>
      <c r="H273" s="208">
        <v>2</v>
      </c>
      <c r="I273" s="209"/>
      <c r="J273" s="204"/>
      <c r="K273" s="204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138</v>
      </c>
      <c r="AU273" s="214" t="s">
        <v>87</v>
      </c>
      <c r="AV273" s="11" t="s">
        <v>87</v>
      </c>
      <c r="AW273" s="11" t="s">
        <v>41</v>
      </c>
      <c r="AX273" s="11" t="s">
        <v>25</v>
      </c>
      <c r="AY273" s="214" t="s">
        <v>127</v>
      </c>
    </row>
    <row r="274" spans="2:65" s="1" customFormat="1" ht="22.5" customHeight="1">
      <c r="B274" s="40"/>
      <c r="C274" s="188" t="s">
        <v>475</v>
      </c>
      <c r="D274" s="188" t="s">
        <v>129</v>
      </c>
      <c r="E274" s="189" t="s">
        <v>476</v>
      </c>
      <c r="F274" s="190" t="s">
        <v>477</v>
      </c>
      <c r="G274" s="191" t="s">
        <v>149</v>
      </c>
      <c r="H274" s="192">
        <v>9</v>
      </c>
      <c r="I274" s="193"/>
      <c r="J274" s="194">
        <f>ROUND(I274*H274,2)</f>
        <v>0</v>
      </c>
      <c r="K274" s="190" t="s">
        <v>133</v>
      </c>
      <c r="L274" s="60"/>
      <c r="M274" s="195" t="s">
        <v>34</v>
      </c>
      <c r="N274" s="196" t="s">
        <v>49</v>
      </c>
      <c r="O274" s="41"/>
      <c r="P274" s="197">
        <f>O274*H274</f>
        <v>0</v>
      </c>
      <c r="Q274" s="197">
        <v>0.10941</v>
      </c>
      <c r="R274" s="197">
        <f>Q274*H274</f>
        <v>0.98469</v>
      </c>
      <c r="S274" s="197">
        <v>0</v>
      </c>
      <c r="T274" s="198">
        <f>S274*H274</f>
        <v>0</v>
      </c>
      <c r="AR274" s="23" t="s">
        <v>134</v>
      </c>
      <c r="AT274" s="23" t="s">
        <v>129</v>
      </c>
      <c r="AU274" s="23" t="s">
        <v>87</v>
      </c>
      <c r="AY274" s="23" t="s">
        <v>127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23" t="s">
        <v>25</v>
      </c>
      <c r="BK274" s="199">
        <f>ROUND(I274*H274,2)</f>
        <v>0</v>
      </c>
      <c r="BL274" s="23" t="s">
        <v>134</v>
      </c>
      <c r="BM274" s="23" t="s">
        <v>478</v>
      </c>
    </row>
    <row r="275" spans="2:47" s="1" customFormat="1" ht="94.5">
      <c r="B275" s="40"/>
      <c r="C275" s="62"/>
      <c r="D275" s="200" t="s">
        <v>136</v>
      </c>
      <c r="E275" s="62"/>
      <c r="F275" s="201" t="s">
        <v>479</v>
      </c>
      <c r="G275" s="62"/>
      <c r="H275" s="62"/>
      <c r="I275" s="158"/>
      <c r="J275" s="62"/>
      <c r="K275" s="62"/>
      <c r="L275" s="60"/>
      <c r="M275" s="202"/>
      <c r="N275" s="41"/>
      <c r="O275" s="41"/>
      <c r="P275" s="41"/>
      <c r="Q275" s="41"/>
      <c r="R275" s="41"/>
      <c r="S275" s="41"/>
      <c r="T275" s="77"/>
      <c r="AT275" s="23" t="s">
        <v>136</v>
      </c>
      <c r="AU275" s="23" t="s">
        <v>87</v>
      </c>
    </row>
    <row r="276" spans="2:51" s="11" customFormat="1" ht="13.5">
      <c r="B276" s="203"/>
      <c r="C276" s="204"/>
      <c r="D276" s="200" t="s">
        <v>138</v>
      </c>
      <c r="E276" s="216" t="s">
        <v>34</v>
      </c>
      <c r="F276" s="217" t="s">
        <v>134</v>
      </c>
      <c r="G276" s="204"/>
      <c r="H276" s="218">
        <v>4</v>
      </c>
      <c r="I276" s="209"/>
      <c r="J276" s="204"/>
      <c r="K276" s="204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138</v>
      </c>
      <c r="AU276" s="214" t="s">
        <v>87</v>
      </c>
      <c r="AV276" s="11" t="s">
        <v>87</v>
      </c>
      <c r="AW276" s="11" t="s">
        <v>41</v>
      </c>
      <c r="AX276" s="11" t="s">
        <v>78</v>
      </c>
      <c r="AY276" s="214" t="s">
        <v>127</v>
      </c>
    </row>
    <row r="277" spans="2:51" s="11" customFormat="1" ht="13.5">
      <c r="B277" s="203"/>
      <c r="C277" s="204"/>
      <c r="D277" s="200" t="s">
        <v>138</v>
      </c>
      <c r="E277" s="216" t="s">
        <v>34</v>
      </c>
      <c r="F277" s="217" t="s">
        <v>465</v>
      </c>
      <c r="G277" s="204"/>
      <c r="H277" s="218">
        <v>5</v>
      </c>
      <c r="I277" s="209"/>
      <c r="J277" s="204"/>
      <c r="K277" s="204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138</v>
      </c>
      <c r="AU277" s="214" t="s">
        <v>87</v>
      </c>
      <c r="AV277" s="11" t="s">
        <v>87</v>
      </c>
      <c r="AW277" s="11" t="s">
        <v>41</v>
      </c>
      <c r="AX277" s="11" t="s">
        <v>78</v>
      </c>
      <c r="AY277" s="214" t="s">
        <v>127</v>
      </c>
    </row>
    <row r="278" spans="2:51" s="12" customFormat="1" ht="13.5">
      <c r="B278" s="219"/>
      <c r="C278" s="220"/>
      <c r="D278" s="205" t="s">
        <v>138</v>
      </c>
      <c r="E278" s="221" t="s">
        <v>34</v>
      </c>
      <c r="F278" s="222" t="s">
        <v>215</v>
      </c>
      <c r="G278" s="220"/>
      <c r="H278" s="223">
        <v>9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138</v>
      </c>
      <c r="AU278" s="229" t="s">
        <v>87</v>
      </c>
      <c r="AV278" s="12" t="s">
        <v>134</v>
      </c>
      <c r="AW278" s="12" t="s">
        <v>41</v>
      </c>
      <c r="AX278" s="12" t="s">
        <v>25</v>
      </c>
      <c r="AY278" s="229" t="s">
        <v>127</v>
      </c>
    </row>
    <row r="279" spans="2:65" s="1" customFormat="1" ht="31.5" customHeight="1">
      <c r="B279" s="40"/>
      <c r="C279" s="230" t="s">
        <v>480</v>
      </c>
      <c r="D279" s="230" t="s">
        <v>319</v>
      </c>
      <c r="E279" s="231" t="s">
        <v>481</v>
      </c>
      <c r="F279" s="232" t="s">
        <v>482</v>
      </c>
      <c r="G279" s="233" t="s">
        <v>149</v>
      </c>
      <c r="H279" s="234">
        <v>9</v>
      </c>
      <c r="I279" s="235"/>
      <c r="J279" s="236">
        <f>ROUND(I279*H279,2)</f>
        <v>0</v>
      </c>
      <c r="K279" s="232" t="s">
        <v>133</v>
      </c>
      <c r="L279" s="237"/>
      <c r="M279" s="238" t="s">
        <v>34</v>
      </c>
      <c r="N279" s="239" t="s">
        <v>49</v>
      </c>
      <c r="O279" s="41"/>
      <c r="P279" s="197">
        <f>O279*H279</f>
        <v>0</v>
      </c>
      <c r="Q279" s="197">
        <v>0.0061</v>
      </c>
      <c r="R279" s="197">
        <f>Q279*H279</f>
        <v>0.054900000000000004</v>
      </c>
      <c r="S279" s="197">
        <v>0</v>
      </c>
      <c r="T279" s="198">
        <f>S279*H279</f>
        <v>0</v>
      </c>
      <c r="AR279" s="23" t="s">
        <v>170</v>
      </c>
      <c r="AT279" s="23" t="s">
        <v>319</v>
      </c>
      <c r="AU279" s="23" t="s">
        <v>87</v>
      </c>
      <c r="AY279" s="23" t="s">
        <v>127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23" t="s">
        <v>25</v>
      </c>
      <c r="BK279" s="199">
        <f>ROUND(I279*H279,2)</f>
        <v>0</v>
      </c>
      <c r="BL279" s="23" t="s">
        <v>134</v>
      </c>
      <c r="BM279" s="23" t="s">
        <v>483</v>
      </c>
    </row>
    <row r="280" spans="2:65" s="1" customFormat="1" ht="44.25" customHeight="1">
      <c r="B280" s="40"/>
      <c r="C280" s="188" t="s">
        <v>484</v>
      </c>
      <c r="D280" s="188" t="s">
        <v>129</v>
      </c>
      <c r="E280" s="189" t="s">
        <v>485</v>
      </c>
      <c r="F280" s="190" t="s">
        <v>486</v>
      </c>
      <c r="G280" s="191" t="s">
        <v>487</v>
      </c>
      <c r="H280" s="192">
        <v>4460</v>
      </c>
      <c r="I280" s="193"/>
      <c r="J280" s="194">
        <f>ROUND(I280*H280,2)</f>
        <v>0</v>
      </c>
      <c r="K280" s="190" t="s">
        <v>133</v>
      </c>
      <c r="L280" s="60"/>
      <c r="M280" s="195" t="s">
        <v>34</v>
      </c>
      <c r="N280" s="196" t="s">
        <v>49</v>
      </c>
      <c r="O280" s="41"/>
      <c r="P280" s="197">
        <f>O280*H280</f>
        <v>0</v>
      </c>
      <c r="Q280" s="197">
        <v>0.1554</v>
      </c>
      <c r="R280" s="197">
        <f>Q280*H280</f>
        <v>693.0840000000001</v>
      </c>
      <c r="S280" s="197">
        <v>0</v>
      </c>
      <c r="T280" s="198">
        <f>S280*H280</f>
        <v>0</v>
      </c>
      <c r="AR280" s="23" t="s">
        <v>134</v>
      </c>
      <c r="AT280" s="23" t="s">
        <v>129</v>
      </c>
      <c r="AU280" s="23" t="s">
        <v>87</v>
      </c>
      <c r="AY280" s="23" t="s">
        <v>127</v>
      </c>
      <c r="BE280" s="199">
        <f>IF(N280="základní",J280,0)</f>
        <v>0</v>
      </c>
      <c r="BF280" s="199">
        <f>IF(N280="snížená",J280,0)</f>
        <v>0</v>
      </c>
      <c r="BG280" s="199">
        <f>IF(N280="zákl. přenesená",J280,0)</f>
        <v>0</v>
      </c>
      <c r="BH280" s="199">
        <f>IF(N280="sníž. přenesená",J280,0)</f>
        <v>0</v>
      </c>
      <c r="BI280" s="199">
        <f>IF(N280="nulová",J280,0)</f>
        <v>0</v>
      </c>
      <c r="BJ280" s="23" t="s">
        <v>25</v>
      </c>
      <c r="BK280" s="199">
        <f>ROUND(I280*H280,2)</f>
        <v>0</v>
      </c>
      <c r="BL280" s="23" t="s">
        <v>134</v>
      </c>
      <c r="BM280" s="23" t="s">
        <v>488</v>
      </c>
    </row>
    <row r="281" spans="2:47" s="1" customFormat="1" ht="94.5">
      <c r="B281" s="40"/>
      <c r="C281" s="62"/>
      <c r="D281" s="200" t="s">
        <v>136</v>
      </c>
      <c r="E281" s="62"/>
      <c r="F281" s="201" t="s">
        <v>489</v>
      </c>
      <c r="G281" s="62"/>
      <c r="H281" s="62"/>
      <c r="I281" s="158"/>
      <c r="J281" s="62"/>
      <c r="K281" s="62"/>
      <c r="L281" s="60"/>
      <c r="M281" s="202"/>
      <c r="N281" s="41"/>
      <c r="O281" s="41"/>
      <c r="P281" s="41"/>
      <c r="Q281" s="41"/>
      <c r="R281" s="41"/>
      <c r="S281" s="41"/>
      <c r="T281" s="77"/>
      <c r="AT281" s="23" t="s">
        <v>136</v>
      </c>
      <c r="AU281" s="23" t="s">
        <v>87</v>
      </c>
    </row>
    <row r="282" spans="2:51" s="11" customFormat="1" ht="13.5">
      <c r="B282" s="203"/>
      <c r="C282" s="204"/>
      <c r="D282" s="205" t="s">
        <v>138</v>
      </c>
      <c r="E282" s="206" t="s">
        <v>34</v>
      </c>
      <c r="F282" s="207" t="s">
        <v>490</v>
      </c>
      <c r="G282" s="204"/>
      <c r="H282" s="208">
        <v>4460</v>
      </c>
      <c r="I282" s="209"/>
      <c r="J282" s="204"/>
      <c r="K282" s="204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138</v>
      </c>
      <c r="AU282" s="214" t="s">
        <v>87</v>
      </c>
      <c r="AV282" s="11" t="s">
        <v>87</v>
      </c>
      <c r="AW282" s="11" t="s">
        <v>41</v>
      </c>
      <c r="AX282" s="11" t="s">
        <v>25</v>
      </c>
      <c r="AY282" s="214" t="s">
        <v>127</v>
      </c>
    </row>
    <row r="283" spans="2:65" s="1" customFormat="1" ht="22.5" customHeight="1">
      <c r="B283" s="40"/>
      <c r="C283" s="230" t="s">
        <v>491</v>
      </c>
      <c r="D283" s="230" t="s">
        <v>319</v>
      </c>
      <c r="E283" s="231" t="s">
        <v>492</v>
      </c>
      <c r="F283" s="232" t="s">
        <v>493</v>
      </c>
      <c r="G283" s="233" t="s">
        <v>149</v>
      </c>
      <c r="H283" s="234">
        <v>4504.6</v>
      </c>
      <c r="I283" s="235"/>
      <c r="J283" s="236">
        <f>ROUND(I283*H283,2)</f>
        <v>0</v>
      </c>
      <c r="K283" s="232" t="s">
        <v>133</v>
      </c>
      <c r="L283" s="237"/>
      <c r="M283" s="238" t="s">
        <v>34</v>
      </c>
      <c r="N283" s="239" t="s">
        <v>49</v>
      </c>
      <c r="O283" s="41"/>
      <c r="P283" s="197">
        <f>O283*H283</f>
        <v>0</v>
      </c>
      <c r="Q283" s="197">
        <v>0.046</v>
      </c>
      <c r="R283" s="197">
        <f>Q283*H283</f>
        <v>207.2116</v>
      </c>
      <c r="S283" s="197">
        <v>0</v>
      </c>
      <c r="T283" s="198">
        <f>S283*H283</f>
        <v>0</v>
      </c>
      <c r="AR283" s="23" t="s">
        <v>170</v>
      </c>
      <c r="AT283" s="23" t="s">
        <v>319</v>
      </c>
      <c r="AU283" s="23" t="s">
        <v>87</v>
      </c>
      <c r="AY283" s="23" t="s">
        <v>127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23" t="s">
        <v>25</v>
      </c>
      <c r="BK283" s="199">
        <f>ROUND(I283*H283,2)</f>
        <v>0</v>
      </c>
      <c r="BL283" s="23" t="s">
        <v>134</v>
      </c>
      <c r="BM283" s="23" t="s">
        <v>494</v>
      </c>
    </row>
    <row r="284" spans="2:51" s="11" customFormat="1" ht="13.5">
      <c r="B284" s="203"/>
      <c r="C284" s="204"/>
      <c r="D284" s="205" t="s">
        <v>138</v>
      </c>
      <c r="E284" s="206" t="s">
        <v>34</v>
      </c>
      <c r="F284" s="207" t="s">
        <v>495</v>
      </c>
      <c r="G284" s="204"/>
      <c r="H284" s="208">
        <v>4504.6</v>
      </c>
      <c r="I284" s="209"/>
      <c r="J284" s="204"/>
      <c r="K284" s="204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138</v>
      </c>
      <c r="AU284" s="214" t="s">
        <v>87</v>
      </c>
      <c r="AV284" s="11" t="s">
        <v>87</v>
      </c>
      <c r="AW284" s="11" t="s">
        <v>41</v>
      </c>
      <c r="AX284" s="11" t="s">
        <v>25</v>
      </c>
      <c r="AY284" s="214" t="s">
        <v>127</v>
      </c>
    </row>
    <row r="285" spans="2:65" s="1" customFormat="1" ht="31.5" customHeight="1">
      <c r="B285" s="40"/>
      <c r="C285" s="188" t="s">
        <v>496</v>
      </c>
      <c r="D285" s="188" t="s">
        <v>129</v>
      </c>
      <c r="E285" s="189" t="s">
        <v>497</v>
      </c>
      <c r="F285" s="190" t="s">
        <v>498</v>
      </c>
      <c r="G285" s="191" t="s">
        <v>487</v>
      </c>
      <c r="H285" s="192">
        <v>2230</v>
      </c>
      <c r="I285" s="193"/>
      <c r="J285" s="194">
        <f>ROUND(I285*H285,2)</f>
        <v>0</v>
      </c>
      <c r="K285" s="190" t="s">
        <v>133</v>
      </c>
      <c r="L285" s="60"/>
      <c r="M285" s="195" t="s">
        <v>34</v>
      </c>
      <c r="N285" s="196" t="s">
        <v>49</v>
      </c>
      <c r="O285" s="41"/>
      <c r="P285" s="197">
        <f>O285*H285</f>
        <v>0</v>
      </c>
      <c r="Q285" s="197">
        <v>1E-05</v>
      </c>
      <c r="R285" s="197">
        <f>Q285*H285</f>
        <v>0.0223</v>
      </c>
      <c r="S285" s="197">
        <v>0</v>
      </c>
      <c r="T285" s="198">
        <f>S285*H285</f>
        <v>0</v>
      </c>
      <c r="AR285" s="23" t="s">
        <v>134</v>
      </c>
      <c r="AT285" s="23" t="s">
        <v>129</v>
      </c>
      <c r="AU285" s="23" t="s">
        <v>87</v>
      </c>
      <c r="AY285" s="23" t="s">
        <v>127</v>
      </c>
      <c r="BE285" s="199">
        <f>IF(N285="základní",J285,0)</f>
        <v>0</v>
      </c>
      <c r="BF285" s="199">
        <f>IF(N285="snížená",J285,0)</f>
        <v>0</v>
      </c>
      <c r="BG285" s="199">
        <f>IF(N285="zákl. přenesená",J285,0)</f>
        <v>0</v>
      </c>
      <c r="BH285" s="199">
        <f>IF(N285="sníž. přenesená",J285,0)</f>
        <v>0</v>
      </c>
      <c r="BI285" s="199">
        <f>IF(N285="nulová",J285,0)</f>
        <v>0</v>
      </c>
      <c r="BJ285" s="23" t="s">
        <v>25</v>
      </c>
      <c r="BK285" s="199">
        <f>ROUND(I285*H285,2)</f>
        <v>0</v>
      </c>
      <c r="BL285" s="23" t="s">
        <v>134</v>
      </c>
      <c r="BM285" s="23" t="s">
        <v>499</v>
      </c>
    </row>
    <row r="286" spans="2:47" s="1" customFormat="1" ht="27">
      <c r="B286" s="40"/>
      <c r="C286" s="62"/>
      <c r="D286" s="200" t="s">
        <v>136</v>
      </c>
      <c r="E286" s="62"/>
      <c r="F286" s="201" t="s">
        <v>500</v>
      </c>
      <c r="G286" s="62"/>
      <c r="H286" s="62"/>
      <c r="I286" s="158"/>
      <c r="J286" s="62"/>
      <c r="K286" s="62"/>
      <c r="L286" s="60"/>
      <c r="M286" s="202"/>
      <c r="N286" s="41"/>
      <c r="O286" s="41"/>
      <c r="P286" s="41"/>
      <c r="Q286" s="41"/>
      <c r="R286" s="41"/>
      <c r="S286" s="41"/>
      <c r="T286" s="77"/>
      <c r="AT286" s="23" t="s">
        <v>136</v>
      </c>
      <c r="AU286" s="23" t="s">
        <v>87</v>
      </c>
    </row>
    <row r="287" spans="2:51" s="11" customFormat="1" ht="13.5">
      <c r="B287" s="203"/>
      <c r="C287" s="204"/>
      <c r="D287" s="205" t="s">
        <v>138</v>
      </c>
      <c r="E287" s="206" t="s">
        <v>34</v>
      </c>
      <c r="F287" s="207" t="s">
        <v>501</v>
      </c>
      <c r="G287" s="204"/>
      <c r="H287" s="208">
        <v>2230</v>
      </c>
      <c r="I287" s="209"/>
      <c r="J287" s="204"/>
      <c r="K287" s="204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138</v>
      </c>
      <c r="AU287" s="214" t="s">
        <v>87</v>
      </c>
      <c r="AV287" s="11" t="s">
        <v>87</v>
      </c>
      <c r="AW287" s="11" t="s">
        <v>41</v>
      </c>
      <c r="AX287" s="11" t="s">
        <v>25</v>
      </c>
      <c r="AY287" s="214" t="s">
        <v>127</v>
      </c>
    </row>
    <row r="288" spans="2:65" s="1" customFormat="1" ht="31.5" customHeight="1">
      <c r="B288" s="40"/>
      <c r="C288" s="188" t="s">
        <v>502</v>
      </c>
      <c r="D288" s="188" t="s">
        <v>129</v>
      </c>
      <c r="E288" s="189" t="s">
        <v>503</v>
      </c>
      <c r="F288" s="190" t="s">
        <v>504</v>
      </c>
      <c r="G288" s="191" t="s">
        <v>487</v>
      </c>
      <c r="H288" s="192">
        <v>4460</v>
      </c>
      <c r="I288" s="193"/>
      <c r="J288" s="194">
        <f>ROUND(I288*H288,2)</f>
        <v>0</v>
      </c>
      <c r="K288" s="190" t="s">
        <v>133</v>
      </c>
      <c r="L288" s="60"/>
      <c r="M288" s="195" t="s">
        <v>34</v>
      </c>
      <c r="N288" s="196" t="s">
        <v>49</v>
      </c>
      <c r="O288" s="41"/>
      <c r="P288" s="197">
        <f>O288*H288</f>
        <v>0</v>
      </c>
      <c r="Q288" s="197">
        <v>0</v>
      </c>
      <c r="R288" s="197">
        <f>Q288*H288</f>
        <v>0</v>
      </c>
      <c r="S288" s="197">
        <v>0</v>
      </c>
      <c r="T288" s="198">
        <f>S288*H288</f>
        <v>0</v>
      </c>
      <c r="AR288" s="23" t="s">
        <v>134</v>
      </c>
      <c r="AT288" s="23" t="s">
        <v>129</v>
      </c>
      <c r="AU288" s="23" t="s">
        <v>87</v>
      </c>
      <c r="AY288" s="23" t="s">
        <v>127</v>
      </c>
      <c r="BE288" s="199">
        <f>IF(N288="základní",J288,0)</f>
        <v>0</v>
      </c>
      <c r="BF288" s="199">
        <f>IF(N288="snížená",J288,0)</f>
        <v>0</v>
      </c>
      <c r="BG288" s="199">
        <f>IF(N288="zákl. přenesená",J288,0)</f>
        <v>0</v>
      </c>
      <c r="BH288" s="199">
        <f>IF(N288="sníž. přenesená",J288,0)</f>
        <v>0</v>
      </c>
      <c r="BI288" s="199">
        <f>IF(N288="nulová",J288,0)</f>
        <v>0</v>
      </c>
      <c r="BJ288" s="23" t="s">
        <v>25</v>
      </c>
      <c r="BK288" s="199">
        <f>ROUND(I288*H288,2)</f>
        <v>0</v>
      </c>
      <c r="BL288" s="23" t="s">
        <v>134</v>
      </c>
      <c r="BM288" s="23" t="s">
        <v>505</v>
      </c>
    </row>
    <row r="289" spans="2:47" s="1" customFormat="1" ht="27">
      <c r="B289" s="40"/>
      <c r="C289" s="62"/>
      <c r="D289" s="200" t="s">
        <v>136</v>
      </c>
      <c r="E289" s="62"/>
      <c r="F289" s="201" t="s">
        <v>500</v>
      </c>
      <c r="G289" s="62"/>
      <c r="H289" s="62"/>
      <c r="I289" s="158"/>
      <c r="J289" s="62"/>
      <c r="K289" s="62"/>
      <c r="L289" s="60"/>
      <c r="M289" s="202"/>
      <c r="N289" s="41"/>
      <c r="O289" s="41"/>
      <c r="P289" s="41"/>
      <c r="Q289" s="41"/>
      <c r="R289" s="41"/>
      <c r="S289" s="41"/>
      <c r="T289" s="77"/>
      <c r="AT289" s="23" t="s">
        <v>136</v>
      </c>
      <c r="AU289" s="23" t="s">
        <v>87</v>
      </c>
    </row>
    <row r="290" spans="2:51" s="11" customFormat="1" ht="13.5">
      <c r="B290" s="203"/>
      <c r="C290" s="204"/>
      <c r="D290" s="205" t="s">
        <v>138</v>
      </c>
      <c r="E290" s="206" t="s">
        <v>34</v>
      </c>
      <c r="F290" s="207" t="s">
        <v>506</v>
      </c>
      <c r="G290" s="204"/>
      <c r="H290" s="208">
        <v>4460</v>
      </c>
      <c r="I290" s="209"/>
      <c r="J290" s="204"/>
      <c r="K290" s="204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138</v>
      </c>
      <c r="AU290" s="214" t="s">
        <v>87</v>
      </c>
      <c r="AV290" s="11" t="s">
        <v>87</v>
      </c>
      <c r="AW290" s="11" t="s">
        <v>41</v>
      </c>
      <c r="AX290" s="11" t="s">
        <v>25</v>
      </c>
      <c r="AY290" s="214" t="s">
        <v>127</v>
      </c>
    </row>
    <row r="291" spans="2:65" s="1" customFormat="1" ht="44.25" customHeight="1">
      <c r="B291" s="40"/>
      <c r="C291" s="188" t="s">
        <v>507</v>
      </c>
      <c r="D291" s="188" t="s">
        <v>129</v>
      </c>
      <c r="E291" s="189" t="s">
        <v>508</v>
      </c>
      <c r="F291" s="190" t="s">
        <v>509</v>
      </c>
      <c r="G291" s="191" t="s">
        <v>487</v>
      </c>
      <c r="H291" s="192">
        <v>4460</v>
      </c>
      <c r="I291" s="193"/>
      <c r="J291" s="194">
        <f>ROUND(I291*H291,2)</f>
        <v>0</v>
      </c>
      <c r="K291" s="190" t="s">
        <v>133</v>
      </c>
      <c r="L291" s="60"/>
      <c r="M291" s="195" t="s">
        <v>34</v>
      </c>
      <c r="N291" s="196" t="s">
        <v>49</v>
      </c>
      <c r="O291" s="41"/>
      <c r="P291" s="197">
        <f>O291*H291</f>
        <v>0</v>
      </c>
      <c r="Q291" s="197">
        <v>5E-05</v>
      </c>
      <c r="R291" s="197">
        <f>Q291*H291</f>
        <v>0.223</v>
      </c>
      <c r="S291" s="197">
        <v>0</v>
      </c>
      <c r="T291" s="198">
        <f>S291*H291</f>
        <v>0</v>
      </c>
      <c r="AR291" s="23" t="s">
        <v>134</v>
      </c>
      <c r="AT291" s="23" t="s">
        <v>129</v>
      </c>
      <c r="AU291" s="23" t="s">
        <v>87</v>
      </c>
      <c r="AY291" s="23" t="s">
        <v>127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23" t="s">
        <v>25</v>
      </c>
      <c r="BK291" s="199">
        <f>ROUND(I291*H291,2)</f>
        <v>0</v>
      </c>
      <c r="BL291" s="23" t="s">
        <v>134</v>
      </c>
      <c r="BM291" s="23" t="s">
        <v>510</v>
      </c>
    </row>
    <row r="292" spans="2:47" s="1" customFormat="1" ht="40.5">
      <c r="B292" s="40"/>
      <c r="C292" s="62"/>
      <c r="D292" s="200" t="s">
        <v>136</v>
      </c>
      <c r="E292" s="62"/>
      <c r="F292" s="201" t="s">
        <v>511</v>
      </c>
      <c r="G292" s="62"/>
      <c r="H292" s="62"/>
      <c r="I292" s="158"/>
      <c r="J292" s="62"/>
      <c r="K292" s="62"/>
      <c r="L292" s="60"/>
      <c r="M292" s="202"/>
      <c r="N292" s="41"/>
      <c r="O292" s="41"/>
      <c r="P292" s="41"/>
      <c r="Q292" s="41"/>
      <c r="R292" s="41"/>
      <c r="S292" s="41"/>
      <c r="T292" s="77"/>
      <c r="AT292" s="23" t="s">
        <v>136</v>
      </c>
      <c r="AU292" s="23" t="s">
        <v>87</v>
      </c>
    </row>
    <row r="293" spans="2:51" s="11" customFormat="1" ht="13.5">
      <c r="B293" s="203"/>
      <c r="C293" s="204"/>
      <c r="D293" s="205" t="s">
        <v>138</v>
      </c>
      <c r="E293" s="206" t="s">
        <v>34</v>
      </c>
      <c r="F293" s="207" t="s">
        <v>512</v>
      </c>
      <c r="G293" s="204"/>
      <c r="H293" s="208">
        <v>4460</v>
      </c>
      <c r="I293" s="209"/>
      <c r="J293" s="204"/>
      <c r="K293" s="204"/>
      <c r="L293" s="210"/>
      <c r="M293" s="211"/>
      <c r="N293" s="212"/>
      <c r="O293" s="212"/>
      <c r="P293" s="212"/>
      <c r="Q293" s="212"/>
      <c r="R293" s="212"/>
      <c r="S293" s="212"/>
      <c r="T293" s="213"/>
      <c r="AT293" s="214" t="s">
        <v>138</v>
      </c>
      <c r="AU293" s="214" t="s">
        <v>87</v>
      </c>
      <c r="AV293" s="11" t="s">
        <v>87</v>
      </c>
      <c r="AW293" s="11" t="s">
        <v>41</v>
      </c>
      <c r="AX293" s="11" t="s">
        <v>25</v>
      </c>
      <c r="AY293" s="214" t="s">
        <v>127</v>
      </c>
    </row>
    <row r="294" spans="2:65" s="1" customFormat="1" ht="31.5" customHeight="1">
      <c r="B294" s="40"/>
      <c r="C294" s="188" t="s">
        <v>513</v>
      </c>
      <c r="D294" s="188" t="s">
        <v>129</v>
      </c>
      <c r="E294" s="189" t="s">
        <v>514</v>
      </c>
      <c r="F294" s="190" t="s">
        <v>515</v>
      </c>
      <c r="G294" s="191" t="s">
        <v>132</v>
      </c>
      <c r="H294" s="192">
        <v>6700</v>
      </c>
      <c r="I294" s="193"/>
      <c r="J294" s="194">
        <f>ROUND(I294*H294,2)</f>
        <v>0</v>
      </c>
      <c r="K294" s="190" t="s">
        <v>133</v>
      </c>
      <c r="L294" s="60"/>
      <c r="M294" s="195" t="s">
        <v>34</v>
      </c>
      <c r="N294" s="196" t="s">
        <v>49</v>
      </c>
      <c r="O294" s="41"/>
      <c r="P294" s="197">
        <f>O294*H294</f>
        <v>0</v>
      </c>
      <c r="Q294" s="197">
        <v>0.00187</v>
      </c>
      <c r="R294" s="197">
        <f>Q294*H294</f>
        <v>12.529</v>
      </c>
      <c r="S294" s="197">
        <v>0</v>
      </c>
      <c r="T294" s="198">
        <f>S294*H294</f>
        <v>0</v>
      </c>
      <c r="AR294" s="23" t="s">
        <v>134</v>
      </c>
      <c r="AT294" s="23" t="s">
        <v>129</v>
      </c>
      <c r="AU294" s="23" t="s">
        <v>87</v>
      </c>
      <c r="AY294" s="23" t="s">
        <v>127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23" t="s">
        <v>25</v>
      </c>
      <c r="BK294" s="199">
        <f>ROUND(I294*H294,2)</f>
        <v>0</v>
      </c>
      <c r="BL294" s="23" t="s">
        <v>134</v>
      </c>
      <c r="BM294" s="23" t="s">
        <v>516</v>
      </c>
    </row>
    <row r="295" spans="2:47" s="1" customFormat="1" ht="94.5">
      <c r="B295" s="40"/>
      <c r="C295" s="62"/>
      <c r="D295" s="200" t="s">
        <v>136</v>
      </c>
      <c r="E295" s="62"/>
      <c r="F295" s="201" t="s">
        <v>517</v>
      </c>
      <c r="G295" s="62"/>
      <c r="H295" s="62"/>
      <c r="I295" s="158"/>
      <c r="J295" s="62"/>
      <c r="K295" s="62"/>
      <c r="L295" s="60"/>
      <c r="M295" s="202"/>
      <c r="N295" s="41"/>
      <c r="O295" s="41"/>
      <c r="P295" s="41"/>
      <c r="Q295" s="41"/>
      <c r="R295" s="41"/>
      <c r="S295" s="41"/>
      <c r="T295" s="77"/>
      <c r="AT295" s="23" t="s">
        <v>136</v>
      </c>
      <c r="AU295" s="23" t="s">
        <v>87</v>
      </c>
    </row>
    <row r="296" spans="2:51" s="11" customFormat="1" ht="13.5">
      <c r="B296" s="203"/>
      <c r="C296" s="204"/>
      <c r="D296" s="205" t="s">
        <v>138</v>
      </c>
      <c r="E296" s="206" t="s">
        <v>34</v>
      </c>
      <c r="F296" s="207" t="s">
        <v>518</v>
      </c>
      <c r="G296" s="204"/>
      <c r="H296" s="208">
        <v>6700</v>
      </c>
      <c r="I296" s="209"/>
      <c r="J296" s="204"/>
      <c r="K296" s="204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138</v>
      </c>
      <c r="AU296" s="214" t="s">
        <v>87</v>
      </c>
      <c r="AV296" s="11" t="s">
        <v>87</v>
      </c>
      <c r="AW296" s="11" t="s">
        <v>41</v>
      </c>
      <c r="AX296" s="11" t="s">
        <v>25</v>
      </c>
      <c r="AY296" s="214" t="s">
        <v>127</v>
      </c>
    </row>
    <row r="297" spans="2:65" s="1" customFormat="1" ht="31.5" customHeight="1">
      <c r="B297" s="40"/>
      <c r="C297" s="188" t="s">
        <v>519</v>
      </c>
      <c r="D297" s="188" t="s">
        <v>129</v>
      </c>
      <c r="E297" s="189" t="s">
        <v>520</v>
      </c>
      <c r="F297" s="190" t="s">
        <v>521</v>
      </c>
      <c r="G297" s="191" t="s">
        <v>132</v>
      </c>
      <c r="H297" s="192">
        <v>35</v>
      </c>
      <c r="I297" s="193"/>
      <c r="J297" s="194">
        <f>ROUND(I297*H297,2)</f>
        <v>0</v>
      </c>
      <c r="K297" s="190" t="s">
        <v>133</v>
      </c>
      <c r="L297" s="60"/>
      <c r="M297" s="195" t="s">
        <v>34</v>
      </c>
      <c r="N297" s="196" t="s">
        <v>49</v>
      </c>
      <c r="O297" s="41"/>
      <c r="P297" s="197">
        <f>O297*H297</f>
        <v>0</v>
      </c>
      <c r="Q297" s="197">
        <v>0.00047</v>
      </c>
      <c r="R297" s="197">
        <f>Q297*H297</f>
        <v>0.01645</v>
      </c>
      <c r="S297" s="197">
        <v>0</v>
      </c>
      <c r="T297" s="198">
        <f>S297*H297</f>
        <v>0</v>
      </c>
      <c r="AR297" s="23" t="s">
        <v>134</v>
      </c>
      <c r="AT297" s="23" t="s">
        <v>129</v>
      </c>
      <c r="AU297" s="23" t="s">
        <v>87</v>
      </c>
      <c r="AY297" s="23" t="s">
        <v>127</v>
      </c>
      <c r="BE297" s="199">
        <f>IF(N297="základní",J297,0)</f>
        <v>0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23" t="s">
        <v>25</v>
      </c>
      <c r="BK297" s="199">
        <f>ROUND(I297*H297,2)</f>
        <v>0</v>
      </c>
      <c r="BL297" s="23" t="s">
        <v>134</v>
      </c>
      <c r="BM297" s="23" t="s">
        <v>522</v>
      </c>
    </row>
    <row r="298" spans="2:47" s="1" customFormat="1" ht="27">
      <c r="B298" s="40"/>
      <c r="C298" s="62"/>
      <c r="D298" s="200" t="s">
        <v>136</v>
      </c>
      <c r="E298" s="62"/>
      <c r="F298" s="201" t="s">
        <v>523</v>
      </c>
      <c r="G298" s="62"/>
      <c r="H298" s="62"/>
      <c r="I298" s="158"/>
      <c r="J298" s="62"/>
      <c r="K298" s="62"/>
      <c r="L298" s="60"/>
      <c r="M298" s="202"/>
      <c r="N298" s="41"/>
      <c r="O298" s="41"/>
      <c r="P298" s="41"/>
      <c r="Q298" s="41"/>
      <c r="R298" s="41"/>
      <c r="S298" s="41"/>
      <c r="T298" s="77"/>
      <c r="AT298" s="23" t="s">
        <v>136</v>
      </c>
      <c r="AU298" s="23" t="s">
        <v>87</v>
      </c>
    </row>
    <row r="299" spans="2:51" s="11" customFormat="1" ht="13.5">
      <c r="B299" s="203"/>
      <c r="C299" s="204"/>
      <c r="D299" s="205" t="s">
        <v>138</v>
      </c>
      <c r="E299" s="206" t="s">
        <v>34</v>
      </c>
      <c r="F299" s="207" t="s">
        <v>524</v>
      </c>
      <c r="G299" s="204"/>
      <c r="H299" s="208">
        <v>35</v>
      </c>
      <c r="I299" s="209"/>
      <c r="J299" s="204"/>
      <c r="K299" s="204"/>
      <c r="L299" s="210"/>
      <c r="M299" s="211"/>
      <c r="N299" s="212"/>
      <c r="O299" s="212"/>
      <c r="P299" s="212"/>
      <c r="Q299" s="212"/>
      <c r="R299" s="212"/>
      <c r="S299" s="212"/>
      <c r="T299" s="213"/>
      <c r="AT299" s="214" t="s">
        <v>138</v>
      </c>
      <c r="AU299" s="214" t="s">
        <v>87</v>
      </c>
      <c r="AV299" s="11" t="s">
        <v>87</v>
      </c>
      <c r="AW299" s="11" t="s">
        <v>41</v>
      </c>
      <c r="AX299" s="11" t="s">
        <v>25</v>
      </c>
      <c r="AY299" s="214" t="s">
        <v>127</v>
      </c>
    </row>
    <row r="300" spans="2:65" s="1" customFormat="1" ht="22.5" customHeight="1">
      <c r="B300" s="40"/>
      <c r="C300" s="188" t="s">
        <v>525</v>
      </c>
      <c r="D300" s="188" t="s">
        <v>129</v>
      </c>
      <c r="E300" s="189" t="s">
        <v>526</v>
      </c>
      <c r="F300" s="190" t="s">
        <v>527</v>
      </c>
      <c r="G300" s="191" t="s">
        <v>149</v>
      </c>
      <c r="H300" s="192">
        <v>1</v>
      </c>
      <c r="I300" s="193"/>
      <c r="J300" s="194">
        <f>ROUND(I300*H300,2)</f>
        <v>0</v>
      </c>
      <c r="K300" s="190" t="s">
        <v>133</v>
      </c>
      <c r="L300" s="60"/>
      <c r="M300" s="195" t="s">
        <v>34</v>
      </c>
      <c r="N300" s="196" t="s">
        <v>49</v>
      </c>
      <c r="O300" s="41"/>
      <c r="P300" s="197">
        <f>O300*H300</f>
        <v>0</v>
      </c>
      <c r="Q300" s="197">
        <v>0</v>
      </c>
      <c r="R300" s="197">
        <f>Q300*H300</f>
        <v>0</v>
      </c>
      <c r="S300" s="197">
        <v>0</v>
      </c>
      <c r="T300" s="198">
        <f>S300*H300</f>
        <v>0</v>
      </c>
      <c r="AR300" s="23" t="s">
        <v>134</v>
      </c>
      <c r="AT300" s="23" t="s">
        <v>129</v>
      </c>
      <c r="AU300" s="23" t="s">
        <v>87</v>
      </c>
      <c r="AY300" s="23" t="s">
        <v>127</v>
      </c>
      <c r="BE300" s="199">
        <f>IF(N300="základní",J300,0)</f>
        <v>0</v>
      </c>
      <c r="BF300" s="199">
        <f>IF(N300="snížená",J300,0)</f>
        <v>0</v>
      </c>
      <c r="BG300" s="199">
        <f>IF(N300="zákl. přenesená",J300,0)</f>
        <v>0</v>
      </c>
      <c r="BH300" s="199">
        <f>IF(N300="sníž. přenesená",J300,0)</f>
        <v>0</v>
      </c>
      <c r="BI300" s="199">
        <f>IF(N300="nulová",J300,0)</f>
        <v>0</v>
      </c>
      <c r="BJ300" s="23" t="s">
        <v>25</v>
      </c>
      <c r="BK300" s="199">
        <f>ROUND(I300*H300,2)</f>
        <v>0</v>
      </c>
      <c r="BL300" s="23" t="s">
        <v>134</v>
      </c>
      <c r="BM300" s="23" t="s">
        <v>528</v>
      </c>
    </row>
    <row r="301" spans="2:47" s="1" customFormat="1" ht="40.5">
      <c r="B301" s="40"/>
      <c r="C301" s="62"/>
      <c r="D301" s="205" t="s">
        <v>136</v>
      </c>
      <c r="E301" s="62"/>
      <c r="F301" s="215" t="s">
        <v>529</v>
      </c>
      <c r="G301" s="62"/>
      <c r="H301" s="62"/>
      <c r="I301" s="158"/>
      <c r="J301" s="62"/>
      <c r="K301" s="62"/>
      <c r="L301" s="60"/>
      <c r="M301" s="202"/>
      <c r="N301" s="41"/>
      <c r="O301" s="41"/>
      <c r="P301" s="41"/>
      <c r="Q301" s="41"/>
      <c r="R301" s="41"/>
      <c r="S301" s="41"/>
      <c r="T301" s="77"/>
      <c r="AT301" s="23" t="s">
        <v>136</v>
      </c>
      <c r="AU301" s="23" t="s">
        <v>87</v>
      </c>
    </row>
    <row r="302" spans="2:65" s="1" customFormat="1" ht="22.5" customHeight="1">
      <c r="B302" s="40"/>
      <c r="C302" s="230" t="s">
        <v>530</v>
      </c>
      <c r="D302" s="230" t="s">
        <v>319</v>
      </c>
      <c r="E302" s="231" t="s">
        <v>531</v>
      </c>
      <c r="F302" s="232" t="s">
        <v>532</v>
      </c>
      <c r="G302" s="233" t="s">
        <v>149</v>
      </c>
      <c r="H302" s="234">
        <v>1</v>
      </c>
      <c r="I302" s="235"/>
      <c r="J302" s="236">
        <f>ROUND(I302*H302,2)</f>
        <v>0</v>
      </c>
      <c r="K302" s="232" t="s">
        <v>34</v>
      </c>
      <c r="L302" s="237"/>
      <c r="M302" s="238" t="s">
        <v>34</v>
      </c>
      <c r="N302" s="239" t="s">
        <v>49</v>
      </c>
      <c r="O302" s="41"/>
      <c r="P302" s="197">
        <f>O302*H302</f>
        <v>0</v>
      </c>
      <c r="Q302" s="197">
        <v>0</v>
      </c>
      <c r="R302" s="197">
        <f>Q302*H302</f>
        <v>0</v>
      </c>
      <c r="S302" s="197">
        <v>0</v>
      </c>
      <c r="T302" s="198">
        <f>S302*H302</f>
        <v>0</v>
      </c>
      <c r="AR302" s="23" t="s">
        <v>170</v>
      </c>
      <c r="AT302" s="23" t="s">
        <v>319</v>
      </c>
      <c r="AU302" s="23" t="s">
        <v>87</v>
      </c>
      <c r="AY302" s="23" t="s">
        <v>127</v>
      </c>
      <c r="BE302" s="199">
        <f>IF(N302="základní",J302,0)</f>
        <v>0</v>
      </c>
      <c r="BF302" s="199">
        <f>IF(N302="snížená",J302,0)</f>
        <v>0</v>
      </c>
      <c r="BG302" s="199">
        <f>IF(N302="zákl. přenesená",J302,0)</f>
        <v>0</v>
      </c>
      <c r="BH302" s="199">
        <f>IF(N302="sníž. přenesená",J302,0)</f>
        <v>0</v>
      </c>
      <c r="BI302" s="199">
        <f>IF(N302="nulová",J302,0)</f>
        <v>0</v>
      </c>
      <c r="BJ302" s="23" t="s">
        <v>25</v>
      </c>
      <c r="BK302" s="199">
        <f>ROUND(I302*H302,2)</f>
        <v>0</v>
      </c>
      <c r="BL302" s="23" t="s">
        <v>134</v>
      </c>
      <c r="BM302" s="23" t="s">
        <v>533</v>
      </c>
    </row>
    <row r="303" spans="2:51" s="11" customFormat="1" ht="13.5">
      <c r="B303" s="203"/>
      <c r="C303" s="204"/>
      <c r="D303" s="205" t="s">
        <v>138</v>
      </c>
      <c r="E303" s="206" t="s">
        <v>34</v>
      </c>
      <c r="F303" s="207" t="s">
        <v>534</v>
      </c>
      <c r="G303" s="204"/>
      <c r="H303" s="208">
        <v>1</v>
      </c>
      <c r="I303" s="209"/>
      <c r="J303" s="204"/>
      <c r="K303" s="204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138</v>
      </c>
      <c r="AU303" s="214" t="s">
        <v>87</v>
      </c>
      <c r="AV303" s="11" t="s">
        <v>87</v>
      </c>
      <c r="AW303" s="11" t="s">
        <v>41</v>
      </c>
      <c r="AX303" s="11" t="s">
        <v>25</v>
      </c>
      <c r="AY303" s="214" t="s">
        <v>127</v>
      </c>
    </row>
    <row r="304" spans="2:65" s="1" customFormat="1" ht="22.5" customHeight="1">
      <c r="B304" s="40"/>
      <c r="C304" s="188" t="s">
        <v>535</v>
      </c>
      <c r="D304" s="188" t="s">
        <v>129</v>
      </c>
      <c r="E304" s="189" t="s">
        <v>536</v>
      </c>
      <c r="F304" s="190" t="s">
        <v>537</v>
      </c>
      <c r="G304" s="191" t="s">
        <v>149</v>
      </c>
      <c r="H304" s="192">
        <v>1</v>
      </c>
      <c r="I304" s="193"/>
      <c r="J304" s="194">
        <f>ROUND(I304*H304,2)</f>
        <v>0</v>
      </c>
      <c r="K304" s="190" t="s">
        <v>133</v>
      </c>
      <c r="L304" s="60"/>
      <c r="M304" s="195" t="s">
        <v>34</v>
      </c>
      <c r="N304" s="196" t="s">
        <v>49</v>
      </c>
      <c r="O304" s="41"/>
      <c r="P304" s="197">
        <f>O304*H304</f>
        <v>0</v>
      </c>
      <c r="Q304" s="197">
        <v>0</v>
      </c>
      <c r="R304" s="197">
        <f>Q304*H304</f>
        <v>0</v>
      </c>
      <c r="S304" s="197">
        <v>0</v>
      </c>
      <c r="T304" s="198">
        <f>S304*H304</f>
        <v>0</v>
      </c>
      <c r="AR304" s="23" t="s">
        <v>134</v>
      </c>
      <c r="AT304" s="23" t="s">
        <v>129</v>
      </c>
      <c r="AU304" s="23" t="s">
        <v>87</v>
      </c>
      <c r="AY304" s="23" t="s">
        <v>127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23" t="s">
        <v>25</v>
      </c>
      <c r="BK304" s="199">
        <f>ROUND(I304*H304,2)</f>
        <v>0</v>
      </c>
      <c r="BL304" s="23" t="s">
        <v>134</v>
      </c>
      <c r="BM304" s="23" t="s">
        <v>538</v>
      </c>
    </row>
    <row r="305" spans="2:47" s="1" customFormat="1" ht="40.5">
      <c r="B305" s="40"/>
      <c r="C305" s="62"/>
      <c r="D305" s="205" t="s">
        <v>136</v>
      </c>
      <c r="E305" s="62"/>
      <c r="F305" s="215" t="s">
        <v>529</v>
      </c>
      <c r="G305" s="62"/>
      <c r="H305" s="62"/>
      <c r="I305" s="158"/>
      <c r="J305" s="62"/>
      <c r="K305" s="62"/>
      <c r="L305" s="60"/>
      <c r="M305" s="202"/>
      <c r="N305" s="41"/>
      <c r="O305" s="41"/>
      <c r="P305" s="41"/>
      <c r="Q305" s="41"/>
      <c r="R305" s="41"/>
      <c r="S305" s="41"/>
      <c r="T305" s="77"/>
      <c r="AT305" s="23" t="s">
        <v>136</v>
      </c>
      <c r="AU305" s="23" t="s">
        <v>87</v>
      </c>
    </row>
    <row r="306" spans="2:65" s="1" customFormat="1" ht="22.5" customHeight="1">
      <c r="B306" s="40"/>
      <c r="C306" s="230" t="s">
        <v>539</v>
      </c>
      <c r="D306" s="230" t="s">
        <v>319</v>
      </c>
      <c r="E306" s="231" t="s">
        <v>540</v>
      </c>
      <c r="F306" s="232" t="s">
        <v>541</v>
      </c>
      <c r="G306" s="233" t="s">
        <v>149</v>
      </c>
      <c r="H306" s="234">
        <v>1</v>
      </c>
      <c r="I306" s="235"/>
      <c r="J306" s="236">
        <f>ROUND(I306*H306,2)</f>
        <v>0</v>
      </c>
      <c r="K306" s="232" t="s">
        <v>34</v>
      </c>
      <c r="L306" s="237"/>
      <c r="M306" s="238" t="s">
        <v>34</v>
      </c>
      <c r="N306" s="239" t="s">
        <v>49</v>
      </c>
      <c r="O306" s="41"/>
      <c r="P306" s="197">
        <f>O306*H306</f>
        <v>0</v>
      </c>
      <c r="Q306" s="197">
        <v>0</v>
      </c>
      <c r="R306" s="197">
        <f>Q306*H306</f>
        <v>0</v>
      </c>
      <c r="S306" s="197">
        <v>0</v>
      </c>
      <c r="T306" s="198">
        <f>S306*H306</f>
        <v>0</v>
      </c>
      <c r="AR306" s="23" t="s">
        <v>170</v>
      </c>
      <c r="AT306" s="23" t="s">
        <v>319</v>
      </c>
      <c r="AU306" s="23" t="s">
        <v>87</v>
      </c>
      <c r="AY306" s="23" t="s">
        <v>127</v>
      </c>
      <c r="BE306" s="199">
        <f>IF(N306="základní",J306,0)</f>
        <v>0</v>
      </c>
      <c r="BF306" s="199">
        <f>IF(N306="snížená",J306,0)</f>
        <v>0</v>
      </c>
      <c r="BG306" s="199">
        <f>IF(N306="zákl. přenesená",J306,0)</f>
        <v>0</v>
      </c>
      <c r="BH306" s="199">
        <f>IF(N306="sníž. přenesená",J306,0)</f>
        <v>0</v>
      </c>
      <c r="BI306" s="199">
        <f>IF(N306="nulová",J306,0)</f>
        <v>0</v>
      </c>
      <c r="BJ306" s="23" t="s">
        <v>25</v>
      </c>
      <c r="BK306" s="199">
        <f>ROUND(I306*H306,2)</f>
        <v>0</v>
      </c>
      <c r="BL306" s="23" t="s">
        <v>134</v>
      </c>
      <c r="BM306" s="23" t="s">
        <v>542</v>
      </c>
    </row>
    <row r="307" spans="2:51" s="13" customFormat="1" ht="27">
      <c r="B307" s="240"/>
      <c r="C307" s="241"/>
      <c r="D307" s="200" t="s">
        <v>138</v>
      </c>
      <c r="E307" s="242" t="s">
        <v>34</v>
      </c>
      <c r="F307" s="243" t="s">
        <v>543</v>
      </c>
      <c r="G307" s="241"/>
      <c r="H307" s="244" t="s">
        <v>34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AT307" s="250" t="s">
        <v>138</v>
      </c>
      <c r="AU307" s="250" t="s">
        <v>87</v>
      </c>
      <c r="AV307" s="13" t="s">
        <v>25</v>
      </c>
      <c r="AW307" s="13" t="s">
        <v>41</v>
      </c>
      <c r="AX307" s="13" t="s">
        <v>78</v>
      </c>
      <c r="AY307" s="250" t="s">
        <v>127</v>
      </c>
    </row>
    <row r="308" spans="2:51" s="11" customFormat="1" ht="13.5">
      <c r="B308" s="203"/>
      <c r="C308" s="204"/>
      <c r="D308" s="205" t="s">
        <v>138</v>
      </c>
      <c r="E308" s="206" t="s">
        <v>34</v>
      </c>
      <c r="F308" s="207" t="s">
        <v>544</v>
      </c>
      <c r="G308" s="204"/>
      <c r="H308" s="208">
        <v>1</v>
      </c>
      <c r="I308" s="209"/>
      <c r="J308" s="204"/>
      <c r="K308" s="204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138</v>
      </c>
      <c r="AU308" s="214" t="s">
        <v>87</v>
      </c>
      <c r="AV308" s="11" t="s">
        <v>87</v>
      </c>
      <c r="AW308" s="11" t="s">
        <v>41</v>
      </c>
      <c r="AX308" s="11" t="s">
        <v>25</v>
      </c>
      <c r="AY308" s="214" t="s">
        <v>127</v>
      </c>
    </row>
    <row r="309" spans="2:65" s="1" customFormat="1" ht="22.5" customHeight="1">
      <c r="B309" s="40"/>
      <c r="C309" s="188" t="s">
        <v>545</v>
      </c>
      <c r="D309" s="188" t="s">
        <v>129</v>
      </c>
      <c r="E309" s="189" t="s">
        <v>546</v>
      </c>
      <c r="F309" s="190" t="s">
        <v>547</v>
      </c>
      <c r="G309" s="191" t="s">
        <v>149</v>
      </c>
      <c r="H309" s="192">
        <v>1</v>
      </c>
      <c r="I309" s="193"/>
      <c r="J309" s="194">
        <f>ROUND(I309*H309,2)</f>
        <v>0</v>
      </c>
      <c r="K309" s="190" t="s">
        <v>133</v>
      </c>
      <c r="L309" s="60"/>
      <c r="M309" s="195" t="s">
        <v>34</v>
      </c>
      <c r="N309" s="196" t="s">
        <v>49</v>
      </c>
      <c r="O309" s="41"/>
      <c r="P309" s="197">
        <f>O309*H309</f>
        <v>0</v>
      </c>
      <c r="Q309" s="197">
        <v>0.07287</v>
      </c>
      <c r="R309" s="197">
        <f>Q309*H309</f>
        <v>0.07287</v>
      </c>
      <c r="S309" s="197">
        <v>0</v>
      </c>
      <c r="T309" s="198">
        <f>S309*H309</f>
        <v>0</v>
      </c>
      <c r="AR309" s="23" t="s">
        <v>134</v>
      </c>
      <c r="AT309" s="23" t="s">
        <v>129</v>
      </c>
      <c r="AU309" s="23" t="s">
        <v>87</v>
      </c>
      <c r="AY309" s="23" t="s">
        <v>127</v>
      </c>
      <c r="BE309" s="199">
        <f>IF(N309="základní",J309,0)</f>
        <v>0</v>
      </c>
      <c r="BF309" s="199">
        <f>IF(N309="snížená",J309,0)</f>
        <v>0</v>
      </c>
      <c r="BG309" s="199">
        <f>IF(N309="zákl. přenesená",J309,0)</f>
        <v>0</v>
      </c>
      <c r="BH309" s="199">
        <f>IF(N309="sníž. přenesená",J309,0)</f>
        <v>0</v>
      </c>
      <c r="BI309" s="199">
        <f>IF(N309="nulová",J309,0)</f>
        <v>0</v>
      </c>
      <c r="BJ309" s="23" t="s">
        <v>25</v>
      </c>
      <c r="BK309" s="199">
        <f>ROUND(I309*H309,2)</f>
        <v>0</v>
      </c>
      <c r="BL309" s="23" t="s">
        <v>134</v>
      </c>
      <c r="BM309" s="23" t="s">
        <v>548</v>
      </c>
    </row>
    <row r="310" spans="2:47" s="1" customFormat="1" ht="54">
      <c r="B310" s="40"/>
      <c r="C310" s="62"/>
      <c r="D310" s="205" t="s">
        <v>136</v>
      </c>
      <c r="E310" s="62"/>
      <c r="F310" s="215" t="s">
        <v>549</v>
      </c>
      <c r="G310" s="62"/>
      <c r="H310" s="62"/>
      <c r="I310" s="158"/>
      <c r="J310" s="62"/>
      <c r="K310" s="62"/>
      <c r="L310" s="60"/>
      <c r="M310" s="202"/>
      <c r="N310" s="41"/>
      <c r="O310" s="41"/>
      <c r="P310" s="41"/>
      <c r="Q310" s="41"/>
      <c r="R310" s="41"/>
      <c r="S310" s="41"/>
      <c r="T310" s="77"/>
      <c r="AT310" s="23" t="s">
        <v>136</v>
      </c>
      <c r="AU310" s="23" t="s">
        <v>87</v>
      </c>
    </row>
    <row r="311" spans="2:65" s="1" customFormat="1" ht="31.5" customHeight="1">
      <c r="B311" s="40"/>
      <c r="C311" s="230" t="s">
        <v>550</v>
      </c>
      <c r="D311" s="230" t="s">
        <v>319</v>
      </c>
      <c r="E311" s="231" t="s">
        <v>551</v>
      </c>
      <c r="F311" s="232" t="s">
        <v>552</v>
      </c>
      <c r="G311" s="233" t="s">
        <v>149</v>
      </c>
      <c r="H311" s="234">
        <v>1</v>
      </c>
      <c r="I311" s="235"/>
      <c r="J311" s="236">
        <f>ROUND(I311*H311,2)</f>
        <v>0</v>
      </c>
      <c r="K311" s="232" t="s">
        <v>133</v>
      </c>
      <c r="L311" s="237"/>
      <c r="M311" s="238" t="s">
        <v>34</v>
      </c>
      <c r="N311" s="239" t="s">
        <v>49</v>
      </c>
      <c r="O311" s="41"/>
      <c r="P311" s="197">
        <f>O311*H311</f>
        <v>0</v>
      </c>
      <c r="Q311" s="197">
        <v>0.112</v>
      </c>
      <c r="R311" s="197">
        <f>Q311*H311</f>
        <v>0.112</v>
      </c>
      <c r="S311" s="197">
        <v>0</v>
      </c>
      <c r="T311" s="198">
        <f>S311*H311</f>
        <v>0</v>
      </c>
      <c r="AR311" s="23" t="s">
        <v>170</v>
      </c>
      <c r="AT311" s="23" t="s">
        <v>319</v>
      </c>
      <c r="AU311" s="23" t="s">
        <v>87</v>
      </c>
      <c r="AY311" s="23" t="s">
        <v>127</v>
      </c>
      <c r="BE311" s="199">
        <f>IF(N311="základní",J311,0)</f>
        <v>0</v>
      </c>
      <c r="BF311" s="199">
        <f>IF(N311="snížená",J311,0)</f>
        <v>0</v>
      </c>
      <c r="BG311" s="199">
        <f>IF(N311="zákl. přenesená",J311,0)</f>
        <v>0</v>
      </c>
      <c r="BH311" s="199">
        <f>IF(N311="sníž. přenesená",J311,0)</f>
        <v>0</v>
      </c>
      <c r="BI311" s="199">
        <f>IF(N311="nulová",J311,0)</f>
        <v>0</v>
      </c>
      <c r="BJ311" s="23" t="s">
        <v>25</v>
      </c>
      <c r="BK311" s="199">
        <f>ROUND(I311*H311,2)</f>
        <v>0</v>
      </c>
      <c r="BL311" s="23" t="s">
        <v>134</v>
      </c>
      <c r="BM311" s="23" t="s">
        <v>553</v>
      </c>
    </row>
    <row r="312" spans="2:51" s="11" customFormat="1" ht="13.5">
      <c r="B312" s="203"/>
      <c r="C312" s="204"/>
      <c r="D312" s="205" t="s">
        <v>138</v>
      </c>
      <c r="E312" s="206" t="s">
        <v>34</v>
      </c>
      <c r="F312" s="207" t="s">
        <v>554</v>
      </c>
      <c r="G312" s="204"/>
      <c r="H312" s="208">
        <v>1</v>
      </c>
      <c r="I312" s="209"/>
      <c r="J312" s="204"/>
      <c r="K312" s="204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138</v>
      </c>
      <c r="AU312" s="214" t="s">
        <v>87</v>
      </c>
      <c r="AV312" s="11" t="s">
        <v>87</v>
      </c>
      <c r="AW312" s="11" t="s">
        <v>41</v>
      </c>
      <c r="AX312" s="11" t="s">
        <v>25</v>
      </c>
      <c r="AY312" s="214" t="s">
        <v>127</v>
      </c>
    </row>
    <row r="313" spans="2:65" s="1" customFormat="1" ht="22.5" customHeight="1">
      <c r="B313" s="40"/>
      <c r="C313" s="188" t="s">
        <v>555</v>
      </c>
      <c r="D313" s="188" t="s">
        <v>129</v>
      </c>
      <c r="E313" s="189" t="s">
        <v>556</v>
      </c>
      <c r="F313" s="190" t="s">
        <v>557</v>
      </c>
      <c r="G313" s="191" t="s">
        <v>149</v>
      </c>
      <c r="H313" s="192">
        <v>1</v>
      </c>
      <c r="I313" s="193"/>
      <c r="J313" s="194">
        <f>ROUND(I313*H313,2)</f>
        <v>0</v>
      </c>
      <c r="K313" s="190" t="s">
        <v>133</v>
      </c>
      <c r="L313" s="60"/>
      <c r="M313" s="195" t="s">
        <v>34</v>
      </c>
      <c r="N313" s="196" t="s">
        <v>49</v>
      </c>
      <c r="O313" s="41"/>
      <c r="P313" s="197">
        <f>O313*H313</f>
        <v>0</v>
      </c>
      <c r="Q313" s="197">
        <v>0.0012</v>
      </c>
      <c r="R313" s="197">
        <f>Q313*H313</f>
        <v>0.0012</v>
      </c>
      <c r="S313" s="197">
        <v>0</v>
      </c>
      <c r="T313" s="198">
        <f>S313*H313</f>
        <v>0</v>
      </c>
      <c r="AR313" s="23" t="s">
        <v>134</v>
      </c>
      <c r="AT313" s="23" t="s">
        <v>129</v>
      </c>
      <c r="AU313" s="23" t="s">
        <v>87</v>
      </c>
      <c r="AY313" s="23" t="s">
        <v>127</v>
      </c>
      <c r="BE313" s="199">
        <f>IF(N313="základní",J313,0)</f>
        <v>0</v>
      </c>
      <c r="BF313" s="199">
        <f>IF(N313="snížená",J313,0)</f>
        <v>0</v>
      </c>
      <c r="BG313" s="199">
        <f>IF(N313="zákl. přenesená",J313,0)</f>
        <v>0</v>
      </c>
      <c r="BH313" s="199">
        <f>IF(N313="sníž. přenesená",J313,0)</f>
        <v>0</v>
      </c>
      <c r="BI313" s="199">
        <f>IF(N313="nulová",J313,0)</f>
        <v>0</v>
      </c>
      <c r="BJ313" s="23" t="s">
        <v>25</v>
      </c>
      <c r="BK313" s="199">
        <f>ROUND(I313*H313,2)</f>
        <v>0</v>
      </c>
      <c r="BL313" s="23" t="s">
        <v>134</v>
      </c>
      <c r="BM313" s="23" t="s">
        <v>558</v>
      </c>
    </row>
    <row r="314" spans="2:47" s="1" customFormat="1" ht="40.5">
      <c r="B314" s="40"/>
      <c r="C314" s="62"/>
      <c r="D314" s="205" t="s">
        <v>136</v>
      </c>
      <c r="E314" s="62"/>
      <c r="F314" s="215" t="s">
        <v>559</v>
      </c>
      <c r="G314" s="62"/>
      <c r="H314" s="62"/>
      <c r="I314" s="158"/>
      <c r="J314" s="62"/>
      <c r="K314" s="62"/>
      <c r="L314" s="60"/>
      <c r="M314" s="202"/>
      <c r="N314" s="41"/>
      <c r="O314" s="41"/>
      <c r="P314" s="41"/>
      <c r="Q314" s="41"/>
      <c r="R314" s="41"/>
      <c r="S314" s="41"/>
      <c r="T314" s="77"/>
      <c r="AT314" s="23" t="s">
        <v>136</v>
      </c>
      <c r="AU314" s="23" t="s">
        <v>87</v>
      </c>
    </row>
    <row r="315" spans="2:65" s="1" customFormat="1" ht="31.5" customHeight="1">
      <c r="B315" s="40"/>
      <c r="C315" s="230" t="s">
        <v>560</v>
      </c>
      <c r="D315" s="230" t="s">
        <v>319</v>
      </c>
      <c r="E315" s="231" t="s">
        <v>561</v>
      </c>
      <c r="F315" s="232" t="s">
        <v>562</v>
      </c>
      <c r="G315" s="233" t="s">
        <v>149</v>
      </c>
      <c r="H315" s="234">
        <v>1</v>
      </c>
      <c r="I315" s="235"/>
      <c r="J315" s="236">
        <f>ROUND(I315*H315,2)</f>
        <v>0</v>
      </c>
      <c r="K315" s="232" t="s">
        <v>133</v>
      </c>
      <c r="L315" s="237"/>
      <c r="M315" s="238" t="s">
        <v>34</v>
      </c>
      <c r="N315" s="239" t="s">
        <v>49</v>
      </c>
      <c r="O315" s="41"/>
      <c r="P315" s="197">
        <f>O315*H315</f>
        <v>0</v>
      </c>
      <c r="Q315" s="197">
        <v>0.03</v>
      </c>
      <c r="R315" s="197">
        <f>Q315*H315</f>
        <v>0.03</v>
      </c>
      <c r="S315" s="197">
        <v>0</v>
      </c>
      <c r="T315" s="198">
        <f>S315*H315</f>
        <v>0</v>
      </c>
      <c r="AR315" s="23" t="s">
        <v>170</v>
      </c>
      <c r="AT315" s="23" t="s">
        <v>319</v>
      </c>
      <c r="AU315" s="23" t="s">
        <v>87</v>
      </c>
      <c r="AY315" s="23" t="s">
        <v>127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23" t="s">
        <v>25</v>
      </c>
      <c r="BK315" s="199">
        <f>ROUND(I315*H315,2)</f>
        <v>0</v>
      </c>
      <c r="BL315" s="23" t="s">
        <v>134</v>
      </c>
      <c r="BM315" s="23" t="s">
        <v>563</v>
      </c>
    </row>
    <row r="316" spans="2:51" s="11" customFormat="1" ht="13.5">
      <c r="B316" s="203"/>
      <c r="C316" s="204"/>
      <c r="D316" s="205" t="s">
        <v>138</v>
      </c>
      <c r="E316" s="206" t="s">
        <v>34</v>
      </c>
      <c r="F316" s="207" t="s">
        <v>564</v>
      </c>
      <c r="G316" s="204"/>
      <c r="H316" s="208">
        <v>1</v>
      </c>
      <c r="I316" s="209"/>
      <c r="J316" s="204"/>
      <c r="K316" s="204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138</v>
      </c>
      <c r="AU316" s="214" t="s">
        <v>87</v>
      </c>
      <c r="AV316" s="11" t="s">
        <v>87</v>
      </c>
      <c r="AW316" s="11" t="s">
        <v>41</v>
      </c>
      <c r="AX316" s="11" t="s">
        <v>25</v>
      </c>
      <c r="AY316" s="214" t="s">
        <v>127</v>
      </c>
    </row>
    <row r="317" spans="2:65" s="1" customFormat="1" ht="31.5" customHeight="1">
      <c r="B317" s="40"/>
      <c r="C317" s="188" t="s">
        <v>565</v>
      </c>
      <c r="D317" s="188" t="s">
        <v>129</v>
      </c>
      <c r="E317" s="189" t="s">
        <v>566</v>
      </c>
      <c r="F317" s="190" t="s">
        <v>567</v>
      </c>
      <c r="G317" s="191" t="s">
        <v>132</v>
      </c>
      <c r="H317" s="192">
        <v>3350</v>
      </c>
      <c r="I317" s="193"/>
      <c r="J317" s="194">
        <f>ROUND(I317*H317,2)</f>
        <v>0</v>
      </c>
      <c r="K317" s="190" t="s">
        <v>133</v>
      </c>
      <c r="L317" s="60"/>
      <c r="M317" s="195" t="s">
        <v>34</v>
      </c>
      <c r="N317" s="196" t="s">
        <v>49</v>
      </c>
      <c r="O317" s="41"/>
      <c r="P317" s="197">
        <f>O317*H317</f>
        <v>0</v>
      </c>
      <c r="Q317" s="197">
        <v>0</v>
      </c>
      <c r="R317" s="197">
        <f>Q317*H317</f>
        <v>0</v>
      </c>
      <c r="S317" s="197">
        <v>0.02</v>
      </c>
      <c r="T317" s="198">
        <f>S317*H317</f>
        <v>67</v>
      </c>
      <c r="AR317" s="23" t="s">
        <v>134</v>
      </c>
      <c r="AT317" s="23" t="s">
        <v>129</v>
      </c>
      <c r="AU317" s="23" t="s">
        <v>87</v>
      </c>
      <c r="AY317" s="23" t="s">
        <v>127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23" t="s">
        <v>25</v>
      </c>
      <c r="BK317" s="199">
        <f>ROUND(I317*H317,2)</f>
        <v>0</v>
      </c>
      <c r="BL317" s="23" t="s">
        <v>134</v>
      </c>
      <c r="BM317" s="23" t="s">
        <v>568</v>
      </c>
    </row>
    <row r="318" spans="2:47" s="1" customFormat="1" ht="67.5">
      <c r="B318" s="40"/>
      <c r="C318" s="62"/>
      <c r="D318" s="200" t="s">
        <v>136</v>
      </c>
      <c r="E318" s="62"/>
      <c r="F318" s="201" t="s">
        <v>569</v>
      </c>
      <c r="G318" s="62"/>
      <c r="H318" s="62"/>
      <c r="I318" s="158"/>
      <c r="J318" s="62"/>
      <c r="K318" s="62"/>
      <c r="L318" s="60"/>
      <c r="M318" s="202"/>
      <c r="N318" s="41"/>
      <c r="O318" s="41"/>
      <c r="P318" s="41"/>
      <c r="Q318" s="41"/>
      <c r="R318" s="41"/>
      <c r="S318" s="41"/>
      <c r="T318" s="77"/>
      <c r="AT318" s="23" t="s">
        <v>136</v>
      </c>
      <c r="AU318" s="23" t="s">
        <v>87</v>
      </c>
    </row>
    <row r="319" spans="2:51" s="11" customFormat="1" ht="13.5">
      <c r="B319" s="203"/>
      <c r="C319" s="204"/>
      <c r="D319" s="200" t="s">
        <v>138</v>
      </c>
      <c r="E319" s="216" t="s">
        <v>34</v>
      </c>
      <c r="F319" s="217" t="s">
        <v>426</v>
      </c>
      <c r="G319" s="204"/>
      <c r="H319" s="218">
        <v>3350</v>
      </c>
      <c r="I319" s="209"/>
      <c r="J319" s="204"/>
      <c r="K319" s="204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138</v>
      </c>
      <c r="AU319" s="214" t="s">
        <v>87</v>
      </c>
      <c r="AV319" s="11" t="s">
        <v>87</v>
      </c>
      <c r="AW319" s="11" t="s">
        <v>41</v>
      </c>
      <c r="AX319" s="11" t="s">
        <v>25</v>
      </c>
      <c r="AY319" s="214" t="s">
        <v>127</v>
      </c>
    </row>
    <row r="320" spans="2:63" s="10" customFormat="1" ht="29.85" customHeight="1">
      <c r="B320" s="171"/>
      <c r="C320" s="172"/>
      <c r="D320" s="185" t="s">
        <v>77</v>
      </c>
      <c r="E320" s="186" t="s">
        <v>570</v>
      </c>
      <c r="F320" s="186" t="s">
        <v>571</v>
      </c>
      <c r="G320" s="172"/>
      <c r="H320" s="172"/>
      <c r="I320" s="175"/>
      <c r="J320" s="187">
        <f>BK320</f>
        <v>0</v>
      </c>
      <c r="K320" s="172"/>
      <c r="L320" s="177"/>
      <c r="M320" s="178"/>
      <c r="N320" s="179"/>
      <c r="O320" s="179"/>
      <c r="P320" s="180">
        <f>SUM(P321:P333)</f>
        <v>0</v>
      </c>
      <c r="Q320" s="179"/>
      <c r="R320" s="180">
        <f>SUM(R321:R333)</f>
        <v>0</v>
      </c>
      <c r="S320" s="179"/>
      <c r="T320" s="181">
        <f>SUM(T321:T333)</f>
        <v>0</v>
      </c>
      <c r="AR320" s="182" t="s">
        <v>25</v>
      </c>
      <c r="AT320" s="183" t="s">
        <v>77</v>
      </c>
      <c r="AU320" s="183" t="s">
        <v>25</v>
      </c>
      <c r="AY320" s="182" t="s">
        <v>127</v>
      </c>
      <c r="BK320" s="184">
        <f>SUM(BK321:BK333)</f>
        <v>0</v>
      </c>
    </row>
    <row r="321" spans="2:65" s="1" customFormat="1" ht="22.5" customHeight="1">
      <c r="B321" s="40"/>
      <c r="C321" s="188" t="s">
        <v>572</v>
      </c>
      <c r="D321" s="188" t="s">
        <v>129</v>
      </c>
      <c r="E321" s="189" t="s">
        <v>573</v>
      </c>
      <c r="F321" s="190" t="s">
        <v>574</v>
      </c>
      <c r="G321" s="191" t="s">
        <v>303</v>
      </c>
      <c r="H321" s="192">
        <v>65.7</v>
      </c>
      <c r="I321" s="193"/>
      <c r="J321" s="194">
        <f>ROUND(I321*H321,2)</f>
        <v>0</v>
      </c>
      <c r="K321" s="190" t="s">
        <v>133</v>
      </c>
      <c r="L321" s="60"/>
      <c r="M321" s="195" t="s">
        <v>34</v>
      </c>
      <c r="N321" s="196" t="s">
        <v>49</v>
      </c>
      <c r="O321" s="41"/>
      <c r="P321" s="197">
        <f>O321*H321</f>
        <v>0</v>
      </c>
      <c r="Q321" s="197">
        <v>0</v>
      </c>
      <c r="R321" s="197">
        <f>Q321*H321</f>
        <v>0</v>
      </c>
      <c r="S321" s="197">
        <v>0</v>
      </c>
      <c r="T321" s="198">
        <f>S321*H321</f>
        <v>0</v>
      </c>
      <c r="AR321" s="23" t="s">
        <v>134</v>
      </c>
      <c r="AT321" s="23" t="s">
        <v>129</v>
      </c>
      <c r="AU321" s="23" t="s">
        <v>87</v>
      </c>
      <c r="AY321" s="23" t="s">
        <v>127</v>
      </c>
      <c r="BE321" s="199">
        <f>IF(N321="základní",J321,0)</f>
        <v>0</v>
      </c>
      <c r="BF321" s="199">
        <f>IF(N321="snížená",J321,0)</f>
        <v>0</v>
      </c>
      <c r="BG321" s="199">
        <f>IF(N321="zákl. přenesená",J321,0)</f>
        <v>0</v>
      </c>
      <c r="BH321" s="199">
        <f>IF(N321="sníž. přenesená",J321,0)</f>
        <v>0</v>
      </c>
      <c r="BI321" s="199">
        <f>IF(N321="nulová",J321,0)</f>
        <v>0</v>
      </c>
      <c r="BJ321" s="23" t="s">
        <v>25</v>
      </c>
      <c r="BK321" s="199">
        <f>ROUND(I321*H321,2)</f>
        <v>0</v>
      </c>
      <c r="BL321" s="23" t="s">
        <v>134</v>
      </c>
      <c r="BM321" s="23" t="s">
        <v>575</v>
      </c>
    </row>
    <row r="322" spans="2:47" s="1" customFormat="1" ht="67.5">
      <c r="B322" s="40"/>
      <c r="C322" s="62"/>
      <c r="D322" s="200" t="s">
        <v>136</v>
      </c>
      <c r="E322" s="62"/>
      <c r="F322" s="201" t="s">
        <v>576</v>
      </c>
      <c r="G322" s="62"/>
      <c r="H322" s="62"/>
      <c r="I322" s="158"/>
      <c r="J322" s="62"/>
      <c r="K322" s="62"/>
      <c r="L322" s="60"/>
      <c r="M322" s="202"/>
      <c r="N322" s="41"/>
      <c r="O322" s="41"/>
      <c r="P322" s="41"/>
      <c r="Q322" s="41"/>
      <c r="R322" s="41"/>
      <c r="S322" s="41"/>
      <c r="T322" s="77"/>
      <c r="AT322" s="23" t="s">
        <v>136</v>
      </c>
      <c r="AU322" s="23" t="s">
        <v>87</v>
      </c>
    </row>
    <row r="323" spans="2:51" s="13" customFormat="1" ht="13.5">
      <c r="B323" s="240"/>
      <c r="C323" s="241"/>
      <c r="D323" s="200" t="s">
        <v>138</v>
      </c>
      <c r="E323" s="242" t="s">
        <v>34</v>
      </c>
      <c r="F323" s="243" t="s">
        <v>577</v>
      </c>
      <c r="G323" s="241"/>
      <c r="H323" s="244" t="s">
        <v>34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AT323" s="250" t="s">
        <v>138</v>
      </c>
      <c r="AU323" s="250" t="s">
        <v>87</v>
      </c>
      <c r="AV323" s="13" t="s">
        <v>25</v>
      </c>
      <c r="AW323" s="13" t="s">
        <v>41</v>
      </c>
      <c r="AX323" s="13" t="s">
        <v>78</v>
      </c>
      <c r="AY323" s="250" t="s">
        <v>127</v>
      </c>
    </row>
    <row r="324" spans="2:51" s="11" customFormat="1" ht="13.5">
      <c r="B324" s="203"/>
      <c r="C324" s="204"/>
      <c r="D324" s="200" t="s">
        <v>138</v>
      </c>
      <c r="E324" s="216" t="s">
        <v>34</v>
      </c>
      <c r="F324" s="217" t="s">
        <v>578</v>
      </c>
      <c r="G324" s="204"/>
      <c r="H324" s="218">
        <v>25.2</v>
      </c>
      <c r="I324" s="209"/>
      <c r="J324" s="204"/>
      <c r="K324" s="204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138</v>
      </c>
      <c r="AU324" s="214" t="s">
        <v>87</v>
      </c>
      <c r="AV324" s="11" t="s">
        <v>87</v>
      </c>
      <c r="AW324" s="11" t="s">
        <v>41</v>
      </c>
      <c r="AX324" s="11" t="s">
        <v>78</v>
      </c>
      <c r="AY324" s="214" t="s">
        <v>127</v>
      </c>
    </row>
    <row r="325" spans="2:51" s="11" customFormat="1" ht="13.5">
      <c r="B325" s="203"/>
      <c r="C325" s="204"/>
      <c r="D325" s="200" t="s">
        <v>138</v>
      </c>
      <c r="E325" s="216" t="s">
        <v>34</v>
      </c>
      <c r="F325" s="217" t="s">
        <v>579</v>
      </c>
      <c r="G325" s="204"/>
      <c r="H325" s="218">
        <v>18</v>
      </c>
      <c r="I325" s="209"/>
      <c r="J325" s="204"/>
      <c r="K325" s="204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138</v>
      </c>
      <c r="AU325" s="214" t="s">
        <v>87</v>
      </c>
      <c r="AV325" s="11" t="s">
        <v>87</v>
      </c>
      <c r="AW325" s="11" t="s">
        <v>41</v>
      </c>
      <c r="AX325" s="11" t="s">
        <v>78</v>
      </c>
      <c r="AY325" s="214" t="s">
        <v>127</v>
      </c>
    </row>
    <row r="326" spans="2:51" s="11" customFormat="1" ht="13.5">
      <c r="B326" s="203"/>
      <c r="C326" s="204"/>
      <c r="D326" s="200" t="s">
        <v>138</v>
      </c>
      <c r="E326" s="216" t="s">
        <v>34</v>
      </c>
      <c r="F326" s="217" t="s">
        <v>580</v>
      </c>
      <c r="G326" s="204"/>
      <c r="H326" s="218">
        <v>22.5</v>
      </c>
      <c r="I326" s="209"/>
      <c r="J326" s="204"/>
      <c r="K326" s="204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138</v>
      </c>
      <c r="AU326" s="214" t="s">
        <v>87</v>
      </c>
      <c r="AV326" s="11" t="s">
        <v>87</v>
      </c>
      <c r="AW326" s="11" t="s">
        <v>41</v>
      </c>
      <c r="AX326" s="11" t="s">
        <v>78</v>
      </c>
      <c r="AY326" s="214" t="s">
        <v>127</v>
      </c>
    </row>
    <row r="327" spans="2:51" s="12" customFormat="1" ht="13.5">
      <c r="B327" s="219"/>
      <c r="C327" s="220"/>
      <c r="D327" s="205" t="s">
        <v>138</v>
      </c>
      <c r="E327" s="221" t="s">
        <v>34</v>
      </c>
      <c r="F327" s="222" t="s">
        <v>215</v>
      </c>
      <c r="G327" s="220"/>
      <c r="H327" s="223">
        <v>65.7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138</v>
      </c>
      <c r="AU327" s="229" t="s">
        <v>87</v>
      </c>
      <c r="AV327" s="12" t="s">
        <v>134</v>
      </c>
      <c r="AW327" s="12" t="s">
        <v>41</v>
      </c>
      <c r="AX327" s="12" t="s">
        <v>25</v>
      </c>
      <c r="AY327" s="229" t="s">
        <v>127</v>
      </c>
    </row>
    <row r="328" spans="2:65" s="1" customFormat="1" ht="31.5" customHeight="1">
      <c r="B328" s="40"/>
      <c r="C328" s="188" t="s">
        <v>581</v>
      </c>
      <c r="D328" s="188" t="s">
        <v>129</v>
      </c>
      <c r="E328" s="189" t="s">
        <v>582</v>
      </c>
      <c r="F328" s="190" t="s">
        <v>583</v>
      </c>
      <c r="G328" s="191" t="s">
        <v>303</v>
      </c>
      <c r="H328" s="192">
        <v>67</v>
      </c>
      <c r="I328" s="193"/>
      <c r="J328" s="194">
        <f>ROUND(I328*H328,2)</f>
        <v>0</v>
      </c>
      <c r="K328" s="190" t="s">
        <v>133</v>
      </c>
      <c r="L328" s="60"/>
      <c r="M328" s="195" t="s">
        <v>34</v>
      </c>
      <c r="N328" s="196" t="s">
        <v>49</v>
      </c>
      <c r="O328" s="41"/>
      <c r="P328" s="197">
        <f>O328*H328</f>
        <v>0</v>
      </c>
      <c r="Q328" s="197">
        <v>0</v>
      </c>
      <c r="R328" s="197">
        <f>Q328*H328</f>
        <v>0</v>
      </c>
      <c r="S328" s="197">
        <v>0</v>
      </c>
      <c r="T328" s="198">
        <f>S328*H328</f>
        <v>0</v>
      </c>
      <c r="AR328" s="23" t="s">
        <v>134</v>
      </c>
      <c r="AT328" s="23" t="s">
        <v>129</v>
      </c>
      <c r="AU328" s="23" t="s">
        <v>87</v>
      </c>
      <c r="AY328" s="23" t="s">
        <v>127</v>
      </c>
      <c r="BE328" s="199">
        <f>IF(N328="základní",J328,0)</f>
        <v>0</v>
      </c>
      <c r="BF328" s="199">
        <f>IF(N328="snížená",J328,0)</f>
        <v>0</v>
      </c>
      <c r="BG328" s="199">
        <f>IF(N328="zákl. přenesená",J328,0)</f>
        <v>0</v>
      </c>
      <c r="BH328" s="199">
        <f>IF(N328="sníž. přenesená",J328,0)</f>
        <v>0</v>
      </c>
      <c r="BI328" s="199">
        <f>IF(N328="nulová",J328,0)</f>
        <v>0</v>
      </c>
      <c r="BJ328" s="23" t="s">
        <v>25</v>
      </c>
      <c r="BK328" s="199">
        <f>ROUND(I328*H328,2)</f>
        <v>0</v>
      </c>
      <c r="BL328" s="23" t="s">
        <v>134</v>
      </c>
      <c r="BM328" s="23" t="s">
        <v>584</v>
      </c>
    </row>
    <row r="329" spans="2:47" s="1" customFormat="1" ht="94.5">
      <c r="B329" s="40"/>
      <c r="C329" s="62"/>
      <c r="D329" s="200" t="s">
        <v>136</v>
      </c>
      <c r="E329" s="62"/>
      <c r="F329" s="201" t="s">
        <v>585</v>
      </c>
      <c r="G329" s="62"/>
      <c r="H329" s="62"/>
      <c r="I329" s="158"/>
      <c r="J329" s="62"/>
      <c r="K329" s="62"/>
      <c r="L329" s="60"/>
      <c r="M329" s="202"/>
      <c r="N329" s="41"/>
      <c r="O329" s="41"/>
      <c r="P329" s="41"/>
      <c r="Q329" s="41"/>
      <c r="R329" s="41"/>
      <c r="S329" s="41"/>
      <c r="T329" s="77"/>
      <c r="AT329" s="23" t="s">
        <v>136</v>
      </c>
      <c r="AU329" s="23" t="s">
        <v>87</v>
      </c>
    </row>
    <row r="330" spans="2:51" s="11" customFormat="1" ht="13.5">
      <c r="B330" s="203"/>
      <c r="C330" s="204"/>
      <c r="D330" s="205" t="s">
        <v>138</v>
      </c>
      <c r="E330" s="206" t="s">
        <v>34</v>
      </c>
      <c r="F330" s="207" t="s">
        <v>586</v>
      </c>
      <c r="G330" s="204"/>
      <c r="H330" s="208">
        <v>67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138</v>
      </c>
      <c r="AU330" s="214" t="s">
        <v>87</v>
      </c>
      <c r="AV330" s="11" t="s">
        <v>87</v>
      </c>
      <c r="AW330" s="11" t="s">
        <v>41</v>
      </c>
      <c r="AX330" s="11" t="s">
        <v>25</v>
      </c>
      <c r="AY330" s="214" t="s">
        <v>127</v>
      </c>
    </row>
    <row r="331" spans="2:65" s="1" customFormat="1" ht="31.5" customHeight="1">
      <c r="B331" s="40"/>
      <c r="C331" s="188" t="s">
        <v>587</v>
      </c>
      <c r="D331" s="188" t="s">
        <v>129</v>
      </c>
      <c r="E331" s="189" t="s">
        <v>588</v>
      </c>
      <c r="F331" s="190" t="s">
        <v>589</v>
      </c>
      <c r="G331" s="191" t="s">
        <v>303</v>
      </c>
      <c r="H331" s="192">
        <v>603</v>
      </c>
      <c r="I331" s="193"/>
      <c r="J331" s="194">
        <f>ROUND(I331*H331,2)</f>
        <v>0</v>
      </c>
      <c r="K331" s="190" t="s">
        <v>133</v>
      </c>
      <c r="L331" s="60"/>
      <c r="M331" s="195" t="s">
        <v>34</v>
      </c>
      <c r="N331" s="196" t="s">
        <v>49</v>
      </c>
      <c r="O331" s="41"/>
      <c r="P331" s="197">
        <f>O331*H331</f>
        <v>0</v>
      </c>
      <c r="Q331" s="197">
        <v>0</v>
      </c>
      <c r="R331" s="197">
        <f>Q331*H331</f>
        <v>0</v>
      </c>
      <c r="S331" s="197">
        <v>0</v>
      </c>
      <c r="T331" s="198">
        <f>S331*H331</f>
        <v>0</v>
      </c>
      <c r="AR331" s="23" t="s">
        <v>134</v>
      </c>
      <c r="AT331" s="23" t="s">
        <v>129</v>
      </c>
      <c r="AU331" s="23" t="s">
        <v>87</v>
      </c>
      <c r="AY331" s="23" t="s">
        <v>127</v>
      </c>
      <c r="BE331" s="199">
        <f>IF(N331="základní",J331,0)</f>
        <v>0</v>
      </c>
      <c r="BF331" s="199">
        <f>IF(N331="snížená",J331,0)</f>
        <v>0</v>
      </c>
      <c r="BG331" s="199">
        <f>IF(N331="zákl. přenesená",J331,0)</f>
        <v>0</v>
      </c>
      <c r="BH331" s="199">
        <f>IF(N331="sníž. přenesená",J331,0)</f>
        <v>0</v>
      </c>
      <c r="BI331" s="199">
        <f>IF(N331="nulová",J331,0)</f>
        <v>0</v>
      </c>
      <c r="BJ331" s="23" t="s">
        <v>25</v>
      </c>
      <c r="BK331" s="199">
        <f>ROUND(I331*H331,2)</f>
        <v>0</v>
      </c>
      <c r="BL331" s="23" t="s">
        <v>134</v>
      </c>
      <c r="BM331" s="23" t="s">
        <v>590</v>
      </c>
    </row>
    <row r="332" spans="2:47" s="1" customFormat="1" ht="94.5">
      <c r="B332" s="40"/>
      <c r="C332" s="62"/>
      <c r="D332" s="200" t="s">
        <v>136</v>
      </c>
      <c r="E332" s="62"/>
      <c r="F332" s="201" t="s">
        <v>585</v>
      </c>
      <c r="G332" s="62"/>
      <c r="H332" s="62"/>
      <c r="I332" s="158"/>
      <c r="J332" s="62"/>
      <c r="K332" s="62"/>
      <c r="L332" s="60"/>
      <c r="M332" s="202"/>
      <c r="N332" s="41"/>
      <c r="O332" s="41"/>
      <c r="P332" s="41"/>
      <c r="Q332" s="41"/>
      <c r="R332" s="41"/>
      <c r="S332" s="41"/>
      <c r="T332" s="77"/>
      <c r="AT332" s="23" t="s">
        <v>136</v>
      </c>
      <c r="AU332" s="23" t="s">
        <v>87</v>
      </c>
    </row>
    <row r="333" spans="2:51" s="11" customFormat="1" ht="13.5">
      <c r="B333" s="203"/>
      <c r="C333" s="204"/>
      <c r="D333" s="200" t="s">
        <v>138</v>
      </c>
      <c r="E333" s="216" t="s">
        <v>34</v>
      </c>
      <c r="F333" s="217" t="s">
        <v>591</v>
      </c>
      <c r="G333" s="204"/>
      <c r="H333" s="218">
        <v>603</v>
      </c>
      <c r="I333" s="209"/>
      <c r="J333" s="204"/>
      <c r="K333" s="204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138</v>
      </c>
      <c r="AU333" s="214" t="s">
        <v>87</v>
      </c>
      <c r="AV333" s="11" t="s">
        <v>87</v>
      </c>
      <c r="AW333" s="11" t="s">
        <v>41</v>
      </c>
      <c r="AX333" s="11" t="s">
        <v>25</v>
      </c>
      <c r="AY333" s="214" t="s">
        <v>127</v>
      </c>
    </row>
    <row r="334" spans="2:63" s="10" customFormat="1" ht="29.85" customHeight="1">
      <c r="B334" s="171"/>
      <c r="C334" s="172"/>
      <c r="D334" s="185" t="s">
        <v>77</v>
      </c>
      <c r="E334" s="186" t="s">
        <v>592</v>
      </c>
      <c r="F334" s="186" t="s">
        <v>593</v>
      </c>
      <c r="G334" s="172"/>
      <c r="H334" s="172"/>
      <c r="I334" s="175"/>
      <c r="J334" s="187">
        <f>BK334</f>
        <v>0</v>
      </c>
      <c r="K334" s="172"/>
      <c r="L334" s="177"/>
      <c r="M334" s="178"/>
      <c r="N334" s="179"/>
      <c r="O334" s="179"/>
      <c r="P334" s="180">
        <f>SUM(P335:P338)</f>
        <v>0</v>
      </c>
      <c r="Q334" s="179"/>
      <c r="R334" s="180">
        <f>SUM(R335:R338)</f>
        <v>0</v>
      </c>
      <c r="S334" s="179"/>
      <c r="T334" s="181">
        <f>SUM(T335:T338)</f>
        <v>0</v>
      </c>
      <c r="AR334" s="182" t="s">
        <v>25</v>
      </c>
      <c r="AT334" s="183" t="s">
        <v>77</v>
      </c>
      <c r="AU334" s="183" t="s">
        <v>25</v>
      </c>
      <c r="AY334" s="182" t="s">
        <v>127</v>
      </c>
      <c r="BK334" s="184">
        <f>SUM(BK335:BK338)</f>
        <v>0</v>
      </c>
    </row>
    <row r="335" spans="2:65" s="1" customFormat="1" ht="31.5" customHeight="1">
      <c r="B335" s="40"/>
      <c r="C335" s="188" t="s">
        <v>594</v>
      </c>
      <c r="D335" s="188" t="s">
        <v>129</v>
      </c>
      <c r="E335" s="189" t="s">
        <v>595</v>
      </c>
      <c r="F335" s="190" t="s">
        <v>596</v>
      </c>
      <c r="G335" s="191" t="s">
        <v>303</v>
      </c>
      <c r="H335" s="192">
        <v>5081.295</v>
      </c>
      <c r="I335" s="193"/>
      <c r="J335" s="194">
        <f>ROUND(I335*H335,2)</f>
        <v>0</v>
      </c>
      <c r="K335" s="190" t="s">
        <v>133</v>
      </c>
      <c r="L335" s="60"/>
      <c r="M335" s="195" t="s">
        <v>34</v>
      </c>
      <c r="N335" s="196" t="s">
        <v>49</v>
      </c>
      <c r="O335" s="41"/>
      <c r="P335" s="197">
        <f>O335*H335</f>
        <v>0</v>
      </c>
      <c r="Q335" s="197">
        <v>0</v>
      </c>
      <c r="R335" s="197">
        <f>Q335*H335</f>
        <v>0</v>
      </c>
      <c r="S335" s="197">
        <v>0</v>
      </c>
      <c r="T335" s="198">
        <f>S335*H335</f>
        <v>0</v>
      </c>
      <c r="AR335" s="23" t="s">
        <v>134</v>
      </c>
      <c r="AT335" s="23" t="s">
        <v>129</v>
      </c>
      <c r="AU335" s="23" t="s">
        <v>87</v>
      </c>
      <c r="AY335" s="23" t="s">
        <v>127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23" t="s">
        <v>25</v>
      </c>
      <c r="BK335" s="199">
        <f>ROUND(I335*H335,2)</f>
        <v>0</v>
      </c>
      <c r="BL335" s="23" t="s">
        <v>134</v>
      </c>
      <c r="BM335" s="23" t="s">
        <v>597</v>
      </c>
    </row>
    <row r="336" spans="2:47" s="1" customFormat="1" ht="27">
      <c r="B336" s="40"/>
      <c r="C336" s="62"/>
      <c r="D336" s="205" t="s">
        <v>136</v>
      </c>
      <c r="E336" s="62"/>
      <c r="F336" s="215" t="s">
        <v>598</v>
      </c>
      <c r="G336" s="62"/>
      <c r="H336" s="62"/>
      <c r="I336" s="158"/>
      <c r="J336" s="62"/>
      <c r="K336" s="62"/>
      <c r="L336" s="60"/>
      <c r="M336" s="202"/>
      <c r="N336" s="41"/>
      <c r="O336" s="41"/>
      <c r="P336" s="41"/>
      <c r="Q336" s="41"/>
      <c r="R336" s="41"/>
      <c r="S336" s="41"/>
      <c r="T336" s="77"/>
      <c r="AT336" s="23" t="s">
        <v>136</v>
      </c>
      <c r="AU336" s="23" t="s">
        <v>87</v>
      </c>
    </row>
    <row r="337" spans="2:65" s="1" customFormat="1" ht="44.25" customHeight="1">
      <c r="B337" s="40"/>
      <c r="C337" s="188" t="s">
        <v>599</v>
      </c>
      <c r="D337" s="188" t="s">
        <v>129</v>
      </c>
      <c r="E337" s="189" t="s">
        <v>600</v>
      </c>
      <c r="F337" s="190" t="s">
        <v>601</v>
      </c>
      <c r="G337" s="191" t="s">
        <v>303</v>
      </c>
      <c r="H337" s="192">
        <v>5081.295</v>
      </c>
      <c r="I337" s="193"/>
      <c r="J337" s="194">
        <f>ROUND(I337*H337,2)</f>
        <v>0</v>
      </c>
      <c r="K337" s="190" t="s">
        <v>133</v>
      </c>
      <c r="L337" s="60"/>
      <c r="M337" s="195" t="s">
        <v>34</v>
      </c>
      <c r="N337" s="196" t="s">
        <v>49</v>
      </c>
      <c r="O337" s="41"/>
      <c r="P337" s="197">
        <f>O337*H337</f>
        <v>0</v>
      </c>
      <c r="Q337" s="197">
        <v>0</v>
      </c>
      <c r="R337" s="197">
        <f>Q337*H337</f>
        <v>0</v>
      </c>
      <c r="S337" s="197">
        <v>0</v>
      </c>
      <c r="T337" s="198">
        <f>S337*H337</f>
        <v>0</v>
      </c>
      <c r="AR337" s="23" t="s">
        <v>134</v>
      </c>
      <c r="AT337" s="23" t="s">
        <v>129</v>
      </c>
      <c r="AU337" s="23" t="s">
        <v>87</v>
      </c>
      <c r="AY337" s="23" t="s">
        <v>127</v>
      </c>
      <c r="BE337" s="199">
        <f>IF(N337="základní",J337,0)</f>
        <v>0</v>
      </c>
      <c r="BF337" s="199">
        <f>IF(N337="snížená",J337,0)</f>
        <v>0</v>
      </c>
      <c r="BG337" s="199">
        <f>IF(N337="zákl. přenesená",J337,0)</f>
        <v>0</v>
      </c>
      <c r="BH337" s="199">
        <f>IF(N337="sníž. přenesená",J337,0)</f>
        <v>0</v>
      </c>
      <c r="BI337" s="199">
        <f>IF(N337="nulová",J337,0)</f>
        <v>0</v>
      </c>
      <c r="BJ337" s="23" t="s">
        <v>25</v>
      </c>
      <c r="BK337" s="199">
        <f>ROUND(I337*H337,2)</f>
        <v>0</v>
      </c>
      <c r="BL337" s="23" t="s">
        <v>134</v>
      </c>
      <c r="BM337" s="23" t="s">
        <v>602</v>
      </c>
    </row>
    <row r="338" spans="2:47" s="1" customFormat="1" ht="27">
      <c r="B338" s="40"/>
      <c r="C338" s="62"/>
      <c r="D338" s="200" t="s">
        <v>136</v>
      </c>
      <c r="E338" s="62"/>
      <c r="F338" s="201" t="s">
        <v>598</v>
      </c>
      <c r="G338" s="62"/>
      <c r="H338" s="62"/>
      <c r="I338" s="158"/>
      <c r="J338" s="62"/>
      <c r="K338" s="62"/>
      <c r="L338" s="60"/>
      <c r="M338" s="202"/>
      <c r="N338" s="41"/>
      <c r="O338" s="41"/>
      <c r="P338" s="41"/>
      <c r="Q338" s="41"/>
      <c r="R338" s="41"/>
      <c r="S338" s="41"/>
      <c r="T338" s="77"/>
      <c r="AT338" s="23" t="s">
        <v>136</v>
      </c>
      <c r="AU338" s="23" t="s">
        <v>87</v>
      </c>
    </row>
    <row r="339" spans="2:63" s="10" customFormat="1" ht="37.35" customHeight="1">
      <c r="B339" s="171"/>
      <c r="C339" s="172"/>
      <c r="D339" s="173" t="s">
        <v>77</v>
      </c>
      <c r="E339" s="174" t="s">
        <v>603</v>
      </c>
      <c r="F339" s="174" t="s">
        <v>604</v>
      </c>
      <c r="G339" s="172"/>
      <c r="H339" s="172"/>
      <c r="I339" s="175"/>
      <c r="J339" s="176">
        <f>BK339</f>
        <v>0</v>
      </c>
      <c r="K339" s="172"/>
      <c r="L339" s="177"/>
      <c r="M339" s="178"/>
      <c r="N339" s="179"/>
      <c r="O339" s="179"/>
      <c r="P339" s="180">
        <f>P340</f>
        <v>0</v>
      </c>
      <c r="Q339" s="179"/>
      <c r="R339" s="180">
        <f>R340</f>
        <v>0</v>
      </c>
      <c r="S339" s="179"/>
      <c r="T339" s="181">
        <f>T340</f>
        <v>0</v>
      </c>
      <c r="AR339" s="182" t="s">
        <v>157</v>
      </c>
      <c r="AT339" s="183" t="s">
        <v>77</v>
      </c>
      <c r="AU339" s="183" t="s">
        <v>78</v>
      </c>
      <c r="AY339" s="182" t="s">
        <v>127</v>
      </c>
      <c r="BK339" s="184">
        <f>BK340</f>
        <v>0</v>
      </c>
    </row>
    <row r="340" spans="2:63" s="10" customFormat="1" ht="19.9" customHeight="1">
      <c r="B340" s="171"/>
      <c r="C340" s="172"/>
      <c r="D340" s="185" t="s">
        <v>77</v>
      </c>
      <c r="E340" s="186" t="s">
        <v>605</v>
      </c>
      <c r="F340" s="186" t="s">
        <v>606</v>
      </c>
      <c r="G340" s="172"/>
      <c r="H340" s="172"/>
      <c r="I340" s="175"/>
      <c r="J340" s="187">
        <f>BK340</f>
        <v>0</v>
      </c>
      <c r="K340" s="172"/>
      <c r="L340" s="177"/>
      <c r="M340" s="178"/>
      <c r="N340" s="179"/>
      <c r="O340" s="179"/>
      <c r="P340" s="180">
        <f>SUM(P341:P345)</f>
        <v>0</v>
      </c>
      <c r="Q340" s="179"/>
      <c r="R340" s="180">
        <f>SUM(R341:R345)</f>
        <v>0</v>
      </c>
      <c r="S340" s="179"/>
      <c r="T340" s="181">
        <f>SUM(T341:T345)</f>
        <v>0</v>
      </c>
      <c r="AR340" s="182" t="s">
        <v>157</v>
      </c>
      <c r="AT340" s="183" t="s">
        <v>77</v>
      </c>
      <c r="AU340" s="183" t="s">
        <v>25</v>
      </c>
      <c r="AY340" s="182" t="s">
        <v>127</v>
      </c>
      <c r="BK340" s="184">
        <f>SUM(BK341:BK345)</f>
        <v>0</v>
      </c>
    </row>
    <row r="341" spans="2:65" s="1" customFormat="1" ht="31.5" customHeight="1">
      <c r="B341" s="40"/>
      <c r="C341" s="188" t="s">
        <v>607</v>
      </c>
      <c r="D341" s="188" t="s">
        <v>129</v>
      </c>
      <c r="E341" s="189" t="s">
        <v>608</v>
      </c>
      <c r="F341" s="190" t="s">
        <v>609</v>
      </c>
      <c r="G341" s="191" t="s">
        <v>610</v>
      </c>
      <c r="H341" s="192">
        <v>1</v>
      </c>
      <c r="I341" s="193"/>
      <c r="J341" s="194">
        <f>ROUND(I341*H341,2)</f>
        <v>0</v>
      </c>
      <c r="K341" s="190" t="s">
        <v>133</v>
      </c>
      <c r="L341" s="60"/>
      <c r="M341" s="195" t="s">
        <v>34</v>
      </c>
      <c r="N341" s="196" t="s">
        <v>49</v>
      </c>
      <c r="O341" s="41"/>
      <c r="P341" s="197">
        <f>O341*H341</f>
        <v>0</v>
      </c>
      <c r="Q341" s="197">
        <v>0</v>
      </c>
      <c r="R341" s="197">
        <f>Q341*H341</f>
        <v>0</v>
      </c>
      <c r="S341" s="197">
        <v>0</v>
      </c>
      <c r="T341" s="198">
        <f>S341*H341</f>
        <v>0</v>
      </c>
      <c r="AR341" s="23" t="s">
        <v>611</v>
      </c>
      <c r="AT341" s="23" t="s">
        <v>129</v>
      </c>
      <c r="AU341" s="23" t="s">
        <v>87</v>
      </c>
      <c r="AY341" s="23" t="s">
        <v>127</v>
      </c>
      <c r="BE341" s="199">
        <f>IF(N341="základní",J341,0)</f>
        <v>0</v>
      </c>
      <c r="BF341" s="199">
        <f>IF(N341="snížená",J341,0)</f>
        <v>0</v>
      </c>
      <c r="BG341" s="199">
        <f>IF(N341="zákl. přenesená",J341,0)</f>
        <v>0</v>
      </c>
      <c r="BH341" s="199">
        <f>IF(N341="sníž. přenesená",J341,0)</f>
        <v>0</v>
      </c>
      <c r="BI341" s="199">
        <f>IF(N341="nulová",J341,0)</f>
        <v>0</v>
      </c>
      <c r="BJ341" s="23" t="s">
        <v>25</v>
      </c>
      <c r="BK341" s="199">
        <f>ROUND(I341*H341,2)</f>
        <v>0</v>
      </c>
      <c r="BL341" s="23" t="s">
        <v>611</v>
      </c>
      <c r="BM341" s="23" t="s">
        <v>612</v>
      </c>
    </row>
    <row r="342" spans="2:51" s="11" customFormat="1" ht="27">
      <c r="B342" s="203"/>
      <c r="C342" s="204"/>
      <c r="D342" s="205" t="s">
        <v>138</v>
      </c>
      <c r="E342" s="206" t="s">
        <v>34</v>
      </c>
      <c r="F342" s="207" t="s">
        <v>613</v>
      </c>
      <c r="G342" s="204"/>
      <c r="H342" s="208">
        <v>1</v>
      </c>
      <c r="I342" s="209"/>
      <c r="J342" s="204"/>
      <c r="K342" s="204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138</v>
      </c>
      <c r="AU342" s="214" t="s">
        <v>87</v>
      </c>
      <c r="AV342" s="11" t="s">
        <v>87</v>
      </c>
      <c r="AW342" s="11" t="s">
        <v>41</v>
      </c>
      <c r="AX342" s="11" t="s">
        <v>25</v>
      </c>
      <c r="AY342" s="214" t="s">
        <v>127</v>
      </c>
    </row>
    <row r="343" spans="2:65" s="1" customFormat="1" ht="31.5" customHeight="1">
      <c r="B343" s="40"/>
      <c r="C343" s="188" t="s">
        <v>614</v>
      </c>
      <c r="D343" s="188" t="s">
        <v>129</v>
      </c>
      <c r="E343" s="189" t="s">
        <v>615</v>
      </c>
      <c r="F343" s="190" t="s">
        <v>616</v>
      </c>
      <c r="G343" s="191" t="s">
        <v>610</v>
      </c>
      <c r="H343" s="192">
        <v>1</v>
      </c>
      <c r="I343" s="193"/>
      <c r="J343" s="194">
        <f>ROUND(I343*H343,2)</f>
        <v>0</v>
      </c>
      <c r="K343" s="190" t="s">
        <v>133</v>
      </c>
      <c r="L343" s="60"/>
      <c r="M343" s="195" t="s">
        <v>34</v>
      </c>
      <c r="N343" s="196" t="s">
        <v>49</v>
      </c>
      <c r="O343" s="41"/>
      <c r="P343" s="197">
        <f>O343*H343</f>
        <v>0</v>
      </c>
      <c r="Q343" s="197">
        <v>0</v>
      </c>
      <c r="R343" s="197">
        <f>Q343*H343</f>
        <v>0</v>
      </c>
      <c r="S343" s="197">
        <v>0</v>
      </c>
      <c r="T343" s="198">
        <f>S343*H343</f>
        <v>0</v>
      </c>
      <c r="AR343" s="23" t="s">
        <v>611</v>
      </c>
      <c r="AT343" s="23" t="s">
        <v>129</v>
      </c>
      <c r="AU343" s="23" t="s">
        <v>87</v>
      </c>
      <c r="AY343" s="23" t="s">
        <v>127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23" t="s">
        <v>25</v>
      </c>
      <c r="BK343" s="199">
        <f>ROUND(I343*H343,2)</f>
        <v>0</v>
      </c>
      <c r="BL343" s="23" t="s">
        <v>611</v>
      </c>
      <c r="BM343" s="23" t="s">
        <v>617</v>
      </c>
    </row>
    <row r="344" spans="2:51" s="13" customFormat="1" ht="13.5">
      <c r="B344" s="240"/>
      <c r="C344" s="241"/>
      <c r="D344" s="200" t="s">
        <v>138</v>
      </c>
      <c r="E344" s="242" t="s">
        <v>34</v>
      </c>
      <c r="F344" s="243" t="s">
        <v>618</v>
      </c>
      <c r="G344" s="241"/>
      <c r="H344" s="244" t="s">
        <v>34</v>
      </c>
      <c r="I344" s="245"/>
      <c r="J344" s="241"/>
      <c r="K344" s="241"/>
      <c r="L344" s="246"/>
      <c r="M344" s="247"/>
      <c r="N344" s="248"/>
      <c r="O344" s="248"/>
      <c r="P344" s="248"/>
      <c r="Q344" s="248"/>
      <c r="R344" s="248"/>
      <c r="S344" s="248"/>
      <c r="T344" s="249"/>
      <c r="AT344" s="250" t="s">
        <v>138</v>
      </c>
      <c r="AU344" s="250" t="s">
        <v>87</v>
      </c>
      <c r="AV344" s="13" t="s">
        <v>25</v>
      </c>
      <c r="AW344" s="13" t="s">
        <v>41</v>
      </c>
      <c r="AX344" s="13" t="s">
        <v>78</v>
      </c>
      <c r="AY344" s="250" t="s">
        <v>127</v>
      </c>
    </row>
    <row r="345" spans="2:51" s="11" customFormat="1" ht="13.5">
      <c r="B345" s="203"/>
      <c r="C345" s="204"/>
      <c r="D345" s="200" t="s">
        <v>138</v>
      </c>
      <c r="E345" s="216" t="s">
        <v>34</v>
      </c>
      <c r="F345" s="217" t="s">
        <v>619</v>
      </c>
      <c r="G345" s="204"/>
      <c r="H345" s="218">
        <v>1</v>
      </c>
      <c r="I345" s="209"/>
      <c r="J345" s="204"/>
      <c r="K345" s="204"/>
      <c r="L345" s="210"/>
      <c r="M345" s="251"/>
      <c r="N345" s="252"/>
      <c r="O345" s="252"/>
      <c r="P345" s="252"/>
      <c r="Q345" s="252"/>
      <c r="R345" s="252"/>
      <c r="S345" s="252"/>
      <c r="T345" s="253"/>
      <c r="AT345" s="214" t="s">
        <v>138</v>
      </c>
      <c r="AU345" s="214" t="s">
        <v>87</v>
      </c>
      <c r="AV345" s="11" t="s">
        <v>87</v>
      </c>
      <c r="AW345" s="11" t="s">
        <v>41</v>
      </c>
      <c r="AX345" s="11" t="s">
        <v>25</v>
      </c>
      <c r="AY345" s="214" t="s">
        <v>127</v>
      </c>
    </row>
    <row r="346" spans="2:12" s="1" customFormat="1" ht="6.95" customHeight="1">
      <c r="B346" s="55"/>
      <c r="C346" s="56"/>
      <c r="D346" s="56"/>
      <c r="E346" s="56"/>
      <c r="F346" s="56"/>
      <c r="G346" s="56"/>
      <c r="H346" s="56"/>
      <c r="I346" s="134"/>
      <c r="J346" s="56"/>
      <c r="K346" s="56"/>
      <c r="L346" s="60"/>
    </row>
  </sheetData>
  <sheetProtection algorithmName="SHA-512" hashValue="4o4wGHRx6wFMC5k337VsAZWIINA1RxiXGJ78To/rTRLh4nE4iXvw8GDf0rXy4atHtgw7aiRR+IOWYhhKRM5ZJQ==" saltValue="haGUid5oHX3FbOVoRABXKA==" spinCount="100000" sheet="1" objects="1" scenarios="1" formatCells="0" formatColumns="0" formatRows="0" sort="0" autoFilter="0"/>
  <autoFilter ref="C85:K34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4" customWidth="1"/>
    <col min="2" max="2" width="1.66796875" style="254" customWidth="1"/>
    <col min="3" max="4" width="5" style="254" customWidth="1"/>
    <col min="5" max="5" width="11.66015625" style="254" customWidth="1"/>
    <col min="6" max="6" width="9.16015625" style="254" customWidth="1"/>
    <col min="7" max="7" width="5" style="254" customWidth="1"/>
    <col min="8" max="8" width="77.83203125" style="254" customWidth="1"/>
    <col min="9" max="10" width="20" style="254" customWidth="1"/>
    <col min="11" max="11" width="1.66796875" style="254" customWidth="1"/>
  </cols>
  <sheetData>
    <row r="1" ht="37.5" customHeight="1"/>
    <row r="2" spans="2:1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4" customFormat="1" ht="45" customHeight="1">
      <c r="B3" s="258"/>
      <c r="C3" s="381" t="s">
        <v>620</v>
      </c>
      <c r="D3" s="381"/>
      <c r="E3" s="381"/>
      <c r="F3" s="381"/>
      <c r="G3" s="381"/>
      <c r="H3" s="381"/>
      <c r="I3" s="381"/>
      <c r="J3" s="381"/>
      <c r="K3" s="259"/>
    </row>
    <row r="4" spans="2:11" ht="25.5" customHeight="1">
      <c r="B4" s="260"/>
      <c r="C4" s="385" t="s">
        <v>621</v>
      </c>
      <c r="D4" s="385"/>
      <c r="E4" s="385"/>
      <c r="F4" s="385"/>
      <c r="G4" s="385"/>
      <c r="H4" s="385"/>
      <c r="I4" s="385"/>
      <c r="J4" s="385"/>
      <c r="K4" s="261"/>
    </row>
    <row r="5" spans="2:1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60"/>
      <c r="C6" s="384" t="s">
        <v>622</v>
      </c>
      <c r="D6" s="384"/>
      <c r="E6" s="384"/>
      <c r="F6" s="384"/>
      <c r="G6" s="384"/>
      <c r="H6" s="384"/>
      <c r="I6" s="384"/>
      <c r="J6" s="384"/>
      <c r="K6" s="261"/>
    </row>
    <row r="7" spans="2:11" ht="15" customHeight="1">
      <c r="B7" s="264"/>
      <c r="C7" s="384" t="s">
        <v>623</v>
      </c>
      <c r="D7" s="384"/>
      <c r="E7" s="384"/>
      <c r="F7" s="384"/>
      <c r="G7" s="384"/>
      <c r="H7" s="384"/>
      <c r="I7" s="384"/>
      <c r="J7" s="384"/>
      <c r="K7" s="261"/>
    </row>
    <row r="8" spans="2:1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ht="15" customHeight="1">
      <c r="B9" s="264"/>
      <c r="C9" s="384" t="s">
        <v>624</v>
      </c>
      <c r="D9" s="384"/>
      <c r="E9" s="384"/>
      <c r="F9" s="384"/>
      <c r="G9" s="384"/>
      <c r="H9" s="384"/>
      <c r="I9" s="384"/>
      <c r="J9" s="384"/>
      <c r="K9" s="261"/>
    </row>
    <row r="10" spans="2:11" ht="15" customHeight="1">
      <c r="B10" s="264"/>
      <c r="C10" s="263"/>
      <c r="D10" s="384" t="s">
        <v>625</v>
      </c>
      <c r="E10" s="384"/>
      <c r="F10" s="384"/>
      <c r="G10" s="384"/>
      <c r="H10" s="384"/>
      <c r="I10" s="384"/>
      <c r="J10" s="384"/>
      <c r="K10" s="261"/>
    </row>
    <row r="11" spans="2:11" ht="15" customHeight="1">
      <c r="B11" s="264"/>
      <c r="C11" s="265"/>
      <c r="D11" s="384" t="s">
        <v>626</v>
      </c>
      <c r="E11" s="384"/>
      <c r="F11" s="384"/>
      <c r="G11" s="384"/>
      <c r="H11" s="384"/>
      <c r="I11" s="384"/>
      <c r="J11" s="384"/>
      <c r="K11" s="261"/>
    </row>
    <row r="12" spans="2:11" ht="12.75" customHeight="1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4"/>
      <c r="C13" s="265"/>
      <c r="D13" s="384" t="s">
        <v>627</v>
      </c>
      <c r="E13" s="384"/>
      <c r="F13" s="384"/>
      <c r="G13" s="384"/>
      <c r="H13" s="384"/>
      <c r="I13" s="384"/>
      <c r="J13" s="384"/>
      <c r="K13" s="261"/>
    </row>
    <row r="14" spans="2:11" ht="15" customHeight="1">
      <c r="B14" s="264"/>
      <c r="C14" s="265"/>
      <c r="D14" s="384" t="s">
        <v>628</v>
      </c>
      <c r="E14" s="384"/>
      <c r="F14" s="384"/>
      <c r="G14" s="384"/>
      <c r="H14" s="384"/>
      <c r="I14" s="384"/>
      <c r="J14" s="384"/>
      <c r="K14" s="261"/>
    </row>
    <row r="15" spans="2:11" ht="15" customHeight="1">
      <c r="B15" s="264"/>
      <c r="C15" s="265"/>
      <c r="D15" s="384" t="s">
        <v>629</v>
      </c>
      <c r="E15" s="384"/>
      <c r="F15" s="384"/>
      <c r="G15" s="384"/>
      <c r="H15" s="384"/>
      <c r="I15" s="384"/>
      <c r="J15" s="384"/>
      <c r="K15" s="261"/>
    </row>
    <row r="16" spans="2:11" ht="15" customHeight="1">
      <c r="B16" s="264"/>
      <c r="C16" s="265"/>
      <c r="D16" s="265"/>
      <c r="E16" s="266" t="s">
        <v>85</v>
      </c>
      <c r="F16" s="384" t="s">
        <v>630</v>
      </c>
      <c r="G16" s="384"/>
      <c r="H16" s="384"/>
      <c r="I16" s="384"/>
      <c r="J16" s="384"/>
      <c r="K16" s="261"/>
    </row>
    <row r="17" spans="2:11" ht="15" customHeight="1">
      <c r="B17" s="264"/>
      <c r="C17" s="265"/>
      <c r="D17" s="265"/>
      <c r="E17" s="266" t="s">
        <v>631</v>
      </c>
      <c r="F17" s="384" t="s">
        <v>632</v>
      </c>
      <c r="G17" s="384"/>
      <c r="H17" s="384"/>
      <c r="I17" s="384"/>
      <c r="J17" s="384"/>
      <c r="K17" s="261"/>
    </row>
    <row r="18" spans="2:11" ht="15" customHeight="1">
      <c r="B18" s="264"/>
      <c r="C18" s="265"/>
      <c r="D18" s="265"/>
      <c r="E18" s="266" t="s">
        <v>633</v>
      </c>
      <c r="F18" s="384" t="s">
        <v>634</v>
      </c>
      <c r="G18" s="384"/>
      <c r="H18" s="384"/>
      <c r="I18" s="384"/>
      <c r="J18" s="384"/>
      <c r="K18" s="261"/>
    </row>
    <row r="19" spans="2:11" ht="15" customHeight="1">
      <c r="B19" s="264"/>
      <c r="C19" s="265"/>
      <c r="D19" s="265"/>
      <c r="E19" s="266" t="s">
        <v>635</v>
      </c>
      <c r="F19" s="384" t="s">
        <v>636</v>
      </c>
      <c r="G19" s="384"/>
      <c r="H19" s="384"/>
      <c r="I19" s="384"/>
      <c r="J19" s="384"/>
      <c r="K19" s="261"/>
    </row>
    <row r="20" spans="2:11" ht="15" customHeight="1">
      <c r="B20" s="264"/>
      <c r="C20" s="265"/>
      <c r="D20" s="265"/>
      <c r="E20" s="266" t="s">
        <v>637</v>
      </c>
      <c r="F20" s="384" t="s">
        <v>638</v>
      </c>
      <c r="G20" s="384"/>
      <c r="H20" s="384"/>
      <c r="I20" s="384"/>
      <c r="J20" s="384"/>
      <c r="K20" s="261"/>
    </row>
    <row r="21" spans="2:11" ht="15" customHeight="1">
      <c r="B21" s="264"/>
      <c r="C21" s="265"/>
      <c r="D21" s="265"/>
      <c r="E21" s="266" t="s">
        <v>639</v>
      </c>
      <c r="F21" s="384" t="s">
        <v>640</v>
      </c>
      <c r="G21" s="384"/>
      <c r="H21" s="384"/>
      <c r="I21" s="384"/>
      <c r="J21" s="384"/>
      <c r="K21" s="261"/>
    </row>
    <row r="22" spans="2:11" ht="12.7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4"/>
      <c r="C23" s="384" t="s">
        <v>641</v>
      </c>
      <c r="D23" s="384"/>
      <c r="E23" s="384"/>
      <c r="F23" s="384"/>
      <c r="G23" s="384"/>
      <c r="H23" s="384"/>
      <c r="I23" s="384"/>
      <c r="J23" s="384"/>
      <c r="K23" s="261"/>
    </row>
    <row r="24" spans="2:11" ht="15" customHeight="1">
      <c r="B24" s="264"/>
      <c r="C24" s="384" t="s">
        <v>642</v>
      </c>
      <c r="D24" s="384"/>
      <c r="E24" s="384"/>
      <c r="F24" s="384"/>
      <c r="G24" s="384"/>
      <c r="H24" s="384"/>
      <c r="I24" s="384"/>
      <c r="J24" s="384"/>
      <c r="K24" s="261"/>
    </row>
    <row r="25" spans="2:11" ht="15" customHeight="1">
      <c r="B25" s="264"/>
      <c r="C25" s="263"/>
      <c r="D25" s="384" t="s">
        <v>643</v>
      </c>
      <c r="E25" s="384"/>
      <c r="F25" s="384"/>
      <c r="G25" s="384"/>
      <c r="H25" s="384"/>
      <c r="I25" s="384"/>
      <c r="J25" s="384"/>
      <c r="K25" s="261"/>
    </row>
    <row r="26" spans="2:11" ht="15" customHeight="1">
      <c r="B26" s="264"/>
      <c r="C26" s="265"/>
      <c r="D26" s="384" t="s">
        <v>644</v>
      </c>
      <c r="E26" s="384"/>
      <c r="F26" s="384"/>
      <c r="G26" s="384"/>
      <c r="H26" s="384"/>
      <c r="I26" s="384"/>
      <c r="J26" s="384"/>
      <c r="K26" s="261"/>
    </row>
    <row r="27" spans="2:11" ht="12.75" customHeight="1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4"/>
      <c r="C28" s="265"/>
      <c r="D28" s="384" t="s">
        <v>645</v>
      </c>
      <c r="E28" s="384"/>
      <c r="F28" s="384"/>
      <c r="G28" s="384"/>
      <c r="H28" s="384"/>
      <c r="I28" s="384"/>
      <c r="J28" s="384"/>
      <c r="K28" s="261"/>
    </row>
    <row r="29" spans="2:11" ht="15" customHeight="1">
      <c r="B29" s="264"/>
      <c r="C29" s="265"/>
      <c r="D29" s="384" t="s">
        <v>646</v>
      </c>
      <c r="E29" s="384"/>
      <c r="F29" s="384"/>
      <c r="G29" s="384"/>
      <c r="H29" s="384"/>
      <c r="I29" s="384"/>
      <c r="J29" s="384"/>
      <c r="K29" s="261"/>
    </row>
    <row r="30" spans="2:11" ht="12.7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4"/>
      <c r="C31" s="265"/>
      <c r="D31" s="384" t="s">
        <v>647</v>
      </c>
      <c r="E31" s="384"/>
      <c r="F31" s="384"/>
      <c r="G31" s="384"/>
      <c r="H31" s="384"/>
      <c r="I31" s="384"/>
      <c r="J31" s="384"/>
      <c r="K31" s="261"/>
    </row>
    <row r="32" spans="2:11" ht="15" customHeight="1">
      <c r="B32" s="264"/>
      <c r="C32" s="265"/>
      <c r="D32" s="384" t="s">
        <v>648</v>
      </c>
      <c r="E32" s="384"/>
      <c r="F32" s="384"/>
      <c r="G32" s="384"/>
      <c r="H32" s="384"/>
      <c r="I32" s="384"/>
      <c r="J32" s="384"/>
      <c r="K32" s="261"/>
    </row>
    <row r="33" spans="2:11" ht="15" customHeight="1">
      <c r="B33" s="264"/>
      <c r="C33" s="265"/>
      <c r="D33" s="384" t="s">
        <v>649</v>
      </c>
      <c r="E33" s="384"/>
      <c r="F33" s="384"/>
      <c r="G33" s="384"/>
      <c r="H33" s="384"/>
      <c r="I33" s="384"/>
      <c r="J33" s="384"/>
      <c r="K33" s="261"/>
    </row>
    <row r="34" spans="2:11" ht="15" customHeight="1">
      <c r="B34" s="264"/>
      <c r="C34" s="265"/>
      <c r="D34" s="263"/>
      <c r="E34" s="267" t="s">
        <v>112</v>
      </c>
      <c r="F34" s="263"/>
      <c r="G34" s="384" t="s">
        <v>650</v>
      </c>
      <c r="H34" s="384"/>
      <c r="I34" s="384"/>
      <c r="J34" s="384"/>
      <c r="K34" s="261"/>
    </row>
    <row r="35" spans="2:11" ht="30.75" customHeight="1">
      <c r="B35" s="264"/>
      <c r="C35" s="265"/>
      <c r="D35" s="263"/>
      <c r="E35" s="267" t="s">
        <v>651</v>
      </c>
      <c r="F35" s="263"/>
      <c r="G35" s="384" t="s">
        <v>652</v>
      </c>
      <c r="H35" s="384"/>
      <c r="I35" s="384"/>
      <c r="J35" s="384"/>
      <c r="K35" s="261"/>
    </row>
    <row r="36" spans="2:11" ht="15" customHeight="1">
      <c r="B36" s="264"/>
      <c r="C36" s="265"/>
      <c r="D36" s="263"/>
      <c r="E36" s="267" t="s">
        <v>59</v>
      </c>
      <c r="F36" s="263"/>
      <c r="G36" s="384" t="s">
        <v>653</v>
      </c>
      <c r="H36" s="384"/>
      <c r="I36" s="384"/>
      <c r="J36" s="384"/>
      <c r="K36" s="261"/>
    </row>
    <row r="37" spans="2:11" ht="15" customHeight="1">
      <c r="B37" s="264"/>
      <c r="C37" s="265"/>
      <c r="D37" s="263"/>
      <c r="E37" s="267" t="s">
        <v>113</v>
      </c>
      <c r="F37" s="263"/>
      <c r="G37" s="384" t="s">
        <v>654</v>
      </c>
      <c r="H37" s="384"/>
      <c r="I37" s="384"/>
      <c r="J37" s="384"/>
      <c r="K37" s="261"/>
    </row>
    <row r="38" spans="2:11" ht="15" customHeight="1">
      <c r="B38" s="264"/>
      <c r="C38" s="265"/>
      <c r="D38" s="263"/>
      <c r="E38" s="267" t="s">
        <v>114</v>
      </c>
      <c r="F38" s="263"/>
      <c r="G38" s="384" t="s">
        <v>655</v>
      </c>
      <c r="H38" s="384"/>
      <c r="I38" s="384"/>
      <c r="J38" s="384"/>
      <c r="K38" s="261"/>
    </row>
    <row r="39" spans="2:11" ht="15" customHeight="1">
      <c r="B39" s="264"/>
      <c r="C39" s="265"/>
      <c r="D39" s="263"/>
      <c r="E39" s="267" t="s">
        <v>115</v>
      </c>
      <c r="F39" s="263"/>
      <c r="G39" s="384" t="s">
        <v>656</v>
      </c>
      <c r="H39" s="384"/>
      <c r="I39" s="384"/>
      <c r="J39" s="384"/>
      <c r="K39" s="261"/>
    </row>
    <row r="40" spans="2:11" ht="15" customHeight="1">
      <c r="B40" s="264"/>
      <c r="C40" s="265"/>
      <c r="D40" s="263"/>
      <c r="E40" s="267" t="s">
        <v>657</v>
      </c>
      <c r="F40" s="263"/>
      <c r="G40" s="384" t="s">
        <v>658</v>
      </c>
      <c r="H40" s="384"/>
      <c r="I40" s="384"/>
      <c r="J40" s="384"/>
      <c r="K40" s="261"/>
    </row>
    <row r="41" spans="2:11" ht="15" customHeight="1">
      <c r="B41" s="264"/>
      <c r="C41" s="265"/>
      <c r="D41" s="263"/>
      <c r="E41" s="267"/>
      <c r="F41" s="263"/>
      <c r="G41" s="384" t="s">
        <v>659</v>
      </c>
      <c r="H41" s="384"/>
      <c r="I41" s="384"/>
      <c r="J41" s="384"/>
      <c r="K41" s="261"/>
    </row>
    <row r="42" spans="2:11" ht="15" customHeight="1">
      <c r="B42" s="264"/>
      <c r="C42" s="265"/>
      <c r="D42" s="263"/>
      <c r="E42" s="267" t="s">
        <v>660</v>
      </c>
      <c r="F42" s="263"/>
      <c r="G42" s="384" t="s">
        <v>661</v>
      </c>
      <c r="H42" s="384"/>
      <c r="I42" s="384"/>
      <c r="J42" s="384"/>
      <c r="K42" s="261"/>
    </row>
    <row r="43" spans="2:11" ht="15" customHeight="1">
      <c r="B43" s="264"/>
      <c r="C43" s="265"/>
      <c r="D43" s="263"/>
      <c r="E43" s="267" t="s">
        <v>117</v>
      </c>
      <c r="F43" s="263"/>
      <c r="G43" s="384" t="s">
        <v>662</v>
      </c>
      <c r="H43" s="384"/>
      <c r="I43" s="384"/>
      <c r="J43" s="384"/>
      <c r="K43" s="261"/>
    </row>
    <row r="44" spans="2:11" ht="12.75" customHeight="1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spans="2:11" ht="15" customHeight="1">
      <c r="B45" s="264"/>
      <c r="C45" s="265"/>
      <c r="D45" s="384" t="s">
        <v>663</v>
      </c>
      <c r="E45" s="384"/>
      <c r="F45" s="384"/>
      <c r="G45" s="384"/>
      <c r="H45" s="384"/>
      <c r="I45" s="384"/>
      <c r="J45" s="384"/>
      <c r="K45" s="261"/>
    </row>
    <row r="46" spans="2:11" ht="15" customHeight="1">
      <c r="B46" s="264"/>
      <c r="C46" s="265"/>
      <c r="D46" s="265"/>
      <c r="E46" s="384" t="s">
        <v>664</v>
      </c>
      <c r="F46" s="384"/>
      <c r="G46" s="384"/>
      <c r="H46" s="384"/>
      <c r="I46" s="384"/>
      <c r="J46" s="384"/>
      <c r="K46" s="261"/>
    </row>
    <row r="47" spans="2:11" ht="15" customHeight="1">
      <c r="B47" s="264"/>
      <c r="C47" s="265"/>
      <c r="D47" s="265"/>
      <c r="E47" s="384" t="s">
        <v>665</v>
      </c>
      <c r="F47" s="384"/>
      <c r="G47" s="384"/>
      <c r="H47" s="384"/>
      <c r="I47" s="384"/>
      <c r="J47" s="384"/>
      <c r="K47" s="261"/>
    </row>
    <row r="48" spans="2:11" ht="15" customHeight="1">
      <c r="B48" s="264"/>
      <c r="C48" s="265"/>
      <c r="D48" s="265"/>
      <c r="E48" s="384" t="s">
        <v>666</v>
      </c>
      <c r="F48" s="384"/>
      <c r="G48" s="384"/>
      <c r="H48" s="384"/>
      <c r="I48" s="384"/>
      <c r="J48" s="384"/>
      <c r="K48" s="261"/>
    </row>
    <row r="49" spans="2:11" ht="15" customHeight="1">
      <c r="B49" s="264"/>
      <c r="C49" s="265"/>
      <c r="D49" s="384" t="s">
        <v>667</v>
      </c>
      <c r="E49" s="384"/>
      <c r="F49" s="384"/>
      <c r="G49" s="384"/>
      <c r="H49" s="384"/>
      <c r="I49" s="384"/>
      <c r="J49" s="384"/>
      <c r="K49" s="261"/>
    </row>
    <row r="50" spans="2:11" ht="25.5" customHeight="1">
      <c r="B50" s="260"/>
      <c r="C50" s="385" t="s">
        <v>668</v>
      </c>
      <c r="D50" s="385"/>
      <c r="E50" s="385"/>
      <c r="F50" s="385"/>
      <c r="G50" s="385"/>
      <c r="H50" s="385"/>
      <c r="I50" s="385"/>
      <c r="J50" s="385"/>
      <c r="K50" s="261"/>
    </row>
    <row r="51" spans="2:11" ht="5.25" customHeight="1">
      <c r="B51" s="260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60"/>
      <c r="C52" s="384" t="s">
        <v>669</v>
      </c>
      <c r="D52" s="384"/>
      <c r="E52" s="384"/>
      <c r="F52" s="384"/>
      <c r="G52" s="384"/>
      <c r="H52" s="384"/>
      <c r="I52" s="384"/>
      <c r="J52" s="384"/>
      <c r="K52" s="261"/>
    </row>
    <row r="53" spans="2:11" ht="15" customHeight="1">
      <c r="B53" s="260"/>
      <c r="C53" s="384" t="s">
        <v>670</v>
      </c>
      <c r="D53" s="384"/>
      <c r="E53" s="384"/>
      <c r="F53" s="384"/>
      <c r="G53" s="384"/>
      <c r="H53" s="384"/>
      <c r="I53" s="384"/>
      <c r="J53" s="384"/>
      <c r="K53" s="261"/>
    </row>
    <row r="54" spans="2:11" ht="12.75" customHeight="1">
      <c r="B54" s="260"/>
      <c r="C54" s="263"/>
      <c r="D54" s="263"/>
      <c r="E54" s="263"/>
      <c r="F54" s="263"/>
      <c r="G54" s="263"/>
      <c r="H54" s="263"/>
      <c r="I54" s="263"/>
      <c r="J54" s="263"/>
      <c r="K54" s="261"/>
    </row>
    <row r="55" spans="2:11" ht="15" customHeight="1">
      <c r="B55" s="260"/>
      <c r="C55" s="384" t="s">
        <v>671</v>
      </c>
      <c r="D55" s="384"/>
      <c r="E55" s="384"/>
      <c r="F55" s="384"/>
      <c r="G55" s="384"/>
      <c r="H55" s="384"/>
      <c r="I55" s="384"/>
      <c r="J55" s="384"/>
      <c r="K55" s="261"/>
    </row>
    <row r="56" spans="2:11" ht="15" customHeight="1">
      <c r="B56" s="260"/>
      <c r="C56" s="265"/>
      <c r="D56" s="384" t="s">
        <v>672</v>
      </c>
      <c r="E56" s="384"/>
      <c r="F56" s="384"/>
      <c r="G56" s="384"/>
      <c r="H56" s="384"/>
      <c r="I56" s="384"/>
      <c r="J56" s="384"/>
      <c r="K56" s="261"/>
    </row>
    <row r="57" spans="2:11" ht="15" customHeight="1">
      <c r="B57" s="260"/>
      <c r="C57" s="265"/>
      <c r="D57" s="384" t="s">
        <v>673</v>
      </c>
      <c r="E57" s="384"/>
      <c r="F57" s="384"/>
      <c r="G57" s="384"/>
      <c r="H57" s="384"/>
      <c r="I57" s="384"/>
      <c r="J57" s="384"/>
      <c r="K57" s="261"/>
    </row>
    <row r="58" spans="2:11" ht="15" customHeight="1">
      <c r="B58" s="260"/>
      <c r="C58" s="265"/>
      <c r="D58" s="384" t="s">
        <v>674</v>
      </c>
      <c r="E58" s="384"/>
      <c r="F58" s="384"/>
      <c r="G58" s="384"/>
      <c r="H58" s="384"/>
      <c r="I58" s="384"/>
      <c r="J58" s="384"/>
      <c r="K58" s="261"/>
    </row>
    <row r="59" spans="2:11" ht="15" customHeight="1">
      <c r="B59" s="260"/>
      <c r="C59" s="265"/>
      <c r="D59" s="384" t="s">
        <v>675</v>
      </c>
      <c r="E59" s="384"/>
      <c r="F59" s="384"/>
      <c r="G59" s="384"/>
      <c r="H59" s="384"/>
      <c r="I59" s="384"/>
      <c r="J59" s="384"/>
      <c r="K59" s="261"/>
    </row>
    <row r="60" spans="2:11" ht="15" customHeight="1">
      <c r="B60" s="260"/>
      <c r="C60" s="265"/>
      <c r="D60" s="383" t="s">
        <v>676</v>
      </c>
      <c r="E60" s="383"/>
      <c r="F60" s="383"/>
      <c r="G60" s="383"/>
      <c r="H60" s="383"/>
      <c r="I60" s="383"/>
      <c r="J60" s="383"/>
      <c r="K60" s="261"/>
    </row>
    <row r="61" spans="2:11" ht="15" customHeight="1">
      <c r="B61" s="260"/>
      <c r="C61" s="265"/>
      <c r="D61" s="384" t="s">
        <v>677</v>
      </c>
      <c r="E61" s="384"/>
      <c r="F61" s="384"/>
      <c r="G61" s="384"/>
      <c r="H61" s="384"/>
      <c r="I61" s="384"/>
      <c r="J61" s="384"/>
      <c r="K61" s="261"/>
    </row>
    <row r="62" spans="2:11" ht="12.75" customHeight="1">
      <c r="B62" s="260"/>
      <c r="C62" s="265"/>
      <c r="D62" s="265"/>
      <c r="E62" s="268"/>
      <c r="F62" s="265"/>
      <c r="G62" s="265"/>
      <c r="H62" s="265"/>
      <c r="I62" s="265"/>
      <c r="J62" s="265"/>
      <c r="K62" s="261"/>
    </row>
    <row r="63" spans="2:11" ht="15" customHeight="1">
      <c r="B63" s="260"/>
      <c r="C63" s="265"/>
      <c r="D63" s="384" t="s">
        <v>678</v>
      </c>
      <c r="E63" s="384"/>
      <c r="F63" s="384"/>
      <c r="G63" s="384"/>
      <c r="H63" s="384"/>
      <c r="I63" s="384"/>
      <c r="J63" s="384"/>
      <c r="K63" s="261"/>
    </row>
    <row r="64" spans="2:11" ht="15" customHeight="1">
      <c r="B64" s="260"/>
      <c r="C64" s="265"/>
      <c r="D64" s="383" t="s">
        <v>679</v>
      </c>
      <c r="E64" s="383"/>
      <c r="F64" s="383"/>
      <c r="G64" s="383"/>
      <c r="H64" s="383"/>
      <c r="I64" s="383"/>
      <c r="J64" s="383"/>
      <c r="K64" s="261"/>
    </row>
    <row r="65" spans="2:11" ht="15" customHeight="1">
      <c r="B65" s="260"/>
      <c r="C65" s="265"/>
      <c r="D65" s="384" t="s">
        <v>680</v>
      </c>
      <c r="E65" s="384"/>
      <c r="F65" s="384"/>
      <c r="G65" s="384"/>
      <c r="H65" s="384"/>
      <c r="I65" s="384"/>
      <c r="J65" s="384"/>
      <c r="K65" s="261"/>
    </row>
    <row r="66" spans="2:11" ht="15" customHeight="1">
      <c r="B66" s="260"/>
      <c r="C66" s="265"/>
      <c r="D66" s="384" t="s">
        <v>681</v>
      </c>
      <c r="E66" s="384"/>
      <c r="F66" s="384"/>
      <c r="G66" s="384"/>
      <c r="H66" s="384"/>
      <c r="I66" s="384"/>
      <c r="J66" s="384"/>
      <c r="K66" s="261"/>
    </row>
    <row r="67" spans="2:11" ht="15" customHeight="1">
      <c r="B67" s="260"/>
      <c r="C67" s="265"/>
      <c r="D67" s="384" t="s">
        <v>682</v>
      </c>
      <c r="E67" s="384"/>
      <c r="F67" s="384"/>
      <c r="G67" s="384"/>
      <c r="H67" s="384"/>
      <c r="I67" s="384"/>
      <c r="J67" s="384"/>
      <c r="K67" s="261"/>
    </row>
    <row r="68" spans="2:11" ht="15" customHeight="1">
      <c r="B68" s="260"/>
      <c r="C68" s="265"/>
      <c r="D68" s="384" t="s">
        <v>683</v>
      </c>
      <c r="E68" s="384"/>
      <c r="F68" s="384"/>
      <c r="G68" s="384"/>
      <c r="H68" s="384"/>
      <c r="I68" s="384"/>
      <c r="J68" s="384"/>
      <c r="K68" s="261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382" t="s">
        <v>92</v>
      </c>
      <c r="D73" s="382"/>
      <c r="E73" s="382"/>
      <c r="F73" s="382"/>
      <c r="G73" s="382"/>
      <c r="H73" s="382"/>
      <c r="I73" s="382"/>
      <c r="J73" s="382"/>
      <c r="K73" s="278"/>
    </row>
    <row r="74" spans="2:11" ht="17.25" customHeight="1">
      <c r="B74" s="277"/>
      <c r="C74" s="279" t="s">
        <v>684</v>
      </c>
      <c r="D74" s="279"/>
      <c r="E74" s="279"/>
      <c r="F74" s="279" t="s">
        <v>685</v>
      </c>
      <c r="G74" s="280"/>
      <c r="H74" s="279" t="s">
        <v>113</v>
      </c>
      <c r="I74" s="279" t="s">
        <v>63</v>
      </c>
      <c r="J74" s="279" t="s">
        <v>686</v>
      </c>
      <c r="K74" s="278"/>
    </row>
    <row r="75" spans="2:11" ht="17.25" customHeight="1">
      <c r="B75" s="277"/>
      <c r="C75" s="281" t="s">
        <v>687</v>
      </c>
      <c r="D75" s="281"/>
      <c r="E75" s="281"/>
      <c r="F75" s="282" t="s">
        <v>688</v>
      </c>
      <c r="G75" s="283"/>
      <c r="H75" s="281"/>
      <c r="I75" s="281"/>
      <c r="J75" s="281" t="s">
        <v>689</v>
      </c>
      <c r="K75" s="278"/>
    </row>
    <row r="76" spans="2:11" ht="5.25" customHeight="1">
      <c r="B76" s="277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7"/>
      <c r="C77" s="267" t="s">
        <v>59</v>
      </c>
      <c r="D77" s="284"/>
      <c r="E77" s="284"/>
      <c r="F77" s="286" t="s">
        <v>690</v>
      </c>
      <c r="G77" s="285"/>
      <c r="H77" s="267" t="s">
        <v>691</v>
      </c>
      <c r="I77" s="267" t="s">
        <v>692</v>
      </c>
      <c r="J77" s="267">
        <v>20</v>
      </c>
      <c r="K77" s="278"/>
    </row>
    <row r="78" spans="2:11" ht="15" customHeight="1">
      <c r="B78" s="277"/>
      <c r="C78" s="267" t="s">
        <v>693</v>
      </c>
      <c r="D78" s="267"/>
      <c r="E78" s="267"/>
      <c r="F78" s="286" t="s">
        <v>690</v>
      </c>
      <c r="G78" s="285"/>
      <c r="H78" s="267" t="s">
        <v>694</v>
      </c>
      <c r="I78" s="267" t="s">
        <v>692</v>
      </c>
      <c r="J78" s="267">
        <v>120</v>
      </c>
      <c r="K78" s="278"/>
    </row>
    <row r="79" spans="2:11" ht="15" customHeight="1">
      <c r="B79" s="287"/>
      <c r="C79" s="267" t="s">
        <v>695</v>
      </c>
      <c r="D79" s="267"/>
      <c r="E79" s="267"/>
      <c r="F79" s="286" t="s">
        <v>696</v>
      </c>
      <c r="G79" s="285"/>
      <c r="H79" s="267" t="s">
        <v>697</v>
      </c>
      <c r="I79" s="267" t="s">
        <v>692</v>
      </c>
      <c r="J79" s="267">
        <v>50</v>
      </c>
      <c r="K79" s="278"/>
    </row>
    <row r="80" spans="2:11" ht="15" customHeight="1">
      <c r="B80" s="287"/>
      <c r="C80" s="267" t="s">
        <v>698</v>
      </c>
      <c r="D80" s="267"/>
      <c r="E80" s="267"/>
      <c r="F80" s="286" t="s">
        <v>690</v>
      </c>
      <c r="G80" s="285"/>
      <c r="H80" s="267" t="s">
        <v>699</v>
      </c>
      <c r="I80" s="267" t="s">
        <v>700</v>
      </c>
      <c r="J80" s="267"/>
      <c r="K80" s="278"/>
    </row>
    <row r="81" spans="2:11" ht="15" customHeight="1">
      <c r="B81" s="287"/>
      <c r="C81" s="288" t="s">
        <v>701</v>
      </c>
      <c r="D81" s="288"/>
      <c r="E81" s="288"/>
      <c r="F81" s="289" t="s">
        <v>696</v>
      </c>
      <c r="G81" s="288"/>
      <c r="H81" s="288" t="s">
        <v>702</v>
      </c>
      <c r="I81" s="288" t="s">
        <v>692</v>
      </c>
      <c r="J81" s="288">
        <v>15</v>
      </c>
      <c r="K81" s="278"/>
    </row>
    <row r="82" spans="2:11" ht="15" customHeight="1">
      <c r="B82" s="287"/>
      <c r="C82" s="288" t="s">
        <v>703</v>
      </c>
      <c r="D82" s="288"/>
      <c r="E82" s="288"/>
      <c r="F82" s="289" t="s">
        <v>696</v>
      </c>
      <c r="G82" s="288"/>
      <c r="H82" s="288" t="s">
        <v>704</v>
      </c>
      <c r="I82" s="288" t="s">
        <v>692</v>
      </c>
      <c r="J82" s="288">
        <v>15</v>
      </c>
      <c r="K82" s="278"/>
    </row>
    <row r="83" spans="2:11" ht="15" customHeight="1">
      <c r="B83" s="287"/>
      <c r="C83" s="288" t="s">
        <v>705</v>
      </c>
      <c r="D83" s="288"/>
      <c r="E83" s="288"/>
      <c r="F83" s="289" t="s">
        <v>696</v>
      </c>
      <c r="G83" s="288"/>
      <c r="H83" s="288" t="s">
        <v>706</v>
      </c>
      <c r="I83" s="288" t="s">
        <v>692</v>
      </c>
      <c r="J83" s="288">
        <v>20</v>
      </c>
      <c r="K83" s="278"/>
    </row>
    <row r="84" spans="2:11" ht="15" customHeight="1">
      <c r="B84" s="287"/>
      <c r="C84" s="288" t="s">
        <v>707</v>
      </c>
      <c r="D84" s="288"/>
      <c r="E84" s="288"/>
      <c r="F84" s="289" t="s">
        <v>696</v>
      </c>
      <c r="G84" s="288"/>
      <c r="H84" s="288" t="s">
        <v>708</v>
      </c>
      <c r="I84" s="288" t="s">
        <v>692</v>
      </c>
      <c r="J84" s="288">
        <v>20</v>
      </c>
      <c r="K84" s="278"/>
    </row>
    <row r="85" spans="2:11" ht="15" customHeight="1">
      <c r="B85" s="287"/>
      <c r="C85" s="267" t="s">
        <v>709</v>
      </c>
      <c r="D85" s="267"/>
      <c r="E85" s="267"/>
      <c r="F85" s="286" t="s">
        <v>696</v>
      </c>
      <c r="G85" s="285"/>
      <c r="H85" s="267" t="s">
        <v>710</v>
      </c>
      <c r="I85" s="267" t="s">
        <v>692</v>
      </c>
      <c r="J85" s="267">
        <v>50</v>
      </c>
      <c r="K85" s="278"/>
    </row>
    <row r="86" spans="2:11" ht="15" customHeight="1">
      <c r="B86" s="287"/>
      <c r="C86" s="267" t="s">
        <v>711</v>
      </c>
      <c r="D86" s="267"/>
      <c r="E86" s="267"/>
      <c r="F86" s="286" t="s">
        <v>696</v>
      </c>
      <c r="G86" s="285"/>
      <c r="H86" s="267" t="s">
        <v>712</v>
      </c>
      <c r="I86" s="267" t="s">
        <v>692</v>
      </c>
      <c r="J86" s="267">
        <v>20</v>
      </c>
      <c r="K86" s="278"/>
    </row>
    <row r="87" spans="2:11" ht="15" customHeight="1">
      <c r="B87" s="287"/>
      <c r="C87" s="267" t="s">
        <v>713</v>
      </c>
      <c r="D87" s="267"/>
      <c r="E87" s="267"/>
      <c r="F87" s="286" t="s">
        <v>696</v>
      </c>
      <c r="G87" s="285"/>
      <c r="H87" s="267" t="s">
        <v>714</v>
      </c>
      <c r="I87" s="267" t="s">
        <v>692</v>
      </c>
      <c r="J87" s="267">
        <v>20</v>
      </c>
      <c r="K87" s="278"/>
    </row>
    <row r="88" spans="2:11" ht="15" customHeight="1">
      <c r="B88" s="287"/>
      <c r="C88" s="267" t="s">
        <v>715</v>
      </c>
      <c r="D88" s="267"/>
      <c r="E88" s="267"/>
      <c r="F88" s="286" t="s">
        <v>696</v>
      </c>
      <c r="G88" s="285"/>
      <c r="H88" s="267" t="s">
        <v>716</v>
      </c>
      <c r="I88" s="267" t="s">
        <v>692</v>
      </c>
      <c r="J88" s="267">
        <v>50</v>
      </c>
      <c r="K88" s="278"/>
    </row>
    <row r="89" spans="2:11" ht="15" customHeight="1">
      <c r="B89" s="287"/>
      <c r="C89" s="267" t="s">
        <v>717</v>
      </c>
      <c r="D89" s="267"/>
      <c r="E89" s="267"/>
      <c r="F89" s="286" t="s">
        <v>696</v>
      </c>
      <c r="G89" s="285"/>
      <c r="H89" s="267" t="s">
        <v>717</v>
      </c>
      <c r="I89" s="267" t="s">
        <v>692</v>
      </c>
      <c r="J89" s="267">
        <v>50</v>
      </c>
      <c r="K89" s="278"/>
    </row>
    <row r="90" spans="2:11" ht="15" customHeight="1">
      <c r="B90" s="287"/>
      <c r="C90" s="267" t="s">
        <v>118</v>
      </c>
      <c r="D90" s="267"/>
      <c r="E90" s="267"/>
      <c r="F90" s="286" t="s">
        <v>696</v>
      </c>
      <c r="G90" s="285"/>
      <c r="H90" s="267" t="s">
        <v>718</v>
      </c>
      <c r="I90" s="267" t="s">
        <v>692</v>
      </c>
      <c r="J90" s="267">
        <v>255</v>
      </c>
      <c r="K90" s="278"/>
    </row>
    <row r="91" spans="2:11" ht="15" customHeight="1">
      <c r="B91" s="287"/>
      <c r="C91" s="267" t="s">
        <v>719</v>
      </c>
      <c r="D91" s="267"/>
      <c r="E91" s="267"/>
      <c r="F91" s="286" t="s">
        <v>690</v>
      </c>
      <c r="G91" s="285"/>
      <c r="H91" s="267" t="s">
        <v>720</v>
      </c>
      <c r="I91" s="267" t="s">
        <v>721</v>
      </c>
      <c r="J91" s="267"/>
      <c r="K91" s="278"/>
    </row>
    <row r="92" spans="2:11" ht="15" customHeight="1">
      <c r="B92" s="287"/>
      <c r="C92" s="267" t="s">
        <v>722</v>
      </c>
      <c r="D92" s="267"/>
      <c r="E92" s="267"/>
      <c r="F92" s="286" t="s">
        <v>690</v>
      </c>
      <c r="G92" s="285"/>
      <c r="H92" s="267" t="s">
        <v>723</v>
      </c>
      <c r="I92" s="267" t="s">
        <v>724</v>
      </c>
      <c r="J92" s="267"/>
      <c r="K92" s="278"/>
    </row>
    <row r="93" spans="2:11" ht="15" customHeight="1">
      <c r="B93" s="287"/>
      <c r="C93" s="267" t="s">
        <v>725</v>
      </c>
      <c r="D93" s="267"/>
      <c r="E93" s="267"/>
      <c r="F93" s="286" t="s">
        <v>690</v>
      </c>
      <c r="G93" s="285"/>
      <c r="H93" s="267" t="s">
        <v>725</v>
      </c>
      <c r="I93" s="267" t="s">
        <v>724</v>
      </c>
      <c r="J93" s="267"/>
      <c r="K93" s="278"/>
    </row>
    <row r="94" spans="2:11" ht="15" customHeight="1">
      <c r="B94" s="287"/>
      <c r="C94" s="267" t="s">
        <v>44</v>
      </c>
      <c r="D94" s="267"/>
      <c r="E94" s="267"/>
      <c r="F94" s="286" t="s">
        <v>690</v>
      </c>
      <c r="G94" s="285"/>
      <c r="H94" s="267" t="s">
        <v>726</v>
      </c>
      <c r="I94" s="267" t="s">
        <v>724</v>
      </c>
      <c r="J94" s="267"/>
      <c r="K94" s="278"/>
    </row>
    <row r="95" spans="2:11" ht="15" customHeight="1">
      <c r="B95" s="287"/>
      <c r="C95" s="267" t="s">
        <v>54</v>
      </c>
      <c r="D95" s="267"/>
      <c r="E95" s="267"/>
      <c r="F95" s="286" t="s">
        <v>690</v>
      </c>
      <c r="G95" s="285"/>
      <c r="H95" s="267" t="s">
        <v>727</v>
      </c>
      <c r="I95" s="267" t="s">
        <v>724</v>
      </c>
      <c r="J95" s="267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382" t="s">
        <v>728</v>
      </c>
      <c r="D100" s="382"/>
      <c r="E100" s="382"/>
      <c r="F100" s="382"/>
      <c r="G100" s="382"/>
      <c r="H100" s="382"/>
      <c r="I100" s="382"/>
      <c r="J100" s="382"/>
      <c r="K100" s="278"/>
    </row>
    <row r="101" spans="2:11" ht="17.25" customHeight="1">
      <c r="B101" s="277"/>
      <c r="C101" s="279" t="s">
        <v>684</v>
      </c>
      <c r="D101" s="279"/>
      <c r="E101" s="279"/>
      <c r="F101" s="279" t="s">
        <v>685</v>
      </c>
      <c r="G101" s="280"/>
      <c r="H101" s="279" t="s">
        <v>113</v>
      </c>
      <c r="I101" s="279" t="s">
        <v>63</v>
      </c>
      <c r="J101" s="279" t="s">
        <v>686</v>
      </c>
      <c r="K101" s="278"/>
    </row>
    <row r="102" spans="2:11" ht="17.25" customHeight="1">
      <c r="B102" s="277"/>
      <c r="C102" s="281" t="s">
        <v>687</v>
      </c>
      <c r="D102" s="281"/>
      <c r="E102" s="281"/>
      <c r="F102" s="282" t="s">
        <v>688</v>
      </c>
      <c r="G102" s="283"/>
      <c r="H102" s="281"/>
      <c r="I102" s="281"/>
      <c r="J102" s="281" t="s">
        <v>689</v>
      </c>
      <c r="K102" s="278"/>
    </row>
    <row r="103" spans="2:11" ht="5.25" customHeight="1">
      <c r="B103" s="277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7"/>
      <c r="C104" s="267" t="s">
        <v>59</v>
      </c>
      <c r="D104" s="284"/>
      <c r="E104" s="284"/>
      <c r="F104" s="286" t="s">
        <v>690</v>
      </c>
      <c r="G104" s="295"/>
      <c r="H104" s="267" t="s">
        <v>729</v>
      </c>
      <c r="I104" s="267" t="s">
        <v>692</v>
      </c>
      <c r="J104" s="267">
        <v>20</v>
      </c>
      <c r="K104" s="278"/>
    </row>
    <row r="105" spans="2:11" ht="15" customHeight="1">
      <c r="B105" s="277"/>
      <c r="C105" s="267" t="s">
        <v>693</v>
      </c>
      <c r="D105" s="267"/>
      <c r="E105" s="267"/>
      <c r="F105" s="286" t="s">
        <v>690</v>
      </c>
      <c r="G105" s="267"/>
      <c r="H105" s="267" t="s">
        <v>729</v>
      </c>
      <c r="I105" s="267" t="s">
        <v>692</v>
      </c>
      <c r="J105" s="267">
        <v>120</v>
      </c>
      <c r="K105" s="278"/>
    </row>
    <row r="106" spans="2:11" ht="15" customHeight="1">
      <c r="B106" s="287"/>
      <c r="C106" s="267" t="s">
        <v>695</v>
      </c>
      <c r="D106" s="267"/>
      <c r="E106" s="267"/>
      <c r="F106" s="286" t="s">
        <v>696</v>
      </c>
      <c r="G106" s="267"/>
      <c r="H106" s="267" t="s">
        <v>729</v>
      </c>
      <c r="I106" s="267" t="s">
        <v>692</v>
      </c>
      <c r="J106" s="267">
        <v>50</v>
      </c>
      <c r="K106" s="278"/>
    </row>
    <row r="107" spans="2:11" ht="15" customHeight="1">
      <c r="B107" s="287"/>
      <c r="C107" s="267" t="s">
        <v>698</v>
      </c>
      <c r="D107" s="267"/>
      <c r="E107" s="267"/>
      <c r="F107" s="286" t="s">
        <v>690</v>
      </c>
      <c r="G107" s="267"/>
      <c r="H107" s="267" t="s">
        <v>729</v>
      </c>
      <c r="I107" s="267" t="s">
        <v>700</v>
      </c>
      <c r="J107" s="267"/>
      <c r="K107" s="278"/>
    </row>
    <row r="108" spans="2:11" ht="15" customHeight="1">
      <c r="B108" s="287"/>
      <c r="C108" s="267" t="s">
        <v>709</v>
      </c>
      <c r="D108" s="267"/>
      <c r="E108" s="267"/>
      <c r="F108" s="286" t="s">
        <v>696</v>
      </c>
      <c r="G108" s="267"/>
      <c r="H108" s="267" t="s">
        <v>729</v>
      </c>
      <c r="I108" s="267" t="s">
        <v>692</v>
      </c>
      <c r="J108" s="267">
        <v>50</v>
      </c>
      <c r="K108" s="278"/>
    </row>
    <row r="109" spans="2:11" ht="15" customHeight="1">
      <c r="B109" s="287"/>
      <c r="C109" s="267" t="s">
        <v>717</v>
      </c>
      <c r="D109" s="267"/>
      <c r="E109" s="267"/>
      <c r="F109" s="286" t="s">
        <v>696</v>
      </c>
      <c r="G109" s="267"/>
      <c r="H109" s="267" t="s">
        <v>729</v>
      </c>
      <c r="I109" s="267" t="s">
        <v>692</v>
      </c>
      <c r="J109" s="267">
        <v>50</v>
      </c>
      <c r="K109" s="278"/>
    </row>
    <row r="110" spans="2:11" ht="15" customHeight="1">
      <c r="B110" s="287"/>
      <c r="C110" s="267" t="s">
        <v>715</v>
      </c>
      <c r="D110" s="267"/>
      <c r="E110" s="267"/>
      <c r="F110" s="286" t="s">
        <v>696</v>
      </c>
      <c r="G110" s="267"/>
      <c r="H110" s="267" t="s">
        <v>729</v>
      </c>
      <c r="I110" s="267" t="s">
        <v>692</v>
      </c>
      <c r="J110" s="267">
        <v>50</v>
      </c>
      <c r="K110" s="278"/>
    </row>
    <row r="111" spans="2:11" ht="15" customHeight="1">
      <c r="B111" s="287"/>
      <c r="C111" s="267" t="s">
        <v>59</v>
      </c>
      <c r="D111" s="267"/>
      <c r="E111" s="267"/>
      <c r="F111" s="286" t="s">
        <v>690</v>
      </c>
      <c r="G111" s="267"/>
      <c r="H111" s="267" t="s">
        <v>730</v>
      </c>
      <c r="I111" s="267" t="s">
        <v>692</v>
      </c>
      <c r="J111" s="267">
        <v>20</v>
      </c>
      <c r="K111" s="278"/>
    </row>
    <row r="112" spans="2:11" ht="15" customHeight="1">
      <c r="B112" s="287"/>
      <c r="C112" s="267" t="s">
        <v>731</v>
      </c>
      <c r="D112" s="267"/>
      <c r="E112" s="267"/>
      <c r="F112" s="286" t="s">
        <v>690</v>
      </c>
      <c r="G112" s="267"/>
      <c r="H112" s="267" t="s">
        <v>732</v>
      </c>
      <c r="I112" s="267" t="s">
        <v>692</v>
      </c>
      <c r="J112" s="267">
        <v>120</v>
      </c>
      <c r="K112" s="278"/>
    </row>
    <row r="113" spans="2:11" ht="15" customHeight="1">
      <c r="B113" s="287"/>
      <c r="C113" s="267" t="s">
        <v>44</v>
      </c>
      <c r="D113" s="267"/>
      <c r="E113" s="267"/>
      <c r="F113" s="286" t="s">
        <v>690</v>
      </c>
      <c r="G113" s="267"/>
      <c r="H113" s="267" t="s">
        <v>733</v>
      </c>
      <c r="I113" s="267" t="s">
        <v>724</v>
      </c>
      <c r="J113" s="267"/>
      <c r="K113" s="278"/>
    </row>
    <row r="114" spans="2:11" ht="15" customHeight="1">
      <c r="B114" s="287"/>
      <c r="C114" s="267" t="s">
        <v>54</v>
      </c>
      <c r="D114" s="267"/>
      <c r="E114" s="267"/>
      <c r="F114" s="286" t="s">
        <v>690</v>
      </c>
      <c r="G114" s="267"/>
      <c r="H114" s="267" t="s">
        <v>734</v>
      </c>
      <c r="I114" s="267" t="s">
        <v>724</v>
      </c>
      <c r="J114" s="267"/>
      <c r="K114" s="278"/>
    </row>
    <row r="115" spans="2:11" ht="15" customHeight="1">
      <c r="B115" s="287"/>
      <c r="C115" s="267" t="s">
        <v>63</v>
      </c>
      <c r="D115" s="267"/>
      <c r="E115" s="267"/>
      <c r="F115" s="286" t="s">
        <v>690</v>
      </c>
      <c r="G115" s="267"/>
      <c r="H115" s="267" t="s">
        <v>735</v>
      </c>
      <c r="I115" s="267" t="s">
        <v>736</v>
      </c>
      <c r="J115" s="267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3"/>
      <c r="D117" s="263"/>
      <c r="E117" s="263"/>
      <c r="F117" s="298"/>
      <c r="G117" s="263"/>
      <c r="H117" s="263"/>
      <c r="I117" s="263"/>
      <c r="J117" s="263"/>
      <c r="K117" s="297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381" t="s">
        <v>737</v>
      </c>
      <c r="D120" s="381"/>
      <c r="E120" s="381"/>
      <c r="F120" s="381"/>
      <c r="G120" s="381"/>
      <c r="H120" s="381"/>
      <c r="I120" s="381"/>
      <c r="J120" s="381"/>
      <c r="K120" s="303"/>
    </row>
    <row r="121" spans="2:11" ht="17.25" customHeight="1">
      <c r="B121" s="304"/>
      <c r="C121" s="279" t="s">
        <v>684</v>
      </c>
      <c r="D121" s="279"/>
      <c r="E121" s="279"/>
      <c r="F121" s="279" t="s">
        <v>685</v>
      </c>
      <c r="G121" s="280"/>
      <c r="H121" s="279" t="s">
        <v>113</v>
      </c>
      <c r="I121" s="279" t="s">
        <v>63</v>
      </c>
      <c r="J121" s="279" t="s">
        <v>686</v>
      </c>
      <c r="K121" s="305"/>
    </row>
    <row r="122" spans="2:11" ht="17.25" customHeight="1">
      <c r="B122" s="304"/>
      <c r="C122" s="281" t="s">
        <v>687</v>
      </c>
      <c r="D122" s="281"/>
      <c r="E122" s="281"/>
      <c r="F122" s="282" t="s">
        <v>688</v>
      </c>
      <c r="G122" s="283"/>
      <c r="H122" s="281"/>
      <c r="I122" s="281"/>
      <c r="J122" s="281" t="s">
        <v>689</v>
      </c>
      <c r="K122" s="305"/>
    </row>
    <row r="123" spans="2:11" ht="5.25" customHeight="1">
      <c r="B123" s="306"/>
      <c r="C123" s="284"/>
      <c r="D123" s="284"/>
      <c r="E123" s="284"/>
      <c r="F123" s="284"/>
      <c r="G123" s="267"/>
      <c r="H123" s="284"/>
      <c r="I123" s="284"/>
      <c r="J123" s="284"/>
      <c r="K123" s="307"/>
    </row>
    <row r="124" spans="2:11" ht="15" customHeight="1">
      <c r="B124" s="306"/>
      <c r="C124" s="267" t="s">
        <v>693</v>
      </c>
      <c r="D124" s="284"/>
      <c r="E124" s="284"/>
      <c r="F124" s="286" t="s">
        <v>690</v>
      </c>
      <c r="G124" s="267"/>
      <c r="H124" s="267" t="s">
        <v>729</v>
      </c>
      <c r="I124" s="267" t="s">
        <v>692</v>
      </c>
      <c r="J124" s="267">
        <v>120</v>
      </c>
      <c r="K124" s="308"/>
    </row>
    <row r="125" spans="2:11" ht="15" customHeight="1">
      <c r="B125" s="306"/>
      <c r="C125" s="267" t="s">
        <v>738</v>
      </c>
      <c r="D125" s="267"/>
      <c r="E125" s="267"/>
      <c r="F125" s="286" t="s">
        <v>690</v>
      </c>
      <c r="G125" s="267"/>
      <c r="H125" s="267" t="s">
        <v>739</v>
      </c>
      <c r="I125" s="267" t="s">
        <v>692</v>
      </c>
      <c r="J125" s="267" t="s">
        <v>740</v>
      </c>
      <c r="K125" s="308"/>
    </row>
    <row r="126" spans="2:11" ht="15" customHeight="1">
      <c r="B126" s="306"/>
      <c r="C126" s="267" t="s">
        <v>639</v>
      </c>
      <c r="D126" s="267"/>
      <c r="E126" s="267"/>
      <c r="F126" s="286" t="s">
        <v>690</v>
      </c>
      <c r="G126" s="267"/>
      <c r="H126" s="267" t="s">
        <v>741</v>
      </c>
      <c r="I126" s="267" t="s">
        <v>692</v>
      </c>
      <c r="J126" s="267" t="s">
        <v>740</v>
      </c>
      <c r="K126" s="308"/>
    </row>
    <row r="127" spans="2:11" ht="15" customHeight="1">
      <c r="B127" s="306"/>
      <c r="C127" s="267" t="s">
        <v>701</v>
      </c>
      <c r="D127" s="267"/>
      <c r="E127" s="267"/>
      <c r="F127" s="286" t="s">
        <v>696</v>
      </c>
      <c r="G127" s="267"/>
      <c r="H127" s="267" t="s">
        <v>702</v>
      </c>
      <c r="I127" s="267" t="s">
        <v>692</v>
      </c>
      <c r="J127" s="267">
        <v>15</v>
      </c>
      <c r="K127" s="308"/>
    </row>
    <row r="128" spans="2:11" ht="15" customHeight="1">
      <c r="B128" s="306"/>
      <c r="C128" s="288" t="s">
        <v>703</v>
      </c>
      <c r="D128" s="288"/>
      <c r="E128" s="288"/>
      <c r="F128" s="289" t="s">
        <v>696</v>
      </c>
      <c r="G128" s="288"/>
      <c r="H128" s="288" t="s">
        <v>704</v>
      </c>
      <c r="I128" s="288" t="s">
        <v>692</v>
      </c>
      <c r="J128" s="288">
        <v>15</v>
      </c>
      <c r="K128" s="308"/>
    </row>
    <row r="129" spans="2:11" ht="15" customHeight="1">
      <c r="B129" s="306"/>
      <c r="C129" s="288" t="s">
        <v>705</v>
      </c>
      <c r="D129" s="288"/>
      <c r="E129" s="288"/>
      <c r="F129" s="289" t="s">
        <v>696</v>
      </c>
      <c r="G129" s="288"/>
      <c r="H129" s="288" t="s">
        <v>706</v>
      </c>
      <c r="I129" s="288" t="s">
        <v>692</v>
      </c>
      <c r="J129" s="288">
        <v>20</v>
      </c>
      <c r="K129" s="308"/>
    </row>
    <row r="130" spans="2:11" ht="15" customHeight="1">
      <c r="B130" s="306"/>
      <c r="C130" s="288" t="s">
        <v>707</v>
      </c>
      <c r="D130" s="288"/>
      <c r="E130" s="288"/>
      <c r="F130" s="289" t="s">
        <v>696</v>
      </c>
      <c r="G130" s="288"/>
      <c r="H130" s="288" t="s">
        <v>708</v>
      </c>
      <c r="I130" s="288" t="s">
        <v>692</v>
      </c>
      <c r="J130" s="288">
        <v>20</v>
      </c>
      <c r="K130" s="308"/>
    </row>
    <row r="131" spans="2:11" ht="15" customHeight="1">
      <c r="B131" s="306"/>
      <c r="C131" s="267" t="s">
        <v>695</v>
      </c>
      <c r="D131" s="267"/>
      <c r="E131" s="267"/>
      <c r="F131" s="286" t="s">
        <v>696</v>
      </c>
      <c r="G131" s="267"/>
      <c r="H131" s="267" t="s">
        <v>729</v>
      </c>
      <c r="I131" s="267" t="s">
        <v>692</v>
      </c>
      <c r="J131" s="267">
        <v>50</v>
      </c>
      <c r="K131" s="308"/>
    </row>
    <row r="132" spans="2:11" ht="15" customHeight="1">
      <c r="B132" s="306"/>
      <c r="C132" s="267" t="s">
        <v>709</v>
      </c>
      <c r="D132" s="267"/>
      <c r="E132" s="267"/>
      <c r="F132" s="286" t="s">
        <v>696</v>
      </c>
      <c r="G132" s="267"/>
      <c r="H132" s="267" t="s">
        <v>729</v>
      </c>
      <c r="I132" s="267" t="s">
        <v>692</v>
      </c>
      <c r="J132" s="267">
        <v>50</v>
      </c>
      <c r="K132" s="308"/>
    </row>
    <row r="133" spans="2:11" ht="15" customHeight="1">
      <c r="B133" s="306"/>
      <c r="C133" s="267" t="s">
        <v>715</v>
      </c>
      <c r="D133" s="267"/>
      <c r="E133" s="267"/>
      <c r="F133" s="286" t="s">
        <v>696</v>
      </c>
      <c r="G133" s="267"/>
      <c r="H133" s="267" t="s">
        <v>729</v>
      </c>
      <c r="I133" s="267" t="s">
        <v>692</v>
      </c>
      <c r="J133" s="267">
        <v>50</v>
      </c>
      <c r="K133" s="308"/>
    </row>
    <row r="134" spans="2:11" ht="15" customHeight="1">
      <c r="B134" s="306"/>
      <c r="C134" s="267" t="s">
        <v>717</v>
      </c>
      <c r="D134" s="267"/>
      <c r="E134" s="267"/>
      <c r="F134" s="286" t="s">
        <v>696</v>
      </c>
      <c r="G134" s="267"/>
      <c r="H134" s="267" t="s">
        <v>729</v>
      </c>
      <c r="I134" s="267" t="s">
        <v>692</v>
      </c>
      <c r="J134" s="267">
        <v>50</v>
      </c>
      <c r="K134" s="308"/>
    </row>
    <row r="135" spans="2:11" ht="15" customHeight="1">
      <c r="B135" s="306"/>
      <c r="C135" s="267" t="s">
        <v>118</v>
      </c>
      <c r="D135" s="267"/>
      <c r="E135" s="267"/>
      <c r="F135" s="286" t="s">
        <v>696</v>
      </c>
      <c r="G135" s="267"/>
      <c r="H135" s="267" t="s">
        <v>742</v>
      </c>
      <c r="I135" s="267" t="s">
        <v>692</v>
      </c>
      <c r="J135" s="267">
        <v>255</v>
      </c>
      <c r="K135" s="308"/>
    </row>
    <row r="136" spans="2:11" ht="15" customHeight="1">
      <c r="B136" s="306"/>
      <c r="C136" s="267" t="s">
        <v>719</v>
      </c>
      <c r="D136" s="267"/>
      <c r="E136" s="267"/>
      <c r="F136" s="286" t="s">
        <v>690</v>
      </c>
      <c r="G136" s="267"/>
      <c r="H136" s="267" t="s">
        <v>743</v>
      </c>
      <c r="I136" s="267" t="s">
        <v>721</v>
      </c>
      <c r="J136" s="267"/>
      <c r="K136" s="308"/>
    </row>
    <row r="137" spans="2:11" ht="15" customHeight="1">
      <c r="B137" s="306"/>
      <c r="C137" s="267" t="s">
        <v>722</v>
      </c>
      <c r="D137" s="267"/>
      <c r="E137" s="267"/>
      <c r="F137" s="286" t="s">
        <v>690</v>
      </c>
      <c r="G137" s="267"/>
      <c r="H137" s="267" t="s">
        <v>744</v>
      </c>
      <c r="I137" s="267" t="s">
        <v>724</v>
      </c>
      <c r="J137" s="267"/>
      <c r="K137" s="308"/>
    </row>
    <row r="138" spans="2:11" ht="15" customHeight="1">
      <c r="B138" s="306"/>
      <c r="C138" s="267" t="s">
        <v>725</v>
      </c>
      <c r="D138" s="267"/>
      <c r="E138" s="267"/>
      <c r="F138" s="286" t="s">
        <v>690</v>
      </c>
      <c r="G138" s="267"/>
      <c r="H138" s="267" t="s">
        <v>725</v>
      </c>
      <c r="I138" s="267" t="s">
        <v>724</v>
      </c>
      <c r="J138" s="267"/>
      <c r="K138" s="308"/>
    </row>
    <row r="139" spans="2:11" ht="15" customHeight="1">
      <c r="B139" s="306"/>
      <c r="C139" s="267" t="s">
        <v>44</v>
      </c>
      <c r="D139" s="267"/>
      <c r="E139" s="267"/>
      <c r="F139" s="286" t="s">
        <v>690</v>
      </c>
      <c r="G139" s="267"/>
      <c r="H139" s="267" t="s">
        <v>745</v>
      </c>
      <c r="I139" s="267" t="s">
        <v>724</v>
      </c>
      <c r="J139" s="267"/>
      <c r="K139" s="308"/>
    </row>
    <row r="140" spans="2:11" ht="15" customHeight="1">
      <c r="B140" s="306"/>
      <c r="C140" s="267" t="s">
        <v>746</v>
      </c>
      <c r="D140" s="267"/>
      <c r="E140" s="267"/>
      <c r="F140" s="286" t="s">
        <v>690</v>
      </c>
      <c r="G140" s="267"/>
      <c r="H140" s="267" t="s">
        <v>747</v>
      </c>
      <c r="I140" s="267" t="s">
        <v>724</v>
      </c>
      <c r="J140" s="267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3"/>
      <c r="C142" s="263"/>
      <c r="D142" s="263"/>
      <c r="E142" s="263"/>
      <c r="F142" s="298"/>
      <c r="G142" s="263"/>
      <c r="H142" s="263"/>
      <c r="I142" s="263"/>
      <c r="J142" s="263"/>
      <c r="K142" s="263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382" t="s">
        <v>748</v>
      </c>
      <c r="D145" s="382"/>
      <c r="E145" s="382"/>
      <c r="F145" s="382"/>
      <c r="G145" s="382"/>
      <c r="H145" s="382"/>
      <c r="I145" s="382"/>
      <c r="J145" s="382"/>
      <c r="K145" s="278"/>
    </row>
    <row r="146" spans="2:11" ht="17.25" customHeight="1">
      <c r="B146" s="277"/>
      <c r="C146" s="279" t="s">
        <v>684</v>
      </c>
      <c r="D146" s="279"/>
      <c r="E146" s="279"/>
      <c r="F146" s="279" t="s">
        <v>685</v>
      </c>
      <c r="G146" s="280"/>
      <c r="H146" s="279" t="s">
        <v>113</v>
      </c>
      <c r="I146" s="279" t="s">
        <v>63</v>
      </c>
      <c r="J146" s="279" t="s">
        <v>686</v>
      </c>
      <c r="K146" s="278"/>
    </row>
    <row r="147" spans="2:11" ht="17.25" customHeight="1">
      <c r="B147" s="277"/>
      <c r="C147" s="281" t="s">
        <v>687</v>
      </c>
      <c r="D147" s="281"/>
      <c r="E147" s="281"/>
      <c r="F147" s="282" t="s">
        <v>688</v>
      </c>
      <c r="G147" s="283"/>
      <c r="H147" s="281"/>
      <c r="I147" s="281"/>
      <c r="J147" s="281" t="s">
        <v>689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693</v>
      </c>
      <c r="D149" s="267"/>
      <c r="E149" s="267"/>
      <c r="F149" s="313" t="s">
        <v>690</v>
      </c>
      <c r="G149" s="267"/>
      <c r="H149" s="312" t="s">
        <v>729</v>
      </c>
      <c r="I149" s="312" t="s">
        <v>692</v>
      </c>
      <c r="J149" s="312">
        <v>120</v>
      </c>
      <c r="K149" s="308"/>
    </row>
    <row r="150" spans="2:11" ht="15" customHeight="1">
      <c r="B150" s="287"/>
      <c r="C150" s="312" t="s">
        <v>738</v>
      </c>
      <c r="D150" s="267"/>
      <c r="E150" s="267"/>
      <c r="F150" s="313" t="s">
        <v>690</v>
      </c>
      <c r="G150" s="267"/>
      <c r="H150" s="312" t="s">
        <v>749</v>
      </c>
      <c r="I150" s="312" t="s">
        <v>692</v>
      </c>
      <c r="J150" s="312" t="s">
        <v>740</v>
      </c>
      <c r="K150" s="308"/>
    </row>
    <row r="151" spans="2:11" ht="15" customHeight="1">
      <c r="B151" s="287"/>
      <c r="C151" s="312" t="s">
        <v>639</v>
      </c>
      <c r="D151" s="267"/>
      <c r="E151" s="267"/>
      <c r="F151" s="313" t="s">
        <v>690</v>
      </c>
      <c r="G151" s="267"/>
      <c r="H151" s="312" t="s">
        <v>750</v>
      </c>
      <c r="I151" s="312" t="s">
        <v>692</v>
      </c>
      <c r="J151" s="312" t="s">
        <v>740</v>
      </c>
      <c r="K151" s="308"/>
    </row>
    <row r="152" spans="2:11" ht="15" customHeight="1">
      <c r="B152" s="287"/>
      <c r="C152" s="312" t="s">
        <v>695</v>
      </c>
      <c r="D152" s="267"/>
      <c r="E152" s="267"/>
      <c r="F152" s="313" t="s">
        <v>696</v>
      </c>
      <c r="G152" s="267"/>
      <c r="H152" s="312" t="s">
        <v>729</v>
      </c>
      <c r="I152" s="312" t="s">
        <v>692</v>
      </c>
      <c r="J152" s="312">
        <v>50</v>
      </c>
      <c r="K152" s="308"/>
    </row>
    <row r="153" spans="2:11" ht="15" customHeight="1">
      <c r="B153" s="287"/>
      <c r="C153" s="312" t="s">
        <v>698</v>
      </c>
      <c r="D153" s="267"/>
      <c r="E153" s="267"/>
      <c r="F153" s="313" t="s">
        <v>690</v>
      </c>
      <c r="G153" s="267"/>
      <c r="H153" s="312" t="s">
        <v>729</v>
      </c>
      <c r="I153" s="312" t="s">
        <v>700</v>
      </c>
      <c r="J153" s="312"/>
      <c r="K153" s="308"/>
    </row>
    <row r="154" spans="2:11" ht="15" customHeight="1">
      <c r="B154" s="287"/>
      <c r="C154" s="312" t="s">
        <v>709</v>
      </c>
      <c r="D154" s="267"/>
      <c r="E154" s="267"/>
      <c r="F154" s="313" t="s">
        <v>696</v>
      </c>
      <c r="G154" s="267"/>
      <c r="H154" s="312" t="s">
        <v>729</v>
      </c>
      <c r="I154" s="312" t="s">
        <v>692</v>
      </c>
      <c r="J154" s="312">
        <v>50</v>
      </c>
      <c r="K154" s="308"/>
    </row>
    <row r="155" spans="2:11" ht="15" customHeight="1">
      <c r="B155" s="287"/>
      <c r="C155" s="312" t="s">
        <v>717</v>
      </c>
      <c r="D155" s="267"/>
      <c r="E155" s="267"/>
      <c r="F155" s="313" t="s">
        <v>696</v>
      </c>
      <c r="G155" s="267"/>
      <c r="H155" s="312" t="s">
        <v>729</v>
      </c>
      <c r="I155" s="312" t="s">
        <v>692</v>
      </c>
      <c r="J155" s="312">
        <v>50</v>
      </c>
      <c r="K155" s="308"/>
    </row>
    <row r="156" spans="2:11" ht="15" customHeight="1">
      <c r="B156" s="287"/>
      <c r="C156" s="312" t="s">
        <v>715</v>
      </c>
      <c r="D156" s="267"/>
      <c r="E156" s="267"/>
      <c r="F156" s="313" t="s">
        <v>696</v>
      </c>
      <c r="G156" s="267"/>
      <c r="H156" s="312" t="s">
        <v>729</v>
      </c>
      <c r="I156" s="312" t="s">
        <v>692</v>
      </c>
      <c r="J156" s="312">
        <v>50</v>
      </c>
      <c r="K156" s="308"/>
    </row>
    <row r="157" spans="2:11" ht="15" customHeight="1">
      <c r="B157" s="287"/>
      <c r="C157" s="312" t="s">
        <v>97</v>
      </c>
      <c r="D157" s="267"/>
      <c r="E157" s="267"/>
      <c r="F157" s="313" t="s">
        <v>690</v>
      </c>
      <c r="G157" s="267"/>
      <c r="H157" s="312" t="s">
        <v>751</v>
      </c>
      <c r="I157" s="312" t="s">
        <v>692</v>
      </c>
      <c r="J157" s="312" t="s">
        <v>752</v>
      </c>
      <c r="K157" s="308"/>
    </row>
    <row r="158" spans="2:11" ht="15" customHeight="1">
      <c r="B158" s="287"/>
      <c r="C158" s="312" t="s">
        <v>753</v>
      </c>
      <c r="D158" s="267"/>
      <c r="E158" s="267"/>
      <c r="F158" s="313" t="s">
        <v>690</v>
      </c>
      <c r="G158" s="267"/>
      <c r="H158" s="312" t="s">
        <v>754</v>
      </c>
      <c r="I158" s="312" t="s">
        <v>724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3"/>
      <c r="C160" s="267"/>
      <c r="D160" s="267"/>
      <c r="E160" s="267"/>
      <c r="F160" s="286"/>
      <c r="G160" s="267"/>
      <c r="H160" s="267"/>
      <c r="I160" s="267"/>
      <c r="J160" s="267"/>
      <c r="K160" s="263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>
      <c r="B163" s="258"/>
      <c r="C163" s="381" t="s">
        <v>755</v>
      </c>
      <c r="D163" s="381"/>
      <c r="E163" s="381"/>
      <c r="F163" s="381"/>
      <c r="G163" s="381"/>
      <c r="H163" s="381"/>
      <c r="I163" s="381"/>
      <c r="J163" s="381"/>
      <c r="K163" s="259"/>
    </row>
    <row r="164" spans="2:11" ht="17.25" customHeight="1">
      <c r="B164" s="258"/>
      <c r="C164" s="279" t="s">
        <v>684</v>
      </c>
      <c r="D164" s="279"/>
      <c r="E164" s="279"/>
      <c r="F164" s="279" t="s">
        <v>685</v>
      </c>
      <c r="G164" s="316"/>
      <c r="H164" s="317" t="s">
        <v>113</v>
      </c>
      <c r="I164" s="317" t="s">
        <v>63</v>
      </c>
      <c r="J164" s="279" t="s">
        <v>686</v>
      </c>
      <c r="K164" s="259"/>
    </row>
    <row r="165" spans="2:11" ht="17.25" customHeight="1">
      <c r="B165" s="260"/>
      <c r="C165" s="281" t="s">
        <v>687</v>
      </c>
      <c r="D165" s="281"/>
      <c r="E165" s="281"/>
      <c r="F165" s="282" t="s">
        <v>688</v>
      </c>
      <c r="G165" s="318"/>
      <c r="H165" s="319"/>
      <c r="I165" s="319"/>
      <c r="J165" s="281" t="s">
        <v>689</v>
      </c>
      <c r="K165" s="261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7" t="s">
        <v>693</v>
      </c>
      <c r="D167" s="267"/>
      <c r="E167" s="267"/>
      <c r="F167" s="286" t="s">
        <v>690</v>
      </c>
      <c r="G167" s="267"/>
      <c r="H167" s="267" t="s">
        <v>729</v>
      </c>
      <c r="I167" s="267" t="s">
        <v>692</v>
      </c>
      <c r="J167" s="267">
        <v>120</v>
      </c>
      <c r="K167" s="308"/>
    </row>
    <row r="168" spans="2:11" ht="15" customHeight="1">
      <c r="B168" s="287"/>
      <c r="C168" s="267" t="s">
        <v>738</v>
      </c>
      <c r="D168" s="267"/>
      <c r="E168" s="267"/>
      <c r="F168" s="286" t="s">
        <v>690</v>
      </c>
      <c r="G168" s="267"/>
      <c r="H168" s="267" t="s">
        <v>739</v>
      </c>
      <c r="I168" s="267" t="s">
        <v>692</v>
      </c>
      <c r="J168" s="267" t="s">
        <v>740</v>
      </c>
      <c r="K168" s="308"/>
    </row>
    <row r="169" spans="2:11" ht="15" customHeight="1">
      <c r="B169" s="287"/>
      <c r="C169" s="267" t="s">
        <v>639</v>
      </c>
      <c r="D169" s="267"/>
      <c r="E169" s="267"/>
      <c r="F169" s="286" t="s">
        <v>690</v>
      </c>
      <c r="G169" s="267"/>
      <c r="H169" s="267" t="s">
        <v>756</v>
      </c>
      <c r="I169" s="267" t="s">
        <v>692</v>
      </c>
      <c r="J169" s="267" t="s">
        <v>740</v>
      </c>
      <c r="K169" s="308"/>
    </row>
    <row r="170" spans="2:11" ht="15" customHeight="1">
      <c r="B170" s="287"/>
      <c r="C170" s="267" t="s">
        <v>695</v>
      </c>
      <c r="D170" s="267"/>
      <c r="E170" s="267"/>
      <c r="F170" s="286" t="s">
        <v>696</v>
      </c>
      <c r="G170" s="267"/>
      <c r="H170" s="267" t="s">
        <v>756</v>
      </c>
      <c r="I170" s="267" t="s">
        <v>692</v>
      </c>
      <c r="J170" s="267">
        <v>50</v>
      </c>
      <c r="K170" s="308"/>
    </row>
    <row r="171" spans="2:11" ht="15" customHeight="1">
      <c r="B171" s="287"/>
      <c r="C171" s="267" t="s">
        <v>698</v>
      </c>
      <c r="D171" s="267"/>
      <c r="E171" s="267"/>
      <c r="F171" s="286" t="s">
        <v>690</v>
      </c>
      <c r="G171" s="267"/>
      <c r="H171" s="267" t="s">
        <v>756</v>
      </c>
      <c r="I171" s="267" t="s">
        <v>700</v>
      </c>
      <c r="J171" s="267"/>
      <c r="K171" s="308"/>
    </row>
    <row r="172" spans="2:11" ht="15" customHeight="1">
      <c r="B172" s="287"/>
      <c r="C172" s="267" t="s">
        <v>709</v>
      </c>
      <c r="D172" s="267"/>
      <c r="E172" s="267"/>
      <c r="F172" s="286" t="s">
        <v>696</v>
      </c>
      <c r="G172" s="267"/>
      <c r="H172" s="267" t="s">
        <v>756</v>
      </c>
      <c r="I172" s="267" t="s">
        <v>692</v>
      </c>
      <c r="J172" s="267">
        <v>50</v>
      </c>
      <c r="K172" s="308"/>
    </row>
    <row r="173" spans="2:11" ht="15" customHeight="1">
      <c r="B173" s="287"/>
      <c r="C173" s="267" t="s">
        <v>717</v>
      </c>
      <c r="D173" s="267"/>
      <c r="E173" s="267"/>
      <c r="F173" s="286" t="s">
        <v>696</v>
      </c>
      <c r="G173" s="267"/>
      <c r="H173" s="267" t="s">
        <v>756</v>
      </c>
      <c r="I173" s="267" t="s">
        <v>692</v>
      </c>
      <c r="J173" s="267">
        <v>50</v>
      </c>
      <c r="K173" s="308"/>
    </row>
    <row r="174" spans="2:11" ht="15" customHeight="1">
      <c r="B174" s="287"/>
      <c r="C174" s="267" t="s">
        <v>715</v>
      </c>
      <c r="D174" s="267"/>
      <c r="E174" s="267"/>
      <c r="F174" s="286" t="s">
        <v>696</v>
      </c>
      <c r="G174" s="267"/>
      <c r="H174" s="267" t="s">
        <v>756</v>
      </c>
      <c r="I174" s="267" t="s">
        <v>692</v>
      </c>
      <c r="J174" s="267">
        <v>50</v>
      </c>
      <c r="K174" s="308"/>
    </row>
    <row r="175" spans="2:11" ht="15" customHeight="1">
      <c r="B175" s="287"/>
      <c r="C175" s="267" t="s">
        <v>112</v>
      </c>
      <c r="D175" s="267"/>
      <c r="E175" s="267"/>
      <c r="F175" s="286" t="s">
        <v>690</v>
      </c>
      <c r="G175" s="267"/>
      <c r="H175" s="267" t="s">
        <v>757</v>
      </c>
      <c r="I175" s="267" t="s">
        <v>758</v>
      </c>
      <c r="J175" s="267"/>
      <c r="K175" s="308"/>
    </row>
    <row r="176" spans="2:11" ht="15" customHeight="1">
      <c r="B176" s="287"/>
      <c r="C176" s="267" t="s">
        <v>63</v>
      </c>
      <c r="D176" s="267"/>
      <c r="E176" s="267"/>
      <c r="F176" s="286" t="s">
        <v>690</v>
      </c>
      <c r="G176" s="267"/>
      <c r="H176" s="267" t="s">
        <v>759</v>
      </c>
      <c r="I176" s="267" t="s">
        <v>760</v>
      </c>
      <c r="J176" s="267">
        <v>1</v>
      </c>
      <c r="K176" s="308"/>
    </row>
    <row r="177" spans="2:11" ht="15" customHeight="1">
      <c r="B177" s="287"/>
      <c r="C177" s="267" t="s">
        <v>59</v>
      </c>
      <c r="D177" s="267"/>
      <c r="E177" s="267"/>
      <c r="F177" s="286" t="s">
        <v>690</v>
      </c>
      <c r="G177" s="267"/>
      <c r="H177" s="267" t="s">
        <v>761</v>
      </c>
      <c r="I177" s="267" t="s">
        <v>692</v>
      </c>
      <c r="J177" s="267">
        <v>20</v>
      </c>
      <c r="K177" s="308"/>
    </row>
    <row r="178" spans="2:11" ht="15" customHeight="1">
      <c r="B178" s="287"/>
      <c r="C178" s="267" t="s">
        <v>113</v>
      </c>
      <c r="D178" s="267"/>
      <c r="E178" s="267"/>
      <c r="F178" s="286" t="s">
        <v>690</v>
      </c>
      <c r="G178" s="267"/>
      <c r="H178" s="267" t="s">
        <v>762</v>
      </c>
      <c r="I178" s="267" t="s">
        <v>692</v>
      </c>
      <c r="J178" s="267">
        <v>255</v>
      </c>
      <c r="K178" s="308"/>
    </row>
    <row r="179" spans="2:11" ht="15" customHeight="1">
      <c r="B179" s="287"/>
      <c r="C179" s="267" t="s">
        <v>114</v>
      </c>
      <c r="D179" s="267"/>
      <c r="E179" s="267"/>
      <c r="F179" s="286" t="s">
        <v>690</v>
      </c>
      <c r="G179" s="267"/>
      <c r="H179" s="267" t="s">
        <v>655</v>
      </c>
      <c r="I179" s="267" t="s">
        <v>692</v>
      </c>
      <c r="J179" s="267">
        <v>10</v>
      </c>
      <c r="K179" s="308"/>
    </row>
    <row r="180" spans="2:11" ht="15" customHeight="1">
      <c r="B180" s="287"/>
      <c r="C180" s="267" t="s">
        <v>115</v>
      </c>
      <c r="D180" s="267"/>
      <c r="E180" s="267"/>
      <c r="F180" s="286" t="s">
        <v>690</v>
      </c>
      <c r="G180" s="267"/>
      <c r="H180" s="267" t="s">
        <v>763</v>
      </c>
      <c r="I180" s="267" t="s">
        <v>724</v>
      </c>
      <c r="J180" s="267"/>
      <c r="K180" s="308"/>
    </row>
    <row r="181" spans="2:11" ht="15" customHeight="1">
      <c r="B181" s="287"/>
      <c r="C181" s="267" t="s">
        <v>764</v>
      </c>
      <c r="D181" s="267"/>
      <c r="E181" s="267"/>
      <c r="F181" s="286" t="s">
        <v>690</v>
      </c>
      <c r="G181" s="267"/>
      <c r="H181" s="267" t="s">
        <v>765</v>
      </c>
      <c r="I181" s="267" t="s">
        <v>724</v>
      </c>
      <c r="J181" s="267"/>
      <c r="K181" s="308"/>
    </row>
    <row r="182" spans="2:11" ht="15" customHeight="1">
      <c r="B182" s="287"/>
      <c r="C182" s="267" t="s">
        <v>753</v>
      </c>
      <c r="D182" s="267"/>
      <c r="E182" s="267"/>
      <c r="F182" s="286" t="s">
        <v>690</v>
      </c>
      <c r="G182" s="267"/>
      <c r="H182" s="267" t="s">
        <v>766</v>
      </c>
      <c r="I182" s="267" t="s">
        <v>724</v>
      </c>
      <c r="J182" s="267"/>
      <c r="K182" s="308"/>
    </row>
    <row r="183" spans="2:11" ht="15" customHeight="1">
      <c r="B183" s="287"/>
      <c r="C183" s="267" t="s">
        <v>117</v>
      </c>
      <c r="D183" s="267"/>
      <c r="E183" s="267"/>
      <c r="F183" s="286" t="s">
        <v>696</v>
      </c>
      <c r="G183" s="267"/>
      <c r="H183" s="267" t="s">
        <v>767</v>
      </c>
      <c r="I183" s="267" t="s">
        <v>692</v>
      </c>
      <c r="J183" s="267">
        <v>50</v>
      </c>
      <c r="K183" s="308"/>
    </row>
    <row r="184" spans="2:11" ht="15" customHeight="1">
      <c r="B184" s="287"/>
      <c r="C184" s="267" t="s">
        <v>768</v>
      </c>
      <c r="D184" s="267"/>
      <c r="E184" s="267"/>
      <c r="F184" s="286" t="s">
        <v>696</v>
      </c>
      <c r="G184" s="267"/>
      <c r="H184" s="267" t="s">
        <v>769</v>
      </c>
      <c r="I184" s="267" t="s">
        <v>770</v>
      </c>
      <c r="J184" s="267"/>
      <c r="K184" s="308"/>
    </row>
    <row r="185" spans="2:11" ht="15" customHeight="1">
      <c r="B185" s="287"/>
      <c r="C185" s="267" t="s">
        <v>771</v>
      </c>
      <c r="D185" s="267"/>
      <c r="E185" s="267"/>
      <c r="F185" s="286" t="s">
        <v>696</v>
      </c>
      <c r="G185" s="267"/>
      <c r="H185" s="267" t="s">
        <v>772</v>
      </c>
      <c r="I185" s="267" t="s">
        <v>770</v>
      </c>
      <c r="J185" s="267"/>
      <c r="K185" s="308"/>
    </row>
    <row r="186" spans="2:11" ht="15" customHeight="1">
      <c r="B186" s="287"/>
      <c r="C186" s="267" t="s">
        <v>773</v>
      </c>
      <c r="D186" s="267"/>
      <c r="E186" s="267"/>
      <c r="F186" s="286" t="s">
        <v>696</v>
      </c>
      <c r="G186" s="267"/>
      <c r="H186" s="267" t="s">
        <v>774</v>
      </c>
      <c r="I186" s="267" t="s">
        <v>770</v>
      </c>
      <c r="J186" s="267"/>
      <c r="K186" s="308"/>
    </row>
    <row r="187" spans="2:11" ht="15" customHeight="1">
      <c r="B187" s="287"/>
      <c r="C187" s="320" t="s">
        <v>775</v>
      </c>
      <c r="D187" s="267"/>
      <c r="E187" s="267"/>
      <c r="F187" s="286" t="s">
        <v>696</v>
      </c>
      <c r="G187" s="267"/>
      <c r="H187" s="267" t="s">
        <v>776</v>
      </c>
      <c r="I187" s="267" t="s">
        <v>777</v>
      </c>
      <c r="J187" s="321" t="s">
        <v>778</v>
      </c>
      <c r="K187" s="308"/>
    </row>
    <row r="188" spans="2:11" ht="15" customHeight="1">
      <c r="B188" s="287"/>
      <c r="C188" s="272" t="s">
        <v>48</v>
      </c>
      <c r="D188" s="267"/>
      <c r="E188" s="267"/>
      <c r="F188" s="286" t="s">
        <v>690</v>
      </c>
      <c r="G188" s="267"/>
      <c r="H188" s="263" t="s">
        <v>779</v>
      </c>
      <c r="I188" s="267" t="s">
        <v>780</v>
      </c>
      <c r="J188" s="267"/>
      <c r="K188" s="308"/>
    </row>
    <row r="189" spans="2:11" ht="15" customHeight="1">
      <c r="B189" s="287"/>
      <c r="C189" s="272" t="s">
        <v>781</v>
      </c>
      <c r="D189" s="267"/>
      <c r="E189" s="267"/>
      <c r="F189" s="286" t="s">
        <v>690</v>
      </c>
      <c r="G189" s="267"/>
      <c r="H189" s="267" t="s">
        <v>782</v>
      </c>
      <c r="I189" s="267" t="s">
        <v>724</v>
      </c>
      <c r="J189" s="267"/>
      <c r="K189" s="308"/>
    </row>
    <row r="190" spans="2:11" ht="15" customHeight="1">
      <c r="B190" s="287"/>
      <c r="C190" s="272" t="s">
        <v>783</v>
      </c>
      <c r="D190" s="267"/>
      <c r="E190" s="267"/>
      <c r="F190" s="286" t="s">
        <v>690</v>
      </c>
      <c r="G190" s="267"/>
      <c r="H190" s="267" t="s">
        <v>784</v>
      </c>
      <c r="I190" s="267" t="s">
        <v>724</v>
      </c>
      <c r="J190" s="267"/>
      <c r="K190" s="308"/>
    </row>
    <row r="191" spans="2:11" ht="15" customHeight="1">
      <c r="B191" s="287"/>
      <c r="C191" s="272" t="s">
        <v>785</v>
      </c>
      <c r="D191" s="267"/>
      <c r="E191" s="267"/>
      <c r="F191" s="286" t="s">
        <v>696</v>
      </c>
      <c r="G191" s="267"/>
      <c r="H191" s="267" t="s">
        <v>786</v>
      </c>
      <c r="I191" s="267" t="s">
        <v>724</v>
      </c>
      <c r="J191" s="267"/>
      <c r="K191" s="308"/>
    </row>
    <row r="192" spans="2:11" ht="15" customHeight="1">
      <c r="B192" s="314"/>
      <c r="C192" s="322"/>
      <c r="D192" s="296"/>
      <c r="E192" s="296"/>
      <c r="F192" s="296"/>
      <c r="G192" s="296"/>
      <c r="H192" s="296"/>
      <c r="I192" s="296"/>
      <c r="J192" s="296"/>
      <c r="K192" s="315"/>
    </row>
    <row r="193" spans="2:11" ht="18.75" customHeight="1">
      <c r="B193" s="263"/>
      <c r="C193" s="267"/>
      <c r="D193" s="267"/>
      <c r="E193" s="267"/>
      <c r="F193" s="286"/>
      <c r="G193" s="267"/>
      <c r="H193" s="267"/>
      <c r="I193" s="267"/>
      <c r="J193" s="267"/>
      <c r="K193" s="263"/>
    </row>
    <row r="194" spans="2:11" ht="18.75" customHeight="1">
      <c r="B194" s="263"/>
      <c r="C194" s="267"/>
      <c r="D194" s="267"/>
      <c r="E194" s="267"/>
      <c r="F194" s="286"/>
      <c r="G194" s="267"/>
      <c r="H194" s="267"/>
      <c r="I194" s="267"/>
      <c r="J194" s="267"/>
      <c r="K194" s="263"/>
    </row>
    <row r="195" spans="2:11" ht="18.75" customHeight="1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spans="2:11" ht="13.5">
      <c r="B196" s="255"/>
      <c r="C196" s="256"/>
      <c r="D196" s="256"/>
      <c r="E196" s="256"/>
      <c r="F196" s="256"/>
      <c r="G196" s="256"/>
      <c r="H196" s="256"/>
      <c r="I196" s="256"/>
      <c r="J196" s="256"/>
      <c r="K196" s="257"/>
    </row>
    <row r="197" spans="2:11" ht="21">
      <c r="B197" s="258"/>
      <c r="C197" s="381" t="s">
        <v>787</v>
      </c>
      <c r="D197" s="381"/>
      <c r="E197" s="381"/>
      <c r="F197" s="381"/>
      <c r="G197" s="381"/>
      <c r="H197" s="381"/>
      <c r="I197" s="381"/>
      <c r="J197" s="381"/>
      <c r="K197" s="259"/>
    </row>
    <row r="198" spans="2:11" ht="25.5" customHeight="1">
      <c r="B198" s="258"/>
      <c r="C198" s="323" t="s">
        <v>788</v>
      </c>
      <c r="D198" s="323"/>
      <c r="E198" s="323"/>
      <c r="F198" s="323" t="s">
        <v>789</v>
      </c>
      <c r="G198" s="324"/>
      <c r="H198" s="380" t="s">
        <v>790</v>
      </c>
      <c r="I198" s="380"/>
      <c r="J198" s="380"/>
      <c r="K198" s="259"/>
    </row>
    <row r="199" spans="2:11" ht="5.25" customHeight="1">
      <c r="B199" s="287"/>
      <c r="C199" s="284"/>
      <c r="D199" s="284"/>
      <c r="E199" s="284"/>
      <c r="F199" s="284"/>
      <c r="G199" s="267"/>
      <c r="H199" s="284"/>
      <c r="I199" s="284"/>
      <c r="J199" s="284"/>
      <c r="K199" s="308"/>
    </row>
    <row r="200" spans="2:11" ht="15" customHeight="1">
      <c r="B200" s="287"/>
      <c r="C200" s="267" t="s">
        <v>780</v>
      </c>
      <c r="D200" s="267"/>
      <c r="E200" s="267"/>
      <c r="F200" s="286" t="s">
        <v>49</v>
      </c>
      <c r="G200" s="267"/>
      <c r="H200" s="378" t="s">
        <v>791</v>
      </c>
      <c r="I200" s="378"/>
      <c r="J200" s="378"/>
      <c r="K200" s="308"/>
    </row>
    <row r="201" spans="2:11" ht="15" customHeight="1">
      <c r="B201" s="287"/>
      <c r="C201" s="293"/>
      <c r="D201" s="267"/>
      <c r="E201" s="267"/>
      <c r="F201" s="286" t="s">
        <v>50</v>
      </c>
      <c r="G201" s="267"/>
      <c r="H201" s="378" t="s">
        <v>792</v>
      </c>
      <c r="I201" s="378"/>
      <c r="J201" s="378"/>
      <c r="K201" s="308"/>
    </row>
    <row r="202" spans="2:11" ht="15" customHeight="1">
      <c r="B202" s="287"/>
      <c r="C202" s="293"/>
      <c r="D202" s="267"/>
      <c r="E202" s="267"/>
      <c r="F202" s="286" t="s">
        <v>53</v>
      </c>
      <c r="G202" s="267"/>
      <c r="H202" s="378" t="s">
        <v>793</v>
      </c>
      <c r="I202" s="378"/>
      <c r="J202" s="378"/>
      <c r="K202" s="308"/>
    </row>
    <row r="203" spans="2:11" ht="15" customHeight="1">
      <c r="B203" s="287"/>
      <c r="C203" s="267"/>
      <c r="D203" s="267"/>
      <c r="E203" s="267"/>
      <c r="F203" s="286" t="s">
        <v>51</v>
      </c>
      <c r="G203" s="267"/>
      <c r="H203" s="378" t="s">
        <v>794</v>
      </c>
      <c r="I203" s="378"/>
      <c r="J203" s="378"/>
      <c r="K203" s="308"/>
    </row>
    <row r="204" spans="2:11" ht="15" customHeight="1">
      <c r="B204" s="287"/>
      <c r="C204" s="267"/>
      <c r="D204" s="267"/>
      <c r="E204" s="267"/>
      <c r="F204" s="286" t="s">
        <v>52</v>
      </c>
      <c r="G204" s="267"/>
      <c r="H204" s="378" t="s">
        <v>795</v>
      </c>
      <c r="I204" s="378"/>
      <c r="J204" s="378"/>
      <c r="K204" s="308"/>
    </row>
    <row r="205" spans="2:11" ht="15" customHeight="1">
      <c r="B205" s="287"/>
      <c r="C205" s="267"/>
      <c r="D205" s="267"/>
      <c r="E205" s="267"/>
      <c r="F205" s="286"/>
      <c r="G205" s="267"/>
      <c r="H205" s="267"/>
      <c r="I205" s="267"/>
      <c r="J205" s="267"/>
      <c r="K205" s="308"/>
    </row>
    <row r="206" spans="2:11" ht="15" customHeight="1">
      <c r="B206" s="287"/>
      <c r="C206" s="267" t="s">
        <v>736</v>
      </c>
      <c r="D206" s="267"/>
      <c r="E206" s="267"/>
      <c r="F206" s="286" t="s">
        <v>85</v>
      </c>
      <c r="G206" s="267"/>
      <c r="H206" s="378" t="s">
        <v>796</v>
      </c>
      <c r="I206" s="378"/>
      <c r="J206" s="378"/>
      <c r="K206" s="308"/>
    </row>
    <row r="207" spans="2:11" ht="15" customHeight="1">
      <c r="B207" s="287"/>
      <c r="C207" s="293"/>
      <c r="D207" s="267"/>
      <c r="E207" s="267"/>
      <c r="F207" s="286" t="s">
        <v>633</v>
      </c>
      <c r="G207" s="267"/>
      <c r="H207" s="378" t="s">
        <v>634</v>
      </c>
      <c r="I207" s="378"/>
      <c r="J207" s="378"/>
      <c r="K207" s="308"/>
    </row>
    <row r="208" spans="2:11" ht="15" customHeight="1">
      <c r="B208" s="287"/>
      <c r="C208" s="267"/>
      <c r="D208" s="267"/>
      <c r="E208" s="267"/>
      <c r="F208" s="286" t="s">
        <v>631</v>
      </c>
      <c r="G208" s="267"/>
      <c r="H208" s="378" t="s">
        <v>797</v>
      </c>
      <c r="I208" s="378"/>
      <c r="J208" s="378"/>
      <c r="K208" s="308"/>
    </row>
    <row r="209" spans="2:11" ht="15" customHeight="1">
      <c r="B209" s="325"/>
      <c r="C209" s="293"/>
      <c r="D209" s="293"/>
      <c r="E209" s="293"/>
      <c r="F209" s="286" t="s">
        <v>635</v>
      </c>
      <c r="G209" s="272"/>
      <c r="H209" s="379" t="s">
        <v>636</v>
      </c>
      <c r="I209" s="379"/>
      <c r="J209" s="379"/>
      <c r="K209" s="326"/>
    </row>
    <row r="210" spans="2:11" ht="15" customHeight="1">
      <c r="B210" s="325"/>
      <c r="C210" s="293"/>
      <c r="D210" s="293"/>
      <c r="E210" s="293"/>
      <c r="F210" s="286" t="s">
        <v>637</v>
      </c>
      <c r="G210" s="272"/>
      <c r="H210" s="379" t="s">
        <v>798</v>
      </c>
      <c r="I210" s="379"/>
      <c r="J210" s="379"/>
      <c r="K210" s="326"/>
    </row>
    <row r="211" spans="2:11" ht="15" customHeight="1">
      <c r="B211" s="325"/>
      <c r="C211" s="293"/>
      <c r="D211" s="293"/>
      <c r="E211" s="293"/>
      <c r="F211" s="327"/>
      <c r="G211" s="272"/>
      <c r="H211" s="328"/>
      <c r="I211" s="328"/>
      <c r="J211" s="328"/>
      <c r="K211" s="326"/>
    </row>
    <row r="212" spans="2:11" ht="15" customHeight="1">
      <c r="B212" s="325"/>
      <c r="C212" s="267" t="s">
        <v>760</v>
      </c>
      <c r="D212" s="293"/>
      <c r="E212" s="293"/>
      <c r="F212" s="286">
        <v>1</v>
      </c>
      <c r="G212" s="272"/>
      <c r="H212" s="379" t="s">
        <v>799</v>
      </c>
      <c r="I212" s="379"/>
      <c r="J212" s="379"/>
      <c r="K212" s="326"/>
    </row>
    <row r="213" spans="2:11" ht="15" customHeight="1">
      <c r="B213" s="325"/>
      <c r="C213" s="293"/>
      <c r="D213" s="293"/>
      <c r="E213" s="293"/>
      <c r="F213" s="286">
        <v>2</v>
      </c>
      <c r="G213" s="272"/>
      <c r="H213" s="379" t="s">
        <v>800</v>
      </c>
      <c r="I213" s="379"/>
      <c r="J213" s="379"/>
      <c r="K213" s="326"/>
    </row>
    <row r="214" spans="2:11" ht="15" customHeight="1">
      <c r="B214" s="325"/>
      <c r="C214" s="293"/>
      <c r="D214" s="293"/>
      <c r="E214" s="293"/>
      <c r="F214" s="286">
        <v>3</v>
      </c>
      <c r="G214" s="272"/>
      <c r="H214" s="379" t="s">
        <v>801</v>
      </c>
      <c r="I214" s="379"/>
      <c r="J214" s="379"/>
      <c r="K214" s="326"/>
    </row>
    <row r="215" spans="2:11" ht="15" customHeight="1">
      <c r="B215" s="325"/>
      <c r="C215" s="293"/>
      <c r="D215" s="293"/>
      <c r="E215" s="293"/>
      <c r="F215" s="286">
        <v>4</v>
      </c>
      <c r="G215" s="272"/>
      <c r="H215" s="379" t="s">
        <v>802</v>
      </c>
      <c r="I215" s="379"/>
      <c r="J215" s="379"/>
      <c r="K215" s="326"/>
    </row>
    <row r="216" spans="2:11" ht="12.75" customHeight="1">
      <c r="B216" s="329"/>
      <c r="C216" s="330"/>
      <c r="D216" s="330"/>
      <c r="E216" s="330"/>
      <c r="F216" s="330"/>
      <c r="G216" s="330"/>
      <c r="H216" s="330"/>
      <c r="I216" s="330"/>
      <c r="J216" s="330"/>
      <c r="K216" s="331"/>
    </row>
  </sheetData>
  <sheetProtection algorithmName="SHA-512" hashValue="eETQs+IB+fJHWefL+3PnZDWZPSayzhArHMq8zBtuaTNb3X4CUtuM9PyvnXkZ44ZD+y/93BZJZjJ5QsmUEuIdBw==" saltValue="EClJK2frlvS62xaAQ5AP1g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MNE\MNE</dc:creator>
  <cp:keywords/>
  <dc:description/>
  <cp:lastModifiedBy>MNE</cp:lastModifiedBy>
  <dcterms:created xsi:type="dcterms:W3CDTF">2017-03-28T09:52:31Z</dcterms:created>
  <dcterms:modified xsi:type="dcterms:W3CDTF">2017-03-28T09:52:37Z</dcterms:modified>
  <cp:category/>
  <cp:version/>
  <cp:contentType/>
  <cp:contentStatus/>
</cp:coreProperties>
</file>