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SO 000 - Všeobecné položky" sheetId="2" r:id="rId2"/>
    <sheet name="SO 120 - Silnice II-104" sheetId="3" r:id="rId3"/>
    <sheet name="SO 182 - Přechodné doprav..." sheetId="4" r:id="rId4"/>
    <sheet name="SO 193 - Stálé dopravní z..." sheetId="5" r:id="rId5"/>
    <sheet name="Pokyny pro vyplnění" sheetId="6" r:id="rId6"/>
  </sheets>
  <definedNames>
    <definedName name="_xlnm._FilterDatabase" localSheetId="1" hidden="1">'SO 000 - Všeobecné položky'!$C$83:$K$83</definedName>
    <definedName name="_xlnm._FilterDatabase" localSheetId="2" hidden="1">'SO 120 - Silnice II-104'!$C$84:$K$84</definedName>
    <definedName name="_xlnm._FilterDatabase" localSheetId="3" hidden="1">'SO 182 - Přechodné doprav...'!$C$79:$K$79</definedName>
    <definedName name="_xlnm._FilterDatabase" localSheetId="4" hidden="1">'SO 193 - Stálé dopravní z...'!$C$78:$K$78</definedName>
    <definedName name="_xlnm.Print_Titles" localSheetId="0">'Rekapitulace stavby'!$49:$49</definedName>
    <definedName name="_xlnm.Print_Titles" localSheetId="1">'SO 000 - Všeobecné položky'!$83:$83</definedName>
    <definedName name="_xlnm.Print_Titles" localSheetId="2">'SO 120 - Silnice II-104'!$84:$84</definedName>
    <definedName name="_xlnm.Print_Titles" localSheetId="3">'SO 182 - Přechodné doprav...'!$79:$79</definedName>
    <definedName name="_xlnm.Print_Titles" localSheetId="4">'SO 193 - Stálé dopravní z...'!$78:$78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'SO 000 - Všeobecné položky'!$C$4:$J$36,'SO 000 - Všeobecné položky'!$C$42:$J$65,'SO 000 - Všeobecné položky'!$C$71:$K$118</definedName>
    <definedName name="_xlnm.Print_Area" localSheetId="2">'SO 120 - Silnice II-104'!$C$4:$J$36,'SO 120 - Silnice II-104'!$C$42:$J$66,'SO 120 - Silnice II-104'!$C$72:$K$561</definedName>
    <definedName name="_xlnm.Print_Area" localSheetId="3">'SO 182 - Přechodné doprav...'!$C$4:$J$36,'SO 182 - Přechodné doprav...'!$C$42:$J$61,'SO 182 - Přechodné doprav...'!$C$67:$K$239</definedName>
    <definedName name="_xlnm.Print_Area" localSheetId="4">'SO 193 - Stálé dopravní z...'!$C$4:$J$36,'SO 193 - Stálé dopravní z...'!$C$42:$J$60,'SO 193 - Stálé dopravní z...'!$C$66:$K$128</definedName>
  </definedNames>
  <calcPr fullCalcOnLoad="1"/>
</workbook>
</file>

<file path=xl/sharedStrings.xml><?xml version="1.0" encoding="utf-8"?>
<sst xmlns="http://schemas.openxmlformats.org/spreadsheetml/2006/main" count="7821" uniqueCount="1368">
  <si>
    <t>Poznámka k položce:
Čištění propustků s odstraněním travnatého porostu nebo nánosu, s naložením na dopravní prostředek a veškerou manipulací s materiálem, odvoz dle pol. č. 997221551, náklady na vodu dle pol. č. 938902500R</t>
  </si>
  <si>
    <t>33      "pročištění propustku v km cca 7,210</t>
  </si>
  <si>
    <t>5        "pročištění propustku v km cca 7,245</t>
  </si>
  <si>
    <t>1        "pročištění propustku v km cca 7,250</t>
  </si>
  <si>
    <t>9        "pročištění propustku v km cca 7,292</t>
  </si>
  <si>
    <t>6        "pročištění propustku v km cca 7,310</t>
  </si>
  <si>
    <t>6        "pročištění propustku v km cca 7,340</t>
  </si>
  <si>
    <t>6        "pročištění propustku v km cca 7,352</t>
  </si>
  <si>
    <t>6        "pročištění propustku v km cca 7,383</t>
  </si>
  <si>
    <t>6        "pročištění propustku v km cca 7,721</t>
  </si>
  <si>
    <t>6        "pročištění propustku v km cca 7,750</t>
  </si>
  <si>
    <t>11      "pročištění propustku v km cca 7,790</t>
  </si>
  <si>
    <t>9        "pročištění trouby v km cca 8,150</t>
  </si>
  <si>
    <t>7        "pročištění propustku v km cca 8,205</t>
  </si>
  <si>
    <t>75      "pročištění trouby v délce 75 m v km cca 7,780 (pokud nebude provedeno v rámci opravy)</t>
  </si>
  <si>
    <t>88</t>
  </si>
  <si>
    <t>938902422</t>
  </si>
  <si>
    <t>Čištění propustků strojně tlakovou vodou D do 1000 mm při tl nánosu do 50% DN</t>
  </si>
  <si>
    <t>912397650</t>
  </si>
  <si>
    <t>10      "pročištění propustku v km cca 7,460</t>
  </si>
  <si>
    <t>14      "pročištění propustku v km cca 7,672</t>
  </si>
  <si>
    <t>15      "pročištění propustku v km cca 7,725</t>
  </si>
  <si>
    <t>13      "pročištění propustku v km cca 7,845</t>
  </si>
  <si>
    <t>89</t>
  </si>
  <si>
    <t>938902499</t>
  </si>
  <si>
    <t>Příplatek k čištění propustků delších než 8 m za každý další 1 m délky</t>
  </si>
  <si>
    <t>1693639097</t>
  </si>
  <si>
    <t>"dle pol. č.938902421 - zákl. délka 8m</t>
  </si>
  <si>
    <t>33-8      "pročištění propustku v km cca 7,210</t>
  </si>
  <si>
    <t>9-8        "pročištění propustku v km cca 7,292</t>
  </si>
  <si>
    <t>11-8      "pročištění propustku v km cca 7,790</t>
  </si>
  <si>
    <t>9-8        "pročištění trouby v km cca 8,150</t>
  </si>
  <si>
    <t>"dle pol. č. 938902422 - zákl. délka 8m</t>
  </si>
  <si>
    <t>10-8      "pročištění propustku v km cca 7,460</t>
  </si>
  <si>
    <t>14-8      "pročištění propustku v km cca 7,672</t>
  </si>
  <si>
    <t>15-8      "pročištění propustku v km cca 7,725</t>
  </si>
  <si>
    <t>13-8      "pročištění propustku v km cca 7,845</t>
  </si>
  <si>
    <t>90</t>
  </si>
  <si>
    <t>938902500R</t>
  </si>
  <si>
    <t>Dodávka vody pro čištění propustků tlakovou vodou</t>
  </si>
  <si>
    <t>977970554</t>
  </si>
  <si>
    <t>186   "dle pol. č. 938902421</t>
  </si>
  <si>
    <t>52   "dle pol. č. 938902422</t>
  </si>
  <si>
    <t>91</t>
  </si>
  <si>
    <t>938909311</t>
  </si>
  <si>
    <t>Čištění vozovek metením strojně podkladu nebo krytu betonového nebo živičného</t>
  </si>
  <si>
    <t>1255437936</t>
  </si>
  <si>
    <t>Poznámka k položce:
Očištění odfrézované plochy</t>
  </si>
  <si>
    <t>732         "dle pol. č. 113154232</t>
  </si>
  <si>
    <t>3930       "dle pol. č. 113154335</t>
  </si>
  <si>
    <t>92</t>
  </si>
  <si>
    <t>938909612</t>
  </si>
  <si>
    <t>Odstranění nánosu na krajnicích tl do 200 mm</t>
  </si>
  <si>
    <t>1784102229</t>
  </si>
  <si>
    <t>Poznámka k položce:
Odtěžení drnu na krajnici, dle situace, včetně veškeré manipulace a naložení na dopravní prostředek, odvoz dle pol. č. 997221551</t>
  </si>
  <si>
    <t>7121-7114    "v km 7,114-7,121 - dle situace</t>
  </si>
  <si>
    <t>7202-7170    "v km 7,170-7,202 - dle situace</t>
  </si>
  <si>
    <t>7427-7334    "v km 7,334-7,427 - dle situace</t>
  </si>
  <si>
    <t>7557-7525    "v km 7,525-7,557 - dle situace</t>
  </si>
  <si>
    <t>1004*0,75    "délka krajnice x šířka 0,75 m</t>
  </si>
  <si>
    <t>93</t>
  </si>
  <si>
    <t>966005211</t>
  </si>
  <si>
    <t>Rozebrání a odstranění silničního zábradlí se sloupky osazenými do říms nebo krycích desek</t>
  </si>
  <si>
    <t>1447434601</t>
  </si>
  <si>
    <t>Poznámka k položce:
Odstranění zábradlí u propustku v km 7,790, včetně veškeré manipulace, odvozu a uložení na předepsané místo (včetně příp. poplatku za skládku)</t>
  </si>
  <si>
    <t>94</t>
  </si>
  <si>
    <t>979024443</t>
  </si>
  <si>
    <t>Očištění vybouraných obrubníků a krajníků silničních</t>
  </si>
  <si>
    <t>-902299914</t>
  </si>
  <si>
    <t>110    "dle pol. č. 113201112</t>
  </si>
  <si>
    <t>72      "dle pol. č. 113202111 - zpětné osazení v místě aut. zastávky po rektifikaci</t>
  </si>
  <si>
    <t>182*0,75 'Přepočtené koeficientem množství</t>
  </si>
  <si>
    <t>95</t>
  </si>
  <si>
    <t>979054451</t>
  </si>
  <si>
    <t>Očištění vybouraných zámkových dlaždic s původním spárováním z kameniva těženého</t>
  </si>
  <si>
    <t>1872664767</t>
  </si>
  <si>
    <t>Poznámka k položce:
dle pol. č. 113106123,  včetně odklizení odpadu</t>
  </si>
  <si>
    <t>96</t>
  </si>
  <si>
    <t>979071121</t>
  </si>
  <si>
    <t>Očištění dlažebních kostek drobných s původním spárováním kamenivem těženým</t>
  </si>
  <si>
    <t>488485804</t>
  </si>
  <si>
    <t>Poznámka k položce:
očištění dlažby pro zpětné použití do vozovky - dle pol. č. 113106521 a dle pol. č. 591211111,  včetně odklizení odpadu</t>
  </si>
  <si>
    <t>97</t>
  </si>
  <si>
    <t>979071131</t>
  </si>
  <si>
    <t>Očištění dlažebních kostek mozaikových kamenivem těženým nebo MV</t>
  </si>
  <si>
    <t>1152805855</t>
  </si>
  <si>
    <t>Poznámka k položce:
dle pol. č. 113106111,  včetně odklizení odpadu</t>
  </si>
  <si>
    <t>98</t>
  </si>
  <si>
    <t>981511114</t>
  </si>
  <si>
    <t>Demolice konstrukcí objektů z betonu železového postupným rozebíráním</t>
  </si>
  <si>
    <t>-719721469</t>
  </si>
  <si>
    <t>Poznámka k položce:
vybourání degradovaného čela vtokového objektu v km 8,190, odhad</t>
  </si>
  <si>
    <t>997</t>
  </si>
  <si>
    <t>Přesun sutě</t>
  </si>
  <si>
    <t>99</t>
  </si>
  <si>
    <t>997221551</t>
  </si>
  <si>
    <t>Vodorovná doprava suti ze sypkých materiálů do 1 km</t>
  </si>
  <si>
    <t>-1773047468</t>
  </si>
  <si>
    <t>14*0,10*2,2      "vybouraná vozovka (propustek) - asfalt - dle pol. č. 113107042 x tl. x koef. přepočtu na tuny</t>
  </si>
  <si>
    <t>14*0,25*2,0       "vybouraná vozovka (propustek) - podklad - dle pol. č. 113107023 x tl. x koef. přepočtu na tuny</t>
  </si>
  <si>
    <t>12*0,35*2,0       "vybouraná vozovka (přípojka) - podklad - dle pol. č. 113107123 x tl. x koef. přepočtu na tuny</t>
  </si>
  <si>
    <t>3577*0,07*2,0       "vybouraná dlažba - podklad - dle pol. č. 113107221 x tl. x koef. přepočtu na tuny</t>
  </si>
  <si>
    <t>209*0,04*2,0       "vybouraná dlažba - podklad - dle pol. č. 113107221 x tl. x koef. přepočtu na tuny</t>
  </si>
  <si>
    <t>36*0,1*2,2    "vybouraný chodník - asfalt - dle pol. č. 113107142 x tl. x koef. přepočtu na tuny</t>
  </si>
  <si>
    <t>91*0,15*2,0      "vybouraný chodník - podklad pod dlažbou - dle pol. č. 113107122</t>
  </si>
  <si>
    <t>86*2*2               "délka dle pol. č. 938902114R (příkop) x 2m3/m nánosu x koef. přepočtu na tuny</t>
  </si>
  <si>
    <t>1188*0,5*2           "délka dle pol. č. 938902113 (příkop) x 0,5m3/m nánosu x koef. přepočtu na tuny</t>
  </si>
  <si>
    <t xml:space="preserve">186*0,1*2          "délka dle pol. č. 938902421 (propustek) x 0,1m3/m nánosu x koef. přepočtu na tuny  </t>
  </si>
  <si>
    <t xml:space="preserve">52*0,4*2          "délka dle pol. č. 938902422 (propustek) x 0,4m3/m nánosu x koef. přepočtu na tuny  </t>
  </si>
  <si>
    <t xml:space="preserve">7*0,2*2          "počet dle pol. č. 899231000R (UV) x 0,2m3/ks nánosu x koef. přepočtu na tuny  </t>
  </si>
  <si>
    <t>753*0,2*2   "plocha dle pol. č. 938909612 (nános na krajnicích) x tl. 0,2 m x koef. přepočtu na tuny</t>
  </si>
  <si>
    <t>997221559</t>
  </si>
  <si>
    <t>Příplatek ZKD 1 km u vodorovné dopravy suti ze sypkých materiálů</t>
  </si>
  <si>
    <t>2120522381</t>
  </si>
  <si>
    <t>Poznámka k položce:
dle pol. č. 997221551 x koef. 24 (vzdálenost 25 km)</t>
  </si>
  <si>
    <t>2486*24 'Přepočtené koeficientem množství</t>
  </si>
  <si>
    <t>101</t>
  </si>
  <si>
    <t>997221561</t>
  </si>
  <si>
    <t>Vodorovná doprava suti z kusových materiálů do 1 km</t>
  </si>
  <si>
    <t>-628051098</t>
  </si>
  <si>
    <t>3577*0,1*2,0   "vybouraná dlažba vozovky - plochy odečteny ze situace - v km 7,863 - 8,471 x tl. 0,1 x koef. přepočtu na tuny</t>
  </si>
  <si>
    <t>1216*0,15*0,25   "vybouraný degradovaný kamenný obrubník dle pol. č. 113202111 x rozměry v řezu</t>
  </si>
  <si>
    <t>102</t>
  </si>
  <si>
    <t>997221569</t>
  </si>
  <si>
    <t>Příplatek ZKD 1 km u vodorovné dopravy suti z kusových materiálů</t>
  </si>
  <si>
    <t>1677220459</t>
  </si>
  <si>
    <t>Poznámka k položce:
dle pol. č. 997221561 x koef. 24 (vzdálenost 25 km)</t>
  </si>
  <si>
    <t>761*24 'Přepočtené koeficientem množství</t>
  </si>
  <si>
    <t>103</t>
  </si>
  <si>
    <t>997221571</t>
  </si>
  <si>
    <t>Vodorovná doprava vybouraných hmot do 1 km</t>
  </si>
  <si>
    <t>-917951139</t>
  </si>
  <si>
    <t>1*2,5      "vybouraná čela, dle pol. č. 981511114 x koef. přepočtu na tuny</t>
  </si>
  <si>
    <t>104</t>
  </si>
  <si>
    <t>997221579</t>
  </si>
  <si>
    <t>Příplatek ZKD 1 km u vodorovné dopravy vybouraných hmot</t>
  </si>
  <si>
    <t>-465159191</t>
  </si>
  <si>
    <t>Poznámka k položce:
dle pol. č. 997221571 x koef. 24 (vzdálenost 25 km)</t>
  </si>
  <si>
    <t>2,5*24 'Přepočtené koeficientem množství</t>
  </si>
  <si>
    <t>105</t>
  </si>
  <si>
    <t>997221825</t>
  </si>
  <si>
    <t>Poplatek za uložení železobetonového odpadu na skládce (skládkovné)</t>
  </si>
  <si>
    <t>1082266469</t>
  </si>
  <si>
    <t>106</t>
  </si>
  <si>
    <t>997221845</t>
  </si>
  <si>
    <t>Poplatek za uložení odpadu z asfaltových povrchů na skládce (skládkovné)</t>
  </si>
  <si>
    <t>-48913775</t>
  </si>
  <si>
    <t>107</t>
  </si>
  <si>
    <t>997221855</t>
  </si>
  <si>
    <t>Poplatek za uložení odpadu z kameniva na skládce (skládkovné)</t>
  </si>
  <si>
    <t>1947171056</t>
  </si>
  <si>
    <t>998</t>
  </si>
  <si>
    <t>Přesun hmot</t>
  </si>
  <si>
    <t>108</t>
  </si>
  <si>
    <t>998225111</t>
  </si>
  <si>
    <t>Přesun hmot pro pozemní komunikace s krytem z kamene, monolitickým betonovým nebo živičným</t>
  </si>
  <si>
    <t>-1479793765</t>
  </si>
  <si>
    <t>109</t>
  </si>
  <si>
    <t>998225191</t>
  </si>
  <si>
    <t>Příplatek k přesunu hmot pro pozemní komunikace s krytem z kamene, živičným, betonovým do 1000 m</t>
  </si>
  <si>
    <t>-1333360243</t>
  </si>
  <si>
    <t>Poznámka k položce:
dle pol. č. 998225111</t>
  </si>
  <si>
    <t>SO 182 - Přechodné dopravní značení</t>
  </si>
  <si>
    <t xml:space="preserve">    5 - Komunikace</t>
  </si>
  <si>
    <t>Komunikace</t>
  </si>
  <si>
    <t>572241111</t>
  </si>
  <si>
    <t>Vyspravení výtluků asfaltovým betonem ACO (AB) tl do 40 mm při vyspravované ploše do 10% na 1 km</t>
  </si>
  <si>
    <t>2131478032</t>
  </si>
  <si>
    <t>Poznámka k položce:
oprava objízdných tras před a po vedení objízdné trasy</t>
  </si>
  <si>
    <t>150*6   "délka x šířka (ohad celkem před a po stavbě)</t>
  </si>
  <si>
    <t>913121111</t>
  </si>
  <si>
    <t>Montáž a demontáž dočasné dopravní značky kompletní základní</t>
  </si>
  <si>
    <t>1713351565</t>
  </si>
  <si>
    <t>Poznámka k položce:
Provizorní dopravní značení, dle situace DIO (včetně výstražných světel na A15)</t>
  </si>
  <si>
    <t>13   "etapa 1</t>
  </si>
  <si>
    <t>13   "etapa 2</t>
  </si>
  <si>
    <t>21+11   "etapa 3</t>
  </si>
  <si>
    <t>21+12   "etapa 4</t>
  </si>
  <si>
    <t>21+10   "etapa 5</t>
  </si>
  <si>
    <t>24+9     "etapa 6</t>
  </si>
  <si>
    <t>24+10   "etapa 7</t>
  </si>
  <si>
    <t>24+9     "etapa 8</t>
  </si>
  <si>
    <t>24+6     "etapa 9</t>
  </si>
  <si>
    <t>24+11   "etapa 10</t>
  </si>
  <si>
    <t xml:space="preserve">30   "dopravní značky nezanesené ve výkresu situace </t>
  </si>
  <si>
    <t>913121112</t>
  </si>
  <si>
    <t>Montáž a demontáž dočasné dopravní značky kompletní zvětšené</t>
  </si>
  <si>
    <t>1964782761</t>
  </si>
  <si>
    <t>Poznámka k položce:
Provizorní dopravní značení - velkoformátové tabule 1,5 x 1,0 m, dle situace DIO</t>
  </si>
  <si>
    <t>4     "etapa 3</t>
  </si>
  <si>
    <t>4     "etapa 4</t>
  </si>
  <si>
    <t>4     "etapa 5</t>
  </si>
  <si>
    <t>4     "etapa 6</t>
  </si>
  <si>
    <t>4     "etapa 7</t>
  </si>
  <si>
    <t>4     "etapa 8</t>
  </si>
  <si>
    <t>4     "etapa 9</t>
  </si>
  <si>
    <t>4     "etapa 10</t>
  </si>
  <si>
    <t>10    "na příjezdových komunikacích po dobu výstavby</t>
  </si>
  <si>
    <t>913121211</t>
  </si>
  <si>
    <t>Příplatek k dočasné dopravní značce kompletní základní za první a ZKD den použití</t>
  </si>
  <si>
    <t>-646724502</t>
  </si>
  <si>
    <t xml:space="preserve">"pronájem - počet značek dle pol. č. 913121111 x délka trvání (dny)" </t>
  </si>
  <si>
    <t>13*5   "etapa 1</t>
  </si>
  <si>
    <t>13*5   "etapa 2</t>
  </si>
  <si>
    <t>(21+11)*5   "etapa 3</t>
  </si>
  <si>
    <t>(21+12)*5     "etapa 4</t>
  </si>
  <si>
    <t>(21+10)*5     "etapa 5</t>
  </si>
  <si>
    <t>(24+9)*5       "etapa 6</t>
  </si>
  <si>
    <t>(24+10)*5     "etapa 7</t>
  </si>
  <si>
    <t>(24+9)*5       "etapa 8</t>
  </si>
  <si>
    <t>(24+6)*5       "etapa 9</t>
  </si>
  <si>
    <t>(24+11)*15     "etapa 10</t>
  </si>
  <si>
    <t>10*15     "dopravní značky nezanesené ve výkresu situace</t>
  </si>
  <si>
    <t>913121212</t>
  </si>
  <si>
    <t>Příplatek k dočasné dopravní značce kompletní zvětšené za první a ZKD den použití</t>
  </si>
  <si>
    <t>756772073</t>
  </si>
  <si>
    <t xml:space="preserve">"pronájem - počet značek dle pol. č. 913121112 x délka trvání" </t>
  </si>
  <si>
    <t>4*5     "etapa 3</t>
  </si>
  <si>
    <t>4*5     "etapa 4</t>
  </si>
  <si>
    <t>4*5     "etapa 5</t>
  </si>
  <si>
    <t>4*5     "etapa 6</t>
  </si>
  <si>
    <t>4*5     "etapa 7</t>
  </si>
  <si>
    <t>4*5     "etapa 8</t>
  </si>
  <si>
    <t>4*5     "etapa 9</t>
  </si>
  <si>
    <t>4*15     "etapa 10</t>
  </si>
  <si>
    <t>10*15    "na příjezdových komunikacích po dobu výstavby a 14 dní předem</t>
  </si>
  <si>
    <t>913221113</t>
  </si>
  <si>
    <t>Montáž a demontáž dočasné dopravní zábrany Z2 světelné šířky 3 m s 5 světly</t>
  </si>
  <si>
    <t>-451960757</t>
  </si>
  <si>
    <t>3   "etapa 1 - dle situace</t>
  </si>
  <si>
    <t>2   "etapa 2 - dle situace</t>
  </si>
  <si>
    <t>4   "etapa 3 - dle situace</t>
  </si>
  <si>
    <t>4   "etapa 4 - dle situace</t>
  </si>
  <si>
    <t>4   "etapa 5 - dle situace</t>
  </si>
  <si>
    <t>3   "etapa 6 - dle situace</t>
  </si>
  <si>
    <t>3   "etapa 7 - dle situace</t>
  </si>
  <si>
    <t>3   "etapa 8 - dle situace</t>
  </si>
  <si>
    <t>2   "etapa 9 - dle situace</t>
  </si>
  <si>
    <t>9   "etapa 10 - dle situace</t>
  </si>
  <si>
    <t>913221213</t>
  </si>
  <si>
    <t>Příplatek k dočasné dopravní zábraně Z2 světelné šířky 3m s 5 světly za první a ZKD den použití</t>
  </si>
  <si>
    <t>-382187273</t>
  </si>
  <si>
    <t xml:space="preserve">"pronájem - počet značek dle pol. č. 913221113 x délka trvání" </t>
  </si>
  <si>
    <t>3*5   "etapa 1 - dle situace</t>
  </si>
  <si>
    <t>2*5   "etapa 2 - dle situace</t>
  </si>
  <si>
    <t>4*5   "etapa 3 - dle situace</t>
  </si>
  <si>
    <t>4*5   "etapa 4 - dle situace</t>
  </si>
  <si>
    <t>4*5   "etapa 5 - dle situace</t>
  </si>
  <si>
    <t>3*5   "etapa 6 - dle situace</t>
  </si>
  <si>
    <t>4*5   "etapa 7 - dle situace</t>
  </si>
  <si>
    <t>4*5   "etapa 8 - dle situace</t>
  </si>
  <si>
    <t>2*5   "etapa 9 - dle situace</t>
  </si>
  <si>
    <t>9*15   "etapa 10 - dle situace</t>
  </si>
  <si>
    <t>913321111</t>
  </si>
  <si>
    <t>Montáž a demontáž dočasné dopravní směrové desky základní Z4</t>
  </si>
  <si>
    <t>1582556421</t>
  </si>
  <si>
    <t>13   "etapa 1 - dle situace</t>
  </si>
  <si>
    <t>12   "etapa 2 - dle situace</t>
  </si>
  <si>
    <t>12   "etapa 3 - dle situace</t>
  </si>
  <si>
    <t>23   "etapa 4 - dle situace</t>
  </si>
  <si>
    <t>11   "etapa 5 - dle situace</t>
  </si>
  <si>
    <t>23   "etapa 6 - dle situace</t>
  </si>
  <si>
    <t>24   "etapa 7 - dle situace</t>
  </si>
  <si>
    <t>31   "etapa 8 - dle situace</t>
  </si>
  <si>
    <t>26   "etapa 9 - dle situace</t>
  </si>
  <si>
    <t>913321211</t>
  </si>
  <si>
    <t>Příplatek k dočasné směrové desce základní Z4 za první a ZKD den použití</t>
  </si>
  <si>
    <t>1989934577</t>
  </si>
  <si>
    <t xml:space="preserve">"pronájem - počet značek dle pol. č. 913321111 x délka trvání" </t>
  </si>
  <si>
    <t>13*5   "etapa 1 - dle situace</t>
  </si>
  <si>
    <t>12*5   "etapa 2 - dle situace</t>
  </si>
  <si>
    <t>12*5     "etapa 3 - dle situace</t>
  </si>
  <si>
    <t>23*5   "etapa 4 - dle situace</t>
  </si>
  <si>
    <t>11*5   "etapa 5 - dle situace</t>
  </si>
  <si>
    <t>23*5   "etapa 6 - dle situace</t>
  </si>
  <si>
    <t>24*5   "etapa 7 - dle situace</t>
  </si>
  <si>
    <t>31*5   "etapa 8 - dle situace</t>
  </si>
  <si>
    <t>26*5   "etapa 9 - dle situace</t>
  </si>
  <si>
    <t>913411111</t>
  </si>
  <si>
    <t>Montáž a demontáž mobilní semaforové soupravy se 2 semafory</t>
  </si>
  <si>
    <t>22416300</t>
  </si>
  <si>
    <t>Poznámka k položce:
sada semaforů pro jeden úsek, dle situace DIO</t>
  </si>
  <si>
    <t>1   "etapa 9</t>
  </si>
  <si>
    <t>913411112R</t>
  </si>
  <si>
    <t>Montáž a demontáž mobilní semaforové soupravy se 3 semafory</t>
  </si>
  <si>
    <t>-1840377046</t>
  </si>
  <si>
    <t>1   "etapa 1</t>
  </si>
  <si>
    <t>1   "etapa 2</t>
  </si>
  <si>
    <t>1   "etapa 3</t>
  </si>
  <si>
    <t>1   "etapa 5</t>
  </si>
  <si>
    <t>1   "etapa 6</t>
  </si>
  <si>
    <t>1   "etapa 7</t>
  </si>
  <si>
    <t>1   "etapa 8</t>
  </si>
  <si>
    <t>913411113R</t>
  </si>
  <si>
    <t>Montáž a demontáž mobilní semaforové soupravy se 4 semafory</t>
  </si>
  <si>
    <t>27119460</t>
  </si>
  <si>
    <t>1   "etapa 4</t>
  </si>
  <si>
    <t>913411211</t>
  </si>
  <si>
    <t>Příplatek k dočasné mobilní semaforové soupravě se 2 semafory za první a ZKD den použití</t>
  </si>
  <si>
    <t>1205305649</t>
  </si>
  <si>
    <t>"pronájem - počet dle pol. 913411111 x délka trvání</t>
  </si>
  <si>
    <t>1*5   "etapa 9</t>
  </si>
  <si>
    <t>913411212R</t>
  </si>
  <si>
    <t>Příplatek k dočasné mobilní semaforové soupravě se 3 semafory za první a ZKD den použití</t>
  </si>
  <si>
    <t>-916448243</t>
  </si>
  <si>
    <t>"pronájem - počet dle pol. 913411112R x délka trvání</t>
  </si>
  <si>
    <t>1*5   "etapa 1</t>
  </si>
  <si>
    <t>1*5   "etapa 2</t>
  </si>
  <si>
    <t>1*5   "etapa 3</t>
  </si>
  <si>
    <t>1*5   "etapa 5</t>
  </si>
  <si>
    <t>1*5   "etapa 6</t>
  </si>
  <si>
    <t>1*5   "etapa 7</t>
  </si>
  <si>
    <t>1*5   "etapa 8</t>
  </si>
  <si>
    <t>913411213R</t>
  </si>
  <si>
    <t>Příplatek k dočasné mobilní semaforové soupravě se 4 semafory za první a ZKD den použití</t>
  </si>
  <si>
    <t>1008914191</t>
  </si>
  <si>
    <t>"pronájem - počet dle pol. 913411113R x délka trvání</t>
  </si>
  <si>
    <t>1*5   "etapa 4</t>
  </si>
  <si>
    <t>913911112</t>
  </si>
  <si>
    <t>Montáž a demontáž akumulátoru dočasného dopravního značení olověného 12 V/55 Ah</t>
  </si>
  <si>
    <t>10139909</t>
  </si>
  <si>
    <t>1*2    "dle pol. č. 913411111 x koef. 2,0 (2 semafory)</t>
  </si>
  <si>
    <t>7*3    "dle pol. č. 913411112R x koef. 3,0 (3 semafory)</t>
  </si>
  <si>
    <t>1*4    "dle pol. č. 913411113R x koef. 4,0 (4 semafory)</t>
  </si>
  <si>
    <t>913911121</t>
  </si>
  <si>
    <t>Montáž a demontáž dočasného zásobníku plastového na akumulátor a řídící jednotku</t>
  </si>
  <si>
    <t>-885886672</t>
  </si>
  <si>
    <t>913911212</t>
  </si>
  <si>
    <t>Příplatek k dočasnému akumulátor 12V/55 Ah za první a ZKD den použití</t>
  </si>
  <si>
    <t>-547477391</t>
  </si>
  <si>
    <t>5*2    "dle pol. 913411211 x koef 2,0 (2 semafory)</t>
  </si>
  <si>
    <t>35*3    "dle pol. 913411212R x koef 3,0 (3 semafory)</t>
  </si>
  <si>
    <t>5*4    "dle pol. 913411213R x koef 4,0 (4 semafory)</t>
  </si>
  <si>
    <t>913921131</t>
  </si>
  <si>
    <t>Dočasné omezení platnosti zakrytí základní dopravní značky</t>
  </si>
  <si>
    <t>203078698</t>
  </si>
  <si>
    <t>40             "odhad značek, které nejsou součístí situace DIO</t>
  </si>
  <si>
    <t>913921132</t>
  </si>
  <si>
    <t>Dočasné omezení platnosti odkrytí základní dopravní značky</t>
  </si>
  <si>
    <t>-1123624000</t>
  </si>
  <si>
    <t xml:space="preserve">Poznámka k položce:
dle pol. č. 913921131
</t>
  </si>
  <si>
    <t>915000000R</t>
  </si>
  <si>
    <t>Vodorovné dopravní značení dočasné žlutou barvou</t>
  </si>
  <si>
    <t>-893463212</t>
  </si>
  <si>
    <t>Poznámka k položce:
Nalepení a odstranění dočasného vodorovného značení</t>
  </si>
  <si>
    <t>(1*2+7*3+1*4)*0,5*3,5   "V5 (0,5) - počet semaforů (pol. č. 913411111 a 913411112R a 913411113R) x šířka x délka</t>
  </si>
  <si>
    <t>-601934201</t>
  </si>
  <si>
    <t>998225192</t>
  </si>
  <si>
    <t>Příplatek k přesunu hmot pro pozemní komunikace s krytem z kamene, živičným, betonovým do 2000 m</t>
  </si>
  <si>
    <t>1368588889</t>
  </si>
  <si>
    <t xml:space="preserve">SO 193 - Stálé dopravní značení </t>
  </si>
  <si>
    <t>914111000 R</t>
  </si>
  <si>
    <t>Výměna svislé dopravní značky</t>
  </si>
  <si>
    <t>2098471322</t>
  </si>
  <si>
    <t>Poznámka k položce:
Výměna poškozených dopravních značek za nové, včetně demontáže značky a sloupku, odvozu a uložení na předepsané místo a dodávky a montáže nové značky a sloupku, kompletní provedení včetně veškeré manipulace</t>
  </si>
  <si>
    <t>914111111</t>
  </si>
  <si>
    <t>Montáž svislé dopravní značky do velikosti 1 m2 objímkami na sloupek nebo konzolu</t>
  </si>
  <si>
    <t>-923693617</t>
  </si>
  <si>
    <t>Poznámka k položce:
nové SDZ, dle situace</t>
  </si>
  <si>
    <t>1    "v km 8,480 - přesun SDZ</t>
  </si>
  <si>
    <t>2     "IJ4c</t>
  </si>
  <si>
    <t>404442570</t>
  </si>
  <si>
    <t>značka svislá reflexní AL- NK 500 x 700 mm</t>
  </si>
  <si>
    <t>-305657240</t>
  </si>
  <si>
    <t>2   "IJ4c</t>
  </si>
  <si>
    <t>914511112</t>
  </si>
  <si>
    <t>Montáž sloupku dopravních značek délky do 3,5 m s betonovým základem a patkou</t>
  </si>
  <si>
    <t>-754540630</t>
  </si>
  <si>
    <t>Poznámka k položce:
dle pol. č. 914111111</t>
  </si>
  <si>
    <t>404452350</t>
  </si>
  <si>
    <t>sloupek Al 60 - 350</t>
  </si>
  <si>
    <t>1263281763</t>
  </si>
  <si>
    <t>915111112</t>
  </si>
  <si>
    <t>Vodorovné dopravní značení šířky 125 mm retroreflexní bílou barvou dělící čáry souvislé</t>
  </si>
  <si>
    <t>2080077787</t>
  </si>
  <si>
    <t>Poznámka k položce:
1. fáze VDZ</t>
  </si>
  <si>
    <t>(1450*2)-271   "V4 (0,125) - délka dle situace x 2 (po obou stranách) s odečtem pol. č. 915111122</t>
  </si>
  <si>
    <t>8*39*0,125      "V11a - (počet zastávek x délka čáry x tl. 0,125) - dle situace</t>
  </si>
  <si>
    <t>915111122</t>
  </si>
  <si>
    <t>Vodorovné dopravní značení šířky 125 mm retroreflexní bílou barvou dělící čáry přerušované</t>
  </si>
  <si>
    <t>-943971559</t>
  </si>
  <si>
    <t>271      "V2b - v křižovatkách - dle situace</t>
  </si>
  <si>
    <t>915131112</t>
  </si>
  <si>
    <t>Vodorovné dopravní značení retroreflexní bílou barvou přechody pro chodce, šipky nebo symboly</t>
  </si>
  <si>
    <t>360132922</t>
  </si>
  <si>
    <t>4*0,5*6 "přechod pro chodce v km 0,028 - délka x šířka x počet pruhů</t>
  </si>
  <si>
    <t>915211112</t>
  </si>
  <si>
    <t>Vodorovné dopravní značení retroreflexním bílým plastem dělící čáry souvislé šířky 125 mm</t>
  </si>
  <si>
    <t>-1466351534</t>
  </si>
  <si>
    <t>Poznámka k položce:
2. fáze VDZ (dle pol. č. 915111112)</t>
  </si>
  <si>
    <t>915211122</t>
  </si>
  <si>
    <t>Vodorovné dopravní značení retroreflexním bílým plastem dělící čáry přerušované šířky 125 mm</t>
  </si>
  <si>
    <t>1966071445</t>
  </si>
  <si>
    <t>Poznámka k položce:
2. fáze VDZ (dle pol. č. 915111122)</t>
  </si>
  <si>
    <t>915231112</t>
  </si>
  <si>
    <t>Vodorovné dopravní značení retroreflexním bílým plastem přechody pro chodce, šipky nebo symboly</t>
  </si>
  <si>
    <t>-519658866</t>
  </si>
  <si>
    <t>Poznámka k položce:
2. fáze VDZ (dle pol. č. 915131112)</t>
  </si>
  <si>
    <t>915351111</t>
  </si>
  <si>
    <t>Předformátované vodorovné dopravní značení číslice nebo písmeno délky do 1 m</t>
  </si>
  <si>
    <t>-25362180</t>
  </si>
  <si>
    <t>(2*3)*2      "2x nápis BUS (V11a) x počet zastávek</t>
  </si>
  <si>
    <t>915611111</t>
  </si>
  <si>
    <t>Předznačení vodorovného liniového značení</t>
  </si>
  <si>
    <t>-1568424043</t>
  </si>
  <si>
    <t>2668   "dle pol. č. 915111112</t>
  </si>
  <si>
    <t>271     "dle pol. č. 915111122</t>
  </si>
  <si>
    <t>-279954549</t>
  </si>
  <si>
    <t>Poznámka k položce:
očištění vozovky před prováděním 1. i 2. fáze VDZ</t>
  </si>
  <si>
    <t>2939*0,5*2   "dle pol. č. 915611111 x š. 0,5 m x 2x (před 1. i 2. fází VDZ)</t>
  </si>
  <si>
    <t>4*6*2    "délka x šířka přechodu (pol. č. 915231112) x 2x (před 1. i 2. fází VDZ)</t>
  </si>
  <si>
    <t>966006132</t>
  </si>
  <si>
    <t>Odstranění značek dopravních nebo orientačních se sloupky s betonovými patkami</t>
  </si>
  <si>
    <t>-48564402</t>
  </si>
  <si>
    <t>Poznámka k položce:
Demontáž svislých dopravních značek včetně sloupků, kompletní provedení včetně veškeré manipulace a uložení na předepsané místo, včetně zemních prací</t>
  </si>
  <si>
    <t>1   "dle pol. č. 914111111</t>
  </si>
  <si>
    <t>1207297545</t>
  </si>
  <si>
    <t>960696324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</si>
  <si>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</si>
  <si>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</si>
  <si>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</si>
  <si>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</si>
  <si>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</si>
  <si>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</si>
  <si>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</si>
  <si>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</si>
  <si>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</si>
  <si>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</si>
  <si>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</si>
  <si>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</si>
  <si>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</si>
  <si>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</si>
  <si>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</si>
  <si>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</si>
  <si>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</si>
  <si>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</si>
  <si>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</si>
  <si>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</si>
  <si>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</si>
  <si>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</si>
  <si>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</si>
  <si>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</si>
  <si>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</si>
  <si>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</si>
  <si>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</si>
  <si>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</si>
  <si>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</si>
  <si>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</si>
  <si>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</si>
  <si>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</si>
  <si>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</si>
  <si>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</si>
  <si>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</si>
  <si>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</si>
  <si>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</si>
  <si>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</si>
  <si>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</si>
  <si>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</si>
  <si>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</si>
  <si>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</si>
  <si>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</si>
  <si>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</si>
  <si>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</si>
  <si>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</si>
  <si>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</si>
  <si>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</si>
  <si>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</si>
  <si>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</si>
  <si>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</si>
  <si>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</si>
  <si>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</si>
  <si>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</si>
  <si>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</si>
  <si>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</si>
  <si>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</si>
  <si>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</si>
  <si>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</si>
  <si>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</si>
  <si>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</si>
  <si>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</si>
  <si>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</si>
  <si>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</si>
  <si>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</si>
  <si>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</si>
  <si>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</si>
  <si>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</si>
  <si>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</si>
  <si>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</si>
  <si>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</si>
  <si>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</si>
  <si>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</si>
  <si>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</si>
  <si>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</si>
  <si>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</si>
  <si>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</si>
  <si>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</si>
  <si>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</si>
  <si>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</si>
  <si>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</si>
  <si>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</si>
  <si>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</si>
  <si>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</si>
  <si>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</si>
  <si>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</si>
  <si>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</si>
  <si>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</si>
  <si>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</si>
  <si>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</si>
  <si>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</si>
  <si>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</si>
  <si>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</si>
  <si>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</si>
  <si>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</si>
  <si>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</si>
  <si>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</si>
  <si>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</si>
  <si>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</si>
  <si>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</si>
  <si>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</si>
  <si>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</si>
  <si>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</si>
  <si>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</si>
  <si>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</si>
  <si>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</si>
  <si>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</si>
  <si>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</si>
  <si>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</si>
  <si>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</si>
  <si>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</si>
  <si>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</si>
  <si>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</si>
  <si>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</si>
  <si>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</si>
  <si>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</si>
  <si>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</si>
  <si>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</si>
  <si>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</si>
  <si>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</si>
  <si>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</si>
  <si>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</si>
  <si>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</si>
  <si>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</si>
  <si>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</si>
  <si>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</si>
  <si>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</si>
  <si>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</si>
  <si>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</si>
  <si>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</si>
  <si>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</si>
  <si>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</si>
  <si>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</si>
  <si>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</si>
  <si>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</si>
  <si>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</si>
  <si>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</si>
  <si>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</si>
  <si>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</si>
  <si>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</si>
  <si>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</si>
  <si>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</si>
  <si>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</si>
  <si>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</si>
  <si>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</si>
  <si>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</si>
  <si>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</si>
  <si>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</si>
  <si>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</si>
  <si>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</si>
  <si>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</si>
  <si>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</si>
  <si>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</si>
  <si>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</si>
  <si>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</si>
  <si>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</si>
  <si>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</si>
  <si>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</si>
  <si>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</si>
  <si>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</si>
  <si>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</si>
  <si>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</si>
  <si>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</si>
  <si>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</si>
  <si>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</si>
  <si>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</si>
  <si>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</si>
  <si>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</si>
  <si>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</si>
  <si>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</si>
  <si>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</si>
  <si>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</si>
  <si>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</si>
  <si>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</si>
  <si>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</si>
  <si>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</si>
  <si>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</si>
  <si>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</si>
  <si>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</si>
  <si>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</si>
  <si>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</si>
  <si>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</si>
  <si>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</si>
  <si>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</si>
  <si>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</si>
  <si>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</si>
  <si>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</si>
  <si>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{e60e5ed9-ed5e-4c06-af7e-c983c7446447}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</si>
  <si>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</si>
  <si>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</si>
  <si>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</si>
  <si>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</si>
  <si>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</si>
  <si>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</si>
  <si>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</si>
  <si>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</si>
  <si>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</si>
  <si>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</si>
  <si>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</si>
  <si>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II/104 Jílové u Prahy, rekonstrukce silnice</t>
  </si>
  <si>
    <t>0,1</t>
  </si>
  <si>
    <t>KSO:</t>
  </si>
  <si>
    <t/>
  </si>
  <si>
    <t>CC-CZ:</t>
  </si>
  <si>
    <t>1</t>
  </si>
  <si>
    <t>Místo:</t>
  </si>
  <si>
    <t>Středočeský kraj</t>
  </si>
  <si>
    <t>Datum:</t>
  </si>
  <si>
    <t>14.8.2016</t>
  </si>
  <si>
    <t>10</t>
  </si>
  <si>
    <t>100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</si>
  <si>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</si>
  <si>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</si>
  <si>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</si>
  <si>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</si>
  <si>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</si>
  <si>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</si>
  <si>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</si>
  <si>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</si>
  <si>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</si>
  <si>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</si>
  <si>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</si>
  <si>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</si>
  <si>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</si>
  <si>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</si>
  <si>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</si>
  <si>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</si>
  <si>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</si>
  <si>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</si>
  <si>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</si>
  <si>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</si>
  <si>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</si>
  <si>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</si>
  <si>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</si>
  <si>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</si>
  <si>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</si>
  <si>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</si>
  <si>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</si>
  <si>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</si>
  <si>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</si>
  <si>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</si>
  <si>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</si>
  <si>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</si>
  <si>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</si>
  <si>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</si>
  <si>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</si>
  <si>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</si>
  <si>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</si>
  <si>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</si>
  <si>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</si>
  <si>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</si>
  <si>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</si>
  <si>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</si>
  <si>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</si>
  <si>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</si>
  <si>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</si>
  <si>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</si>
  <si>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</si>
  <si>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</si>
  <si>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</si>
  <si>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Všeobecné položky</t>
  </si>
  <si>
    <t>STA</t>
  </si>
  <si>
    <t>{825109ea-cd30-4282-861e-a6287b6c5ccf}</t>
  </si>
  <si>
    <t>2</t>
  </si>
  <si>
    <t>SO 120</t>
  </si>
  <si>
    <t>Silnice II/104</t>
  </si>
  <si>
    <t>{99f3966b-98b1-4d40-9601-2cc962adc23e}</t>
  </si>
  <si>
    <t>SO 182</t>
  </si>
  <si>
    <t>Přechodné dopravní značení</t>
  </si>
  <si>
    <t>{6d4b694c-b9bc-4671-a090-dd6682088a7f}</t>
  </si>
  <si>
    <t>SO 193</t>
  </si>
  <si>
    <t xml:space="preserve">Stálé dopravní značení </t>
  </si>
  <si>
    <t>{5c89e7b6-08a5-442a-af12-52ddf39ee107}</t>
  </si>
  <si>
    <t>Zpět na list:</t>
  </si>
  <si>
    <t>KRYCÍ LIST SOUPISU</t>
  </si>
  <si>
    <t>Objekt:</t>
  </si>
  <si>
    <t>SO 000 - Všeobecné položky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</si>
  <si>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</si>
  <si>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</si>
  <si>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</si>
  <si>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</si>
  <si>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</si>
  <si>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</si>
  <si>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</si>
  <si>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</si>
  <si>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</si>
  <si>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</si>
  <si>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</si>
  <si>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</si>
  <si>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</si>
  <si>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</si>
  <si>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</si>
  <si>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</si>
  <si>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</si>
  <si>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</si>
  <si>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</si>
  <si>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</si>
  <si>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</si>
  <si>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</si>
  <si>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</si>
  <si>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</si>
  <si>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</si>
  <si>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</si>
  <si>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</si>
  <si>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</si>
  <si>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</si>
  <si>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</si>
  <si>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</si>
  <si>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</si>
  <si>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</si>
  <si>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913111111</t>
  </si>
  <si>
    <t>Montáž a demontáž plastového podstavce dočasné dopravní značky</t>
  </si>
  <si>
    <t>kus</t>
  </si>
  <si>
    <t>CS ÚRS 2016 01</t>
  </si>
  <si>
    <t>4</t>
  </si>
  <si>
    <t>-1351361470</t>
  </si>
  <si>
    <t>P</t>
  </si>
  <si>
    <t>Poznámka k položce:
k informačním tabulím</t>
  </si>
  <si>
    <t>913111112</t>
  </si>
  <si>
    <t>Montáž a demontáž sloupku délky do 2 m dočasné dopravní značky</t>
  </si>
  <si>
    <t>1730827274</t>
  </si>
  <si>
    <t>VV</t>
  </si>
  <si>
    <t>2*9   " 2 sloupky na jednu tabuli</t>
  </si>
  <si>
    <t>3</t>
  </si>
  <si>
    <t>914211111</t>
  </si>
  <si>
    <t>Montáž svislé dopravní značky velkoplošné velikosti do 6 m2</t>
  </si>
  <si>
    <t>1323365945</t>
  </si>
  <si>
    <t>Poznámka k položce:
informační tabule</t>
  </si>
  <si>
    <t>3*2   " informace o příjezdu ke stavbě - 3 úseky po 2 tabulích-na začátku a na konci úseku</t>
  </si>
  <si>
    <t>3      " informace o stavbě - investor, projektant, datum, atd.....</t>
  </si>
  <si>
    <t>Součet</t>
  </si>
  <si>
    <t>M</t>
  </si>
  <si>
    <t>404442710</t>
  </si>
  <si>
    <t>značka svislá reflexní AL- NK 1000 x 1500 mm</t>
  </si>
  <si>
    <t>8</t>
  </si>
  <si>
    <t>1962639361</t>
  </si>
  <si>
    <t>5</t>
  </si>
  <si>
    <t>938908411</t>
  </si>
  <si>
    <t>Čištění vozovek splachováním vodou</t>
  </si>
  <si>
    <t>m2</t>
  </si>
  <si>
    <t>-1208762</t>
  </si>
  <si>
    <t>Poznámka k položce:
čištění komunikací a prostor dotčených výstavbou</t>
  </si>
  <si>
    <t>9900*6   "vyčištění objízdné trasy - délka x šířka</t>
  </si>
  <si>
    <t>VRN</t>
  </si>
  <si>
    <t>Vedlejší rozpočtové náklady</t>
  </si>
  <si>
    <t>VRN1</t>
  </si>
  <si>
    <t>Průzkumné, geodetické a projektové práce</t>
  </si>
  <si>
    <t>6</t>
  </si>
  <si>
    <t>012303000</t>
  </si>
  <si>
    <t>Geodetické práce po výstavbě</t>
  </si>
  <si>
    <t>Kč</t>
  </si>
  <si>
    <t>1024</t>
  </si>
  <si>
    <t>1351773851</t>
  </si>
  <si>
    <t>Poznámka k položce:
zaměření skutečného provedení</t>
  </si>
  <si>
    <t>7</t>
  </si>
  <si>
    <t>012503000R</t>
  </si>
  <si>
    <t>Vytyčení hlavních bodů polohy stavebních objektů</t>
  </si>
  <si>
    <t>-6497035</t>
  </si>
  <si>
    <t>013254000</t>
  </si>
  <si>
    <t>Dokumentace skutečného provedení stavby</t>
  </si>
  <si>
    <t>-787235420</t>
  </si>
  <si>
    <t>013274000R</t>
  </si>
  <si>
    <t>Aktualizace projektu DIO + zajištění DIR</t>
  </si>
  <si>
    <t>-1077600787</t>
  </si>
  <si>
    <t>VRN2</t>
  </si>
  <si>
    <t>Příprava staveniště</t>
  </si>
  <si>
    <t>020001000</t>
  </si>
  <si>
    <t>-539735225</t>
  </si>
  <si>
    <t>VRN3</t>
  </si>
  <si>
    <t>Zařízení staveniště</t>
  </si>
  <si>
    <t>11</t>
  </si>
  <si>
    <t>030001000</t>
  </si>
  <si>
    <t>12633028</t>
  </si>
  <si>
    <t>VRN4</t>
  </si>
  <si>
    <t>Inženýrská činnost</t>
  </si>
  <si>
    <t>12</t>
  </si>
  <si>
    <t>042703000R</t>
  </si>
  <si>
    <t>Fotodokumentace stavby, pasportizace stávajících objektů vč. objízdných tras</t>
  </si>
  <si>
    <t>-91749502</t>
  </si>
  <si>
    <t>13</t>
  </si>
  <si>
    <t>043134000</t>
  </si>
  <si>
    <t>Zkoušky zatěžovací</t>
  </si>
  <si>
    <t>1674317215</t>
  </si>
  <si>
    <t>Poznámka k položce:
Zatěžovací zkoušky po 100 m</t>
  </si>
  <si>
    <t>1100/100   "celková délka úseku dle situace / 100 m</t>
  </si>
  <si>
    <t>VRN9</t>
  </si>
  <si>
    <t>Ostatní náklady</t>
  </si>
  <si>
    <t>14</t>
  </si>
  <si>
    <t>091803000r</t>
  </si>
  <si>
    <t>Sledování a vyhodnocení použité technologie</t>
  </si>
  <si>
    <t>-1434021100</t>
  </si>
  <si>
    <t>SO 120 - Silnice II/104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</si>
  <si>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</si>
  <si>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</si>
  <si>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</si>
  <si>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</si>
  <si>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</si>
  <si>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</si>
  <si>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</si>
  <si>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</si>
  <si>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Zemní práce</t>
  </si>
  <si>
    <t>113106111</t>
  </si>
  <si>
    <t>Rozebrání dlažeb komunikací pro pěší z mozaiky</t>
  </si>
  <si>
    <t>-1942489437</t>
  </si>
  <si>
    <t>Poznámka k položce:
Vybourání chodníku včetně lože v rámci rektifikace obrubníku, očištění v pol. č. 979071131</t>
  </si>
  <si>
    <t>89*0,5   "délka dle situace (stáv. stavu) x šířka 0,5 m</t>
  </si>
  <si>
    <t>113106123</t>
  </si>
  <si>
    <t>Rozebrání dlažeb komunikací pro pěší ze zámkových dlaždic</t>
  </si>
  <si>
    <t>-1406877259</t>
  </si>
  <si>
    <t>Poznámka k položce:
Vybourání chodníku včetně lože v rámci rektifikace obrubníku, očištění v pol. č. 979071121</t>
  </si>
  <si>
    <t>21*0,5   "délka dle situace (stáv. stavu) x šířka 0,5 m</t>
  </si>
  <si>
    <t>113106521</t>
  </si>
  <si>
    <t>Rozebrání dlažeb vozovek pl přes 200 m2 z drobných kostek do lože z kameniva</t>
  </si>
  <si>
    <t>-1331569305</t>
  </si>
  <si>
    <t>Poznámka k položce:
Vybourání kamenné dlažby včetně ložné vrstvy do hloubky 140 (170) mm pod úroveň nově navržené nivelety, v rámci vybourání konstrukce bude provedena reprofilace příčného sklonu</t>
  </si>
  <si>
    <t>3577   "plochy odečteny ze situace - v km 7,863 - 8,471</t>
  </si>
  <si>
    <t>209     "plocha odečtena ze situace - v km 8,471 - 8,511</t>
  </si>
  <si>
    <t>113107023</t>
  </si>
  <si>
    <t>Odstranění podkladu plochy do 15 m2 z kameniva drceného tl 300 mm při překopech inž sítí</t>
  </si>
  <si>
    <t>-1881214402</t>
  </si>
  <si>
    <t>Poznámka k položce:
vybourání stávající vozovky po odfrézování při demontáži propustku, dle pol. č. 113107042</t>
  </si>
  <si>
    <t>113107042</t>
  </si>
  <si>
    <t>Odstranění podkladu plochy do 15 m2 živičných tl 100 mm při překopech inž sítí</t>
  </si>
  <si>
    <t>805675562</t>
  </si>
  <si>
    <t>Poznámka k položce:
vybourání stávající vozovky po odfrézování při demontáži propustku</t>
  </si>
  <si>
    <t>14*1   "v km 7,520 - délka x šířka</t>
  </si>
  <si>
    <t>113107122</t>
  </si>
  <si>
    <t>Odstranění podkladu pl do 50 m2 z kameniva drceného tl 200 mm</t>
  </si>
  <si>
    <t>1909113858</t>
  </si>
  <si>
    <t>Poznámka k položce:
Odstranění podkladní vrstvy pod dlažbou při rektifikaci obrub
včetně veškeré manipulace a naložení na dopravní prostředek</t>
  </si>
  <si>
    <t>44,5   "Odstranění podkladní vrstvy pod dlažbou při rektifikaci obrub, dle pol. č. 113106111</t>
  </si>
  <si>
    <t>10,5   "Odstranění podkladní vrstvy pod dlažbou při rektifikaci obrub, dle pol. č. 113106123</t>
  </si>
  <si>
    <t>36   "Vybourání stávajícího asfaltového chodníku v š. 0,5 m od obrubníku (pro výškovou rektifikaci obrub)</t>
  </si>
  <si>
    <t>113107123</t>
  </si>
  <si>
    <t>Odstranění podkladu pl do 50 m2 z kameniva drceného tl 300 mm</t>
  </si>
  <si>
    <t>-1254626937</t>
  </si>
  <si>
    <t>Poznámka k položce:
Odstranění vozovky pro uložení kanalizační přípojky</t>
  </si>
  <si>
    <t>12*1    "délka x šířka</t>
  </si>
  <si>
    <t>113107142</t>
  </si>
  <si>
    <t>Odstranění podkladu pl do 50 m2 živičných tl 100 mm</t>
  </si>
  <si>
    <t>-1950260590</t>
  </si>
  <si>
    <t>Poznámka k položce:
Odstranění podkladu pod vybouraným asfaltovým chodníkem, včetně veškeré manipulace a naložení na dopravní prostředek,dle pol. č. 113107122</t>
  </si>
  <si>
    <t>113107221</t>
  </si>
  <si>
    <t>Odstranění podkladu pl přes 200 m2 z kameniva drceného tl 100 mm</t>
  </si>
  <si>
    <t>1445299888</t>
  </si>
  <si>
    <t>"Odstranění podkladu pod dlažbou do 170 mm (DL+L 140 mm - pol. č. 113106521)</t>
  </si>
  <si>
    <t>3577   "plocha odečtena ze situace - v km 7,863 - 8,471</t>
  </si>
  <si>
    <t>113154232</t>
  </si>
  <si>
    <t>Frézování živičného krytu tl 40 mm pruh š 2 m pl do 1000 m2 bez překážek v trase</t>
  </si>
  <si>
    <t>-906810478</t>
  </si>
  <si>
    <t xml:space="preserve">Poznámka k položce:
Frézování stáv. asf. vrstev vozovky do hloubky 40 mm pod úroveň nově navržené nivelety, vč.reprofilace příčného sklonu, plocha odečtena ze situace. Včetně veškeré manipulace a naložení na dopravní prostředek. Odfrézovaný materiál odkoupí zhotovitel, doprava materiálu zůstává na zhotoviteli.
</t>
  </si>
  <si>
    <t>113154335</t>
  </si>
  <si>
    <t>Frézování živičného krytu tl 200 mm pruh š 2 m pl do 10000 m2 bez překážek v trase</t>
  </si>
  <si>
    <t>-802563025</t>
  </si>
  <si>
    <t xml:space="preserve">Poznámka k položce:
Frézování stáv. asf. vrstev vozovky do hloubky 110 mm pod úroveň nově navržené nivelety, vč.reprofilace příčného sklonu, plocha odečtena ze situace. Včetně veškeré manipulace a naložení na dopravní prostředek. Odfrézovaný materiál odkoupí zhotovitel, doprava materiálu zůstává na zhotoviteli.
</t>
  </si>
  <si>
    <t>113201112</t>
  </si>
  <si>
    <t>Vytrhání obrub silničních ležatých</t>
  </si>
  <si>
    <t>m</t>
  </si>
  <si>
    <t>-46491362</t>
  </si>
  <si>
    <t>Poznámka k položce:
Výšková rektifikace kamenných obrubníků , dle situace (zaměření)</t>
  </si>
  <si>
    <t>89   "chodník - mozaiková dlažba, dle situace</t>
  </si>
  <si>
    <t>21   "chodník - zámková dlažba, dle situace</t>
  </si>
  <si>
    <t>113202111</t>
  </si>
  <si>
    <t>Vytrhání obrub krajníků obrubníků stojatých</t>
  </si>
  <si>
    <t>-1399653448</t>
  </si>
  <si>
    <t>72    "Výšková rektifikace obrubníků (stáv. asf. chodník) , dle situace (zaměření)</t>
  </si>
  <si>
    <t>(8471-7863)*2    "v km 7,863-8,471 - stávající degradovaný kamenný obrubník - délka x 2 (po obou stranách)</t>
  </si>
  <si>
    <t>122201402</t>
  </si>
  <si>
    <t>Vykopávky v zemníku na suchu v hornině tř. 3 objem do 1000 m3</t>
  </si>
  <si>
    <t>m3</t>
  </si>
  <si>
    <t>-572552838</t>
  </si>
  <si>
    <t>Poznámka k položce:
dle pol. č. 162701105a</t>
  </si>
  <si>
    <t>131133102</t>
  </si>
  <si>
    <t>Hloubení jam do 10 m3 ručně v nesoudržných horninách tř. 1 a 2 při překopech inženýrských sítí</t>
  </si>
  <si>
    <t>CS ÚRS 2015 01</t>
  </si>
  <si>
    <t>-934736272</t>
  </si>
  <si>
    <t>Poznámka k položce:
Hloubení jam pro osazení nové uliční vpusti a pro navrtání do kanalizačního řadu</t>
  </si>
  <si>
    <t>16</t>
  </si>
  <si>
    <t>132132202</t>
  </si>
  <si>
    <t>Hloubení rýh do 10 m3 ručně šířky do 2 m v nesoudržné hornině tř. 1 a 2 při překopech inž sítí</t>
  </si>
  <si>
    <t>2136340023</t>
  </si>
  <si>
    <t>Poznámka k položce:
hloubení rýhy pro kanalizační přípojku</t>
  </si>
  <si>
    <t>(12*1,5*1,0)   "délka (pol. č. 871313121)x hloubka x šířka</t>
  </si>
  <si>
    <t>17</t>
  </si>
  <si>
    <t>132151011</t>
  </si>
  <si>
    <t>Hloubení rýh do 15 m3 šířky do 2 m v hornině tř. 1 a 2 při překopech inženýrských sítí</t>
  </si>
  <si>
    <t>1982954110</t>
  </si>
  <si>
    <t>Poznámka k položce:
výkop pro vybourání propustku pod vozovkou, včetně veškeré manipulace a naložení na dopravní prostředek</t>
  </si>
  <si>
    <t>14*1*1   "propustek v km 7,520 - délka x šířka x hl.</t>
  </si>
  <si>
    <t>18</t>
  </si>
  <si>
    <t>162701105</t>
  </si>
  <si>
    <t>Vodorovné přemístění do 10000 m výkopku/sypaniny z horniny tř. 1 až 4</t>
  </si>
  <si>
    <t>732502320</t>
  </si>
  <si>
    <t>Poznámka k položce:
odvoz materiálu na skládku, včetně manipulace a složení z dopr. prostředku</t>
  </si>
  <si>
    <t xml:space="preserve">14         "hloubení rýh dle pol. č. 132151011  </t>
  </si>
  <si>
    <t xml:space="preserve">18         "hloubení rýh dle pol. č. 132132202  </t>
  </si>
  <si>
    <t>3           "hloubení rýh dle pol. č. 131133102</t>
  </si>
  <si>
    <t>19</t>
  </si>
  <si>
    <t>162701105a</t>
  </si>
  <si>
    <t>2073408928</t>
  </si>
  <si>
    <t>Poznámka k položce:
Dovoz nakoupené zeminy ze zemníku</t>
  </si>
  <si>
    <t>74           "zásyp - dle pol. č. 174101101</t>
  </si>
  <si>
    <t>12,242    "zásyp - dle pol. č. 174102101</t>
  </si>
  <si>
    <t>20</t>
  </si>
  <si>
    <t>162701109</t>
  </si>
  <si>
    <t>Příplatek k vodorovnému přemístění výkopku/sypaniny z horniny tř. 1 až 4 ZKD 1000 m přes 10000 m</t>
  </si>
  <si>
    <t>341585140</t>
  </si>
  <si>
    <t>Poznámka k položce:
dle pol. č. 162701105 x koef. 24 (vzdálenost 25)</t>
  </si>
  <si>
    <t>35*24 'Přepočtené koeficientem množství</t>
  </si>
  <si>
    <t>162701109a</t>
  </si>
  <si>
    <t>-752885907</t>
  </si>
  <si>
    <t>Poznámka k položce:
dle pol. č. 162701105a x koef. 24 (vzdálenost 25)</t>
  </si>
  <si>
    <t>86,242*24 'Přepočtené koeficientem množství</t>
  </si>
  <si>
    <t>22</t>
  </si>
  <si>
    <t>171201201</t>
  </si>
  <si>
    <t>Uložení sypaniny na skládky</t>
  </si>
  <si>
    <t>-487921433</t>
  </si>
  <si>
    <t>Poznámka k položce:
dle pol. č. 162701105</t>
  </si>
  <si>
    <t>23</t>
  </si>
  <si>
    <t>171201202R</t>
  </si>
  <si>
    <t>Poplatek za zemník</t>
  </si>
  <si>
    <t>-1221357892</t>
  </si>
  <si>
    <t>Poznámka k položce:
Poplatek za nakoupení zeminy, dle pol. č. 162701105a</t>
  </si>
  <si>
    <t>24</t>
  </si>
  <si>
    <t>171201211</t>
  </si>
  <si>
    <t>Poplatek za uložení odpadu ze sypaniny na skládce (skládkovné)</t>
  </si>
  <si>
    <t>t</t>
  </si>
  <si>
    <t>-413140383</t>
  </si>
  <si>
    <t>Poznámka k položce:
dle pol. č. 162701105 x koef. přepočtu na tuny 2,0</t>
  </si>
  <si>
    <t>35*2 'Přepočtené koeficientem množství</t>
  </si>
  <si>
    <t>25</t>
  </si>
  <si>
    <t>174101101</t>
  </si>
  <si>
    <t>Zásyp jam, šachet rýh nebo kolem objektů sypaninou se zhutněním</t>
  </si>
  <si>
    <t>-752949328</t>
  </si>
  <si>
    <t>Poznámka k položce:
Dosypávka vymletého příkopu včetně vytvoření mělkého příkopu, nakoupení materiálu a jeho dovoz dle pol. č. 162701105a</t>
  </si>
  <si>
    <t>0,5*(7610-7462)    "dosypávka do plochy 0,5 m2 x délka - v km 7,462-7,610, dle situace</t>
  </si>
  <si>
    <t>26</t>
  </si>
  <si>
    <t>174102101</t>
  </si>
  <si>
    <t>Zásyp jam, šachet a rýh do 30 m3 sypaninou se zhutněním při překopech inženýrských sítí</t>
  </si>
  <si>
    <t>-165836741</t>
  </si>
  <si>
    <t>Poznámka k položce:
zásyp propustku pod vozovkou, včetně veškeré manipulace a naložení na dopravní prostředek, nakoupení materiálu a jeho dovoz dle pol. č. 162701105a</t>
  </si>
  <si>
    <t>14-(3,14*0,2*0,2*14)   "propustek v km 7,520 - dle pol. č. 132151011 - trouba</t>
  </si>
  <si>
    <t>27</t>
  </si>
  <si>
    <t>175102101</t>
  </si>
  <si>
    <t>Obsypání potrubí při překopech inž sítí ručně objem do 10 m3 z hor tř. 1 až 4</t>
  </si>
  <si>
    <t>-1032108211</t>
  </si>
  <si>
    <t>Poznámka k položce:
Obsyp kanalizační přípojky - kompletní provedení, nákup materiálu dle pol. č. 583373440</t>
  </si>
  <si>
    <t>12*((1,2*1,0)-(3,14*0,075*0,075))    "délka přípojky*(plocha řezu - plocha trubky) - dle PD</t>
  </si>
  <si>
    <t>28</t>
  </si>
  <si>
    <t>583373440</t>
  </si>
  <si>
    <t>štěrkopísek frakce 0-32</t>
  </si>
  <si>
    <t>-891672140</t>
  </si>
  <si>
    <t>Poznámka k položce:
dle pol. č. 175102101 x koef. přepočtu na tuny 2,0</t>
  </si>
  <si>
    <t>14,188*2 'Přepočtené koeficientem množství</t>
  </si>
  <si>
    <t>29</t>
  </si>
  <si>
    <t>181951102</t>
  </si>
  <si>
    <t>Úprava pláně v hornině tř. 1 až 4 se zhutněním</t>
  </si>
  <si>
    <t>-788761784</t>
  </si>
  <si>
    <t>Poznámka k položce:
přehutnění pláně</t>
  </si>
  <si>
    <t>3577   "v km 7,863 - 8,471</t>
  </si>
  <si>
    <t>Zakládání</t>
  </si>
  <si>
    <t>30</t>
  </si>
  <si>
    <t>274311127</t>
  </si>
  <si>
    <t>Základové pasy, prahy, věnce a ostruhy z betonu prostého C 25/30</t>
  </si>
  <si>
    <t>1522576421</t>
  </si>
  <si>
    <t>Poznámka k položce:
Cementobetonový práh pod propustek C25/30-XF3</t>
  </si>
  <si>
    <t>"rozměr 0,3 x 0,4 x (průměr trouby + 0,3) x 2strany</t>
  </si>
  <si>
    <t>0,3*0,4*(0,4+0,3)*2     "DN 600 dle pol. č. 919521120</t>
  </si>
  <si>
    <t>Vodorovné konstrukce</t>
  </si>
  <si>
    <t>31</t>
  </si>
  <si>
    <t>451573111</t>
  </si>
  <si>
    <t>Lože pod potrubí otevřený výkop ze štěrkopísku</t>
  </si>
  <si>
    <t>397081365</t>
  </si>
  <si>
    <t>Poznámka k položce:
lože přípojky - pískový podsyp tl. 100 mm
délka dle pol. č. 871313121, koeficient plocha v řezu=šířka x tloušťka=1,0*0,1=0,1</t>
  </si>
  <si>
    <t>12*0,1 'Přepočtené koeficientem množství</t>
  </si>
  <si>
    <t>Komunikace pozemní</t>
  </si>
  <si>
    <t>32</t>
  </si>
  <si>
    <t>564231111</t>
  </si>
  <si>
    <t>Podklad nebo podsyp ze štěrkopísku ŠP tl 100 mm</t>
  </si>
  <si>
    <t>-196897060</t>
  </si>
  <si>
    <t>Poznámka k položce:
podklad pod dlažbu z lom. kamene, dle pol. č. 594511111</t>
  </si>
  <si>
    <t>33</t>
  </si>
  <si>
    <t>564831111</t>
  </si>
  <si>
    <t>Podklad ze štěrkodrtě ŠD tl 100 mm</t>
  </si>
  <si>
    <t>1343146374</t>
  </si>
  <si>
    <t>12     "obnova konstrukce vozovky po uložení kanalizační přípojky</t>
  </si>
  <si>
    <t>34</t>
  </si>
  <si>
    <t>564851111</t>
  </si>
  <si>
    <t>Podklad ze štěrkodrtě ŠD tl 150 mm</t>
  </si>
  <si>
    <t>-439829454</t>
  </si>
  <si>
    <t>Poznámka k položce:
podklad pod obnovený pruh chodníku podél obrubníků
dle pol. č. 113107222</t>
  </si>
  <si>
    <t>"podklad pod obnovený pruh chodníku podél obrubníků</t>
  </si>
  <si>
    <t>36   "dle pol. č. 113107222</t>
  </si>
  <si>
    <t>55   "dle pol. č. 113107122</t>
  </si>
  <si>
    <t>35</t>
  </si>
  <si>
    <t>564871111</t>
  </si>
  <si>
    <t>Podklad ze štěrkodrtě ŠD tl 250 mm</t>
  </si>
  <si>
    <t>1899312788</t>
  </si>
  <si>
    <t>36</t>
  </si>
  <si>
    <t>564921411</t>
  </si>
  <si>
    <t>Podklad z asfaltového recyklátu tl 60 mm</t>
  </si>
  <si>
    <t>569084345</t>
  </si>
  <si>
    <t>Poznámka k položce:
obnova asfalového chodníku - dle pol. č. 113107242</t>
  </si>
  <si>
    <t>37</t>
  </si>
  <si>
    <t>565145121</t>
  </si>
  <si>
    <t>Asfaltový beton vrstva podkladní ACP 16 (obalované kamenivo OKS) tl 60 mm š přes 3 m</t>
  </si>
  <si>
    <t>-2064289449</t>
  </si>
  <si>
    <t>Poznámka k položce:
ACP 16S tl. 60 mm</t>
  </si>
  <si>
    <t>3577*1,05   "v km 7,863 - 8,471, dle situace x koef. rozšíření vrstvy</t>
  </si>
  <si>
    <t>38</t>
  </si>
  <si>
    <t>566901134</t>
  </si>
  <si>
    <t>Vyspravení podkladu po překopech ing sítí plochy do 15 m2 štěrkodrtí tl. 250 mm</t>
  </si>
  <si>
    <t>-835550002</t>
  </si>
  <si>
    <t>Poznámka k položce:
Obnova vozovky po zhotovení propustku v km 7,520, dle pol. č. 113107042</t>
  </si>
  <si>
    <t>39</t>
  </si>
  <si>
    <t>566901161</t>
  </si>
  <si>
    <t>Vyspravení podkladu po překopech ing sítí plochy do 15 m2 obalovaným kamenivem ACP (OK) tl. 100 mm</t>
  </si>
  <si>
    <t>-1717027645</t>
  </si>
  <si>
    <t>Poznámka k položce:
dle pol. č. 566901134</t>
  </si>
  <si>
    <t>40</t>
  </si>
  <si>
    <t>569831111</t>
  </si>
  <si>
    <t>Zpevnění krajnic štěrkodrtí tl 100 mm</t>
  </si>
  <si>
    <t>1070638748</t>
  </si>
  <si>
    <t xml:space="preserve">Poznámka k položce:
zpevnění zemní krajnice štěrkodrtí tl. 0,1 m frakce 0-32 třída B, sníženo o 3 cm oproti zpevněné krajnici, dle pol. č. 938909612
</t>
  </si>
  <si>
    <t>41</t>
  </si>
  <si>
    <t>583441710</t>
  </si>
  <si>
    <t>štěrkodrť frakce 0-32</t>
  </si>
  <si>
    <t>533048531</t>
  </si>
  <si>
    <t>753*0,1*2,0   "plocha dle pol. č. 569831111 x tl. 0,1 m x koef. přepočtu na tuny 2,0</t>
  </si>
  <si>
    <t>42</t>
  </si>
  <si>
    <t>572261111</t>
  </si>
  <si>
    <t>Vyspravení výtluků studenou asfaltovou směsí tl do 30 mm při vyspravované ploše do 10% na 1 km</t>
  </si>
  <si>
    <t>360047025</t>
  </si>
  <si>
    <t>Poznámka k položce:
případná oprava výtluků sanačním materiálem</t>
  </si>
  <si>
    <t>732*0,05     "v km 7,077-7,201 - plocha odměřena ze situace x cca 5%</t>
  </si>
  <si>
    <t>3930*1,03*0,05   "v km 7,201-7,863 - plocha odměřena ze situace x koef. rozšíření vrstvy x cca 5%</t>
  </si>
  <si>
    <t>43</t>
  </si>
  <si>
    <t>572531131</t>
  </si>
  <si>
    <t>Oprava trhlin asfaltovou sanační hmotou š do 40 mm</t>
  </si>
  <si>
    <t>-300862430</t>
  </si>
  <si>
    <t>Poznámka k položce:
Oprava podélných a příčných trhlin, vyčištění a zalitípolymerem modifikovanou asfaltovou směsí</t>
  </si>
  <si>
    <t>732*0,1   "v km 7,077-7,201 - plocha odměřena ze situace x cca 0,1 m/m2</t>
  </si>
  <si>
    <t>3930*1,03*0,1   "v km 7,201-7,863 - plocha odměřena ze situace x koef. rozšíření vrstvy x cca 0,1 m/m2</t>
  </si>
  <si>
    <t>44</t>
  </si>
  <si>
    <t>573111112</t>
  </si>
  <si>
    <t>Postřik živičný infiltrační s posypem z asfaltu množství 1 kg/m2</t>
  </si>
  <si>
    <t>1914549137</t>
  </si>
  <si>
    <t>Poznámka k položce:
dle pol. č. 565145121</t>
  </si>
  <si>
    <t>45</t>
  </si>
  <si>
    <t>573231111</t>
  </si>
  <si>
    <t>Postřik živičný spojovací ze silniční emulze v množství do 0,7 kg/m2</t>
  </si>
  <si>
    <t>732289211</t>
  </si>
  <si>
    <t>Poznámka k položce:
C 60 BP 5</t>
  </si>
  <si>
    <t>"postřik spojovací emulzní 0,3 kg/m2</t>
  </si>
  <si>
    <t>3577*1,03   "v km 7,863 - 8,471 pod ACL (pol. č. 577165122) , dle situace x koef. rozšíření vrstvy</t>
  </si>
  <si>
    <t>3930   "v km 7,201 - 7,863 pod ACO (pol. č. 577134121), dle situace</t>
  </si>
  <si>
    <t>3577   "v km 7,863 - 8,471 pod ACO (pol. č. 577134121), dle situace</t>
  </si>
  <si>
    <t>"postřik spojovací emulzní 0,7 kg/m2</t>
  </si>
  <si>
    <t>3930*1,03   "v km 7,201 - 7,863 pod ACL (pol. č. 577165122), dle situace x koef. rozšíření vrstvy</t>
  </si>
  <si>
    <t>732     "v km 7,077 - 7,201 pod ACO (pol. č. 577134121), dle situace</t>
  </si>
  <si>
    <t>46</t>
  </si>
  <si>
    <t>577133111</t>
  </si>
  <si>
    <t>Asfaltový beton vrstva obrusná ACO 8 (ABJ) tl 40 mm š do 3 m z nemodifikovaného asfaltu</t>
  </si>
  <si>
    <t>-194457767</t>
  </si>
  <si>
    <t>47</t>
  </si>
  <si>
    <t>577134121</t>
  </si>
  <si>
    <t>Asfaltový beton vrstva obrusná ACO 11 (ABS) tř. I tl 40 mm š přes 3 m z nemodifikovaného asfaltu</t>
  </si>
  <si>
    <t>-1314929135</t>
  </si>
  <si>
    <t>Poznámka k položce:
ACO 11+   tl. 40 mm</t>
  </si>
  <si>
    <t>732     "v km 7,077 - 7,201, dle situace</t>
  </si>
  <si>
    <t>3930   "v km 7,201 - 7,863, dle situace</t>
  </si>
  <si>
    <t>3577   "v km 7,863 - 8,471, dle situace</t>
  </si>
  <si>
    <t>48</t>
  </si>
  <si>
    <t>577165122</t>
  </si>
  <si>
    <t>Asfaltový beton vrstva ložní ACL 16 (ABH) tl 70 mm š přes 3 m z nemodifikovaného asfaltu</t>
  </si>
  <si>
    <t>-1068316046</t>
  </si>
  <si>
    <t>Poznámka k položce:
ACL 16S tl. 70 mm</t>
  </si>
  <si>
    <t>3930*1,03   "v km 7,201 - 7,863, dle situace x koef. rozšíření vrstvy</t>
  </si>
  <si>
    <t>3577*1,03   "v km 7,863 - 8,471, dle situace x koef. rozšíření vrstvy</t>
  </si>
  <si>
    <t>49</t>
  </si>
  <si>
    <t>591211111</t>
  </si>
  <si>
    <t>Kladení dlažby z kostek drobných z kamene do lože z kameniva těženého tl 50 mm</t>
  </si>
  <si>
    <t>1329863896</t>
  </si>
  <si>
    <t>Poznámka k položce:
Vozovka v km 8,471 - 8,511 - Dlažba DL 100 (zpětně použita) + lože tl. 40 mm, plocha dle pol. č. 113106521, vyplnění spar dle pol. č. 599121111</t>
  </si>
  <si>
    <t>50</t>
  </si>
  <si>
    <t>591411111</t>
  </si>
  <si>
    <t>Kladení dlažby z mozaiky jednobarevné komunikací pro pěší lože z kameniva</t>
  </si>
  <si>
    <t>235711021</t>
  </si>
  <si>
    <t>Poznámka k položce:
Znovuosazení dlažby po rektifikaci obrub, dle pol. č. 113106111</t>
  </si>
  <si>
    <t>51</t>
  </si>
  <si>
    <t>594511111</t>
  </si>
  <si>
    <t>Dlažba z lomového kamene s provedením lože z betonu</t>
  </si>
  <si>
    <t>-1107540560</t>
  </si>
  <si>
    <t>Poznámka k položce:
Opevnění příkopu lomovým kamenem do cementobetonového lože (betonový skluz tvarovek)</t>
  </si>
  <si>
    <t>5    "v km 8,148 - plocha dle situace</t>
  </si>
  <si>
    <t>3    "v km 8,160 - plocha dle situace</t>
  </si>
  <si>
    <t>3    "v km 8,168 - plocha dle situace</t>
  </si>
  <si>
    <t>5    "v km 8,220 - plocha dle situace</t>
  </si>
  <si>
    <t>52</t>
  </si>
  <si>
    <t>596211110</t>
  </si>
  <si>
    <t>Kladení zámkové dlažby komunikací pro pěší tl 60 mm skupiny A pl do 50 m2</t>
  </si>
  <si>
    <t>-227102458</t>
  </si>
  <si>
    <t>Poznámka k položce:
Znovuosazení dlažby po rektifikaci obrub, dle pol. č. 113106123</t>
  </si>
  <si>
    <t>53</t>
  </si>
  <si>
    <t>599121111</t>
  </si>
  <si>
    <t>Zálivka živičná spár dlažby z drobných kostek hl 50 mm</t>
  </si>
  <si>
    <t>1025038715</t>
  </si>
  <si>
    <t>Poznámka k položce:
dle pol. č. 591211111</t>
  </si>
  <si>
    <t>54</t>
  </si>
  <si>
    <t>599632111</t>
  </si>
  <si>
    <t>Vyplnění spár dlažby z lomového kamene MC se zatřením</t>
  </si>
  <si>
    <t>-1581980809</t>
  </si>
  <si>
    <t>Poznámka k položce:
dle pol. č. 594511111</t>
  </si>
  <si>
    <t>Trubní vedení</t>
  </si>
  <si>
    <t>55</t>
  </si>
  <si>
    <t>871313121</t>
  </si>
  <si>
    <t>Montáž kanalizačního potrubí z PVC těsněné gumovým kroužkem otevřený výkop sklon do 20 % DN 150</t>
  </si>
  <si>
    <t>1641514203</t>
  </si>
  <si>
    <t>Poznámka k položce:
přípojka k nově osazené uliční vpusti - kompl.provedení dle specifik.PD a TZ vč. všech souvisejících prací včetně navrtávky do kanalizačního řadu</t>
  </si>
  <si>
    <t>10   "přípojka uliční vpusti v km 8,003</t>
  </si>
  <si>
    <t>2     "přípojka uliční vpusti v km 7,996</t>
  </si>
  <si>
    <t>56</t>
  </si>
  <si>
    <t>286148010</t>
  </si>
  <si>
    <t>trubka kanalizační potrubí DN 150</t>
  </si>
  <si>
    <t>776163310</t>
  </si>
  <si>
    <t>Poznámka k položce:
dle pol. č. 871353121 x koef. 0,167 (1ks/6m)</t>
  </si>
  <si>
    <t>12*0,167 'Přepočtené koeficientem množství</t>
  </si>
  <si>
    <t>57</t>
  </si>
  <si>
    <t>895941111</t>
  </si>
  <si>
    <t>Zřízení vpusti kanalizační uliční z betonových dílců typ UV-50 normální</t>
  </si>
  <si>
    <t>-1822644746</t>
  </si>
  <si>
    <t>Poznámka k položce:
Osazení UV, včetně všech souvisejících prací večtně napojení přípojky</t>
  </si>
  <si>
    <t>1   "v km 8,003</t>
  </si>
  <si>
    <t>1   "v km 7,996</t>
  </si>
  <si>
    <t>58</t>
  </si>
  <si>
    <t>592238200</t>
  </si>
  <si>
    <t>vpusť betonová uliční TBV-Q 500/290 K /skruž/ 29x50x5 cm</t>
  </si>
  <si>
    <t>-1136140745</t>
  </si>
  <si>
    <t>Poznámka k položce:
dle pol. č. 895941111</t>
  </si>
  <si>
    <t>2*2 'Přepočtené koeficientem množství</t>
  </si>
  <si>
    <t>59</t>
  </si>
  <si>
    <t>592238210</t>
  </si>
  <si>
    <t>vpusť betonová uliční TBV-Q 660/180 /prstenec/ 18x66x10 cm</t>
  </si>
  <si>
    <t>683326237</t>
  </si>
  <si>
    <t>60</t>
  </si>
  <si>
    <t>592238220</t>
  </si>
  <si>
    <t>vpusť betonová uliční TBV-Q 500/626 VD /dno/ 62,6 x 49,5 x 5 cm</t>
  </si>
  <si>
    <t>-1571276102</t>
  </si>
  <si>
    <t>61</t>
  </si>
  <si>
    <t>899202111</t>
  </si>
  <si>
    <t>Osazení mříží litinových včetně rámů a košů na bahno hmotnosti nad 50 do 100 kg</t>
  </si>
  <si>
    <t>1196854533</t>
  </si>
  <si>
    <t>Poznámka k položce:
kompl.provedení dle specifik.PD a TZ vč. všech souvisejících prací, dle pol. č. 895941111</t>
  </si>
  <si>
    <t>62</t>
  </si>
  <si>
    <t>552421400</t>
  </si>
  <si>
    <t xml:space="preserve">mříž kanalizační litinová </t>
  </si>
  <si>
    <t>-504846531</t>
  </si>
  <si>
    <t>Poznámka k položce:
dle pol. č. 899202111</t>
  </si>
  <si>
    <t>63</t>
  </si>
  <si>
    <t>899231000R</t>
  </si>
  <si>
    <t>Čištění uličních vpustí</t>
  </si>
  <si>
    <t>-188665300</t>
  </si>
  <si>
    <t>Poznámka k položce:
Čištění uličních vpustí včetně manipulace a naložení na dopravní prostředek, odvoz uveden v pol. č. 997221551</t>
  </si>
  <si>
    <t>2    "v km 7,928</t>
  </si>
  <si>
    <t>1    "v km 7,950</t>
  </si>
  <si>
    <t>1    "v km 8,453</t>
  </si>
  <si>
    <t>1    "v km 8,470</t>
  </si>
  <si>
    <t>2    "v km 8,488</t>
  </si>
  <si>
    <t>64</t>
  </si>
  <si>
    <t>899231111</t>
  </si>
  <si>
    <t>Výšková úprava uličního vstupu nebo vpusti do 200 mm zvýšením mříže</t>
  </si>
  <si>
    <t>1001419297</t>
  </si>
  <si>
    <t>Poznámka k položce:
počet odečten ze situace (zaměření), dle pol. č. 899231000R</t>
  </si>
  <si>
    <t>65</t>
  </si>
  <si>
    <t>899331111</t>
  </si>
  <si>
    <t>Výšková úprava uličního vstupu nebo vpusti do 200 mm zvýšením poklopu</t>
  </si>
  <si>
    <t>996683651</t>
  </si>
  <si>
    <t>Poznámka k položce:
Výšková rektifikace poklopu IS</t>
  </si>
  <si>
    <t>1   "v km 8,345</t>
  </si>
  <si>
    <t>1   "v km 8,390</t>
  </si>
  <si>
    <t>1   "v km 8,456</t>
  </si>
  <si>
    <t>66</t>
  </si>
  <si>
    <t>899431111</t>
  </si>
  <si>
    <t>Výšková úprava uličního vstupu nebo vpusti do 200 mm zvýšením krycího hrnce, šoupěte nebo hydrantu</t>
  </si>
  <si>
    <t>-1933565462</t>
  </si>
  <si>
    <t>Ostatní konstrukce a práce, bourání</t>
  </si>
  <si>
    <t>67</t>
  </si>
  <si>
    <t>911121111a</t>
  </si>
  <si>
    <t>Montáž zábradlí ocelového přichyceného vruty do betonového podkladu</t>
  </si>
  <si>
    <t>876120223</t>
  </si>
  <si>
    <t>Poznámka k položce:
dle pol. č. 553912121R
včetně kotvících prvků</t>
  </si>
  <si>
    <t>68</t>
  </si>
  <si>
    <t>553912121R</t>
  </si>
  <si>
    <t>Dopravně bezpečnostní zábradlí</t>
  </si>
  <si>
    <t>1596493848</t>
  </si>
  <si>
    <t>6   "v km 7,790 - obnova ocelového zábradlí - dle pol. č. 966005211</t>
  </si>
  <si>
    <t>69</t>
  </si>
  <si>
    <t>912211111</t>
  </si>
  <si>
    <t>Montáž směrového sloupku silničního plastového prosté uložení bez betonového základu</t>
  </si>
  <si>
    <t>-879115121</t>
  </si>
  <si>
    <t>Poznámka k položce:
Obnova (znovuosazení) stávajících směrových sloupků</t>
  </si>
  <si>
    <t>70</t>
  </si>
  <si>
    <t>916131213</t>
  </si>
  <si>
    <t>Osazení silničního obrubníku betonového stojatého s boční opěrou do lože z betonu prostého</t>
  </si>
  <si>
    <t>978803886</t>
  </si>
  <si>
    <t>Poznámka k položce:
Osazení silničního cementobetonového obrubníku</t>
  </si>
  <si>
    <t>7998-7953     "v km 7,953 - 7,998, dle situace</t>
  </si>
  <si>
    <t>7968-7944     "v km 7,944 - 7,968, dle situace (před sloupky ocel. svodidla (mimo odtoky))</t>
  </si>
  <si>
    <t>8092-7992     "v km 7,992 - 8,092, dle situace</t>
  </si>
  <si>
    <t>8139-8003     "v km 8,003 - 8,139, dle situace</t>
  </si>
  <si>
    <t>8148-8054     "v km 8,054 - 8,148, dle situace</t>
  </si>
  <si>
    <t>8105-8092     "v km 8,092 - 8,105, dle situace  (s převýšením 5 cm)</t>
  </si>
  <si>
    <t>8160-8105     "v km 8,105 - 8,160, dle situace</t>
  </si>
  <si>
    <t>8239-8168     "v km 8,168 - 8,239, dle situace</t>
  </si>
  <si>
    <t>8255-8239     "v km 8,239 - 8,255, dle situace (s převýšením 5 cm)</t>
  </si>
  <si>
    <t>8255-8297     "v km 8,255 - 8,297, dle situace</t>
  </si>
  <si>
    <t>8342-8297     "v km 8,297 - 8,342, dle situace (s převýšením 5 cm)</t>
  </si>
  <si>
    <t>8390-8220     "v km 8,220 - 8,390, dle situace</t>
  </si>
  <si>
    <t>8410-8342     "v km 8,342 - 8,410, dle situace</t>
  </si>
  <si>
    <t>72     "v místě autobusové zastávky po rektifikaci obrub</t>
  </si>
  <si>
    <t>71</t>
  </si>
  <si>
    <t>592174650</t>
  </si>
  <si>
    <t>obrubník betonový silniční Standard 100x15x25 cm</t>
  </si>
  <si>
    <t>1919294040</t>
  </si>
  <si>
    <t>Poznámka k položce:
dle pol. č. 916131213</t>
  </si>
  <si>
    <t>867-72   "dle pol. č. 916131213 - délky obrub na autobus. zastávce</t>
  </si>
  <si>
    <t>72</t>
  </si>
  <si>
    <t>916241113</t>
  </si>
  <si>
    <t>Osazení obrubníku kamenného ležatého s boční opěrou do lože z betonu prostého</t>
  </si>
  <si>
    <t>2064570284</t>
  </si>
  <si>
    <t>Poznámka k položce:
Znovuosazení kamenného obrubníku dle pol. č. 113201112</t>
  </si>
  <si>
    <t>73</t>
  </si>
  <si>
    <t>919112114</t>
  </si>
  <si>
    <t>Řezání dilatačních spár š 4 mm hl do 100 mm příčných nebo podélných v živičném krytu</t>
  </si>
  <si>
    <t>517001290</t>
  </si>
  <si>
    <t>(8471-7077)+250         "podélná spára - celková délka úseku dle situace x 2 - délka SO 130 + odhad 250 m podél zpevněných sjezdů a v křižovatkách</t>
  </si>
  <si>
    <t>(8471-7077)/200*6,5  "příčné spáry - (celkové délka asf. úseku dle situace) / cca po 200 m x šířka cca 6,5m</t>
  </si>
  <si>
    <t>867+72                        "proříznutí podél obrubníků (silnice a chodník) - dle pol. č. 916131213</t>
  </si>
  <si>
    <t>74</t>
  </si>
  <si>
    <t>919122112</t>
  </si>
  <si>
    <t>Těsnění spár zálivkou za tepla pro komůrky š 10 mm hl 25 mm s těsnicím profilem</t>
  </si>
  <si>
    <t>1870989002</t>
  </si>
  <si>
    <t>Poznámka k položce:
dle pol. č 919112114</t>
  </si>
  <si>
    <t>75</t>
  </si>
  <si>
    <t>919441211</t>
  </si>
  <si>
    <t>Čelo propustku z lomového kamene pro propustek z trub DN 300 až 500</t>
  </si>
  <si>
    <t>635468516</t>
  </si>
  <si>
    <t>Poznámka k položce:
Kompletní provedení včetně všech souvisejících prací a materiálů.</t>
  </si>
  <si>
    <t>2   "Zhotovení čel propustku v km 7,520, dle situace</t>
  </si>
  <si>
    <t>1   "Nové šikmé čelo v km 8,160, dle situace</t>
  </si>
  <si>
    <t>1   "Nové šikmé čelo v km 7,780, dle situace (pokud nebude provedeno v rámci opravy)</t>
  </si>
  <si>
    <t>1   "Nové šikmé čelo v km 8,190, dle situace</t>
  </si>
  <si>
    <t>76</t>
  </si>
  <si>
    <t>919521120</t>
  </si>
  <si>
    <t>Zřízení silničního propustku z trub betonových nebo ŽB DN 400</t>
  </si>
  <si>
    <t>-968356925</t>
  </si>
  <si>
    <t>Poznámka k položce:
včetně lože a utěsnění spar</t>
  </si>
  <si>
    <t>14    "v km 7,520 nový propustek DN 600 s šikmými čely, dle situace</t>
  </si>
  <si>
    <t>77</t>
  </si>
  <si>
    <t>592211380</t>
  </si>
  <si>
    <t xml:space="preserve">trouba železobetonová </t>
  </si>
  <si>
    <t>-1484263628</t>
  </si>
  <si>
    <t>Poznámka k položce:
dle pol. č. 919521120</t>
  </si>
  <si>
    <t>78</t>
  </si>
  <si>
    <t>919521161R</t>
  </si>
  <si>
    <t>Obnova silničního propustku z trub betonových nebo ŽB DN 800</t>
  </si>
  <si>
    <t>kpl</t>
  </si>
  <si>
    <t>-970609399</t>
  </si>
  <si>
    <t>Poznámka k položce:
Vybourání betonového rámového propustku s vnitřním průřezem 1*0,5*8 m, výkop 12 m3, vybourání podkladních nestmelených vrstev vozovky 0,30 * 16 m2, sanace základové spáry štěrkem 0,3 * 8 * 1,5 m, podkladní beton 0,2 * 8 * 1,5 m z betonu C20/25, osazení nového propustku DN 800 délky 8 m včetně zkosené čelní trouby, odláždění výtoku lomovým kamenem tloušťky 0,2 m do betonového lože tloušťky 0,1 m s vyspárováním cementovou maltou s odolností proti chloridům 6 m2 včetně 2x základového prahu 0,3 * 0,8 * 1,5 m z betonu C20/25 XF3, zásyp propustku vhodným materiálem s hutněním po vrstvách 10 m3, doplnění podkladních nestmelených vrstev vozovky 0,30 * 16 m2 ze ŠD 0/63, zemní a demoliční práce jsou uvažovány včetně všech poplatků za skládku. Položka bude čerpána pouze v případě nutnosti opravy.</t>
  </si>
  <si>
    <t>79</t>
  </si>
  <si>
    <t>919521181R</t>
  </si>
  <si>
    <t>Obnova silničního propustku z trub betonových nebo ŽB DN 1000</t>
  </si>
  <si>
    <t>941803405</t>
  </si>
  <si>
    <t>Poznámka k položce:
Vybourání kamenného propustku s vnitřním průřezem 1*0,7*10 m, výkop 15 m3, vybourání podkladních nestmelených vrstev vozovky 0,24 * 20 m2, odfrézování podkladních asfaltových vrstev 0,07 * 20 m2, sanace základové spáry štěrkem 0,3 * 10 * 1,5 m, podkladní beton 0,2 * 10 * 1,5 m z betonu C20/25, osazení nového propustku DN 1000 délky 10 m včetně zkosené čelní trouby, odláždění výtoku lomovým kamenem tloušťky 0,2 m do betonového lože tloušťky 0,1 m s vyspárováním cementovou maltou s odolností proti chloridům 4 m2 včetně základového prahu 0,3 * 0,8 * 2 m z betonu C20/25 XF3, v místě vtoku ze šachty uvažovat práce spojené se zaústěním nové trouby včetně lokálních vysprávek v místě zaústění, zásyp propustku vhodným materiálem s hutněním po vrstvách 12 m3, doplnění podkladních nestmelených vrstev vozovky 0,24 * 20 m2 ze ŠD 0/63, doplnění podkladních asfaltových vrstev (ACP + ACL) 0,07 * 20 m2, zemní a demoliční práce jsou uvažovány včetně všech poplatků za skládku. Položka bude čerpána pouze v případě nutnosti opravy.</t>
  </si>
  <si>
    <t>80</t>
  </si>
  <si>
    <t>919535556</t>
  </si>
  <si>
    <t>Obetonování trubního propustku betonem se zvýšenými nároky na prostředí tř. C 25/30</t>
  </si>
  <si>
    <t>20588318</t>
  </si>
  <si>
    <t>"délka dle situace x plocha v řezu</t>
  </si>
  <si>
    <t>14*0,6      "v km 7,520 nový propustek DN 400 s šikmými čely, dle situace</t>
  </si>
  <si>
    <t>81</t>
  </si>
  <si>
    <t>919731123</t>
  </si>
  <si>
    <t>Zarovnání styčné plochy podkladu nebo krytu živičného tl do 200 mm</t>
  </si>
  <si>
    <t>834512236</t>
  </si>
  <si>
    <t>Poznámka k položce:
technologické zaříznutí obrusné vrstvy vlivem etapizace výstavby a zaříznutí obrusu v místě navázání na sousední úseky před frézováním</t>
  </si>
  <si>
    <t>(7863-7077)+150           "podélná spára - celková délka asf. úseku dle situace a délka v křižovatkách a sjezdech</t>
  </si>
  <si>
    <t>(7863-7077)/200*6,5      "příčné spáry - (celkové délka úseku dle situace) / cca po 200 m x šířka cca 6,5m</t>
  </si>
  <si>
    <t>82</t>
  </si>
  <si>
    <t>919731123a</t>
  </si>
  <si>
    <t>14323067</t>
  </si>
  <si>
    <t>Poznámka k položce:
Zarovnání styčné plochy při vybourání stáv. asfaltového chodníku</t>
  </si>
  <si>
    <t>72*2     " dle pol. č. 113202111</t>
  </si>
  <si>
    <t>83</t>
  </si>
  <si>
    <t>935112211</t>
  </si>
  <si>
    <t>Osazení příkopového žlabu do betonu tl 100 mm z betonových tvárnic š 800 mm</t>
  </si>
  <si>
    <t>-1097327042</t>
  </si>
  <si>
    <t>Poznámka k položce:
Osazení cementobetonové žlabovky z betonu C25/30-XF4 do bet. lože tl. 0,1 m z betonu C20/25 n XF3, spárováno MC10, kompletní provedení včetně všech souvisejících prací, nákup žlabovek v pol. č. 592275130</t>
  </si>
  <si>
    <t>7114-7060    "v km 7,060 - 7,114, dle situace</t>
  </si>
  <si>
    <t>7610-7462    "v km 7,462 - 7,610, dle situace</t>
  </si>
  <si>
    <t>2    "v km 8,148 - betonový skluz z tvarovek, dle situace</t>
  </si>
  <si>
    <t>2    "v km 8,160 - betonový skluz z tvarovek, dle situace</t>
  </si>
  <si>
    <t>2    "v km 8,168 - betonový skluz z tvarovek, dle situace</t>
  </si>
  <si>
    <t>2    "v km 8,220 - betonový skluz z tvarovek, dle situace</t>
  </si>
  <si>
    <t>84</t>
  </si>
  <si>
    <t>592275130</t>
  </si>
  <si>
    <t>tvárnice betonová příkopová 33x59x8 cm</t>
  </si>
  <si>
    <t>949768964</t>
  </si>
  <si>
    <t>Poznámka k položce:
dle pol. č 935112211 x koef. 3 (3ks/m)</t>
  </si>
  <si>
    <t>210*3 'Přepočtené koeficientem množství</t>
  </si>
  <si>
    <t>85</t>
  </si>
  <si>
    <t>938902113</t>
  </si>
  <si>
    <t>Čištění příkopů komunikací příkopovým rypadlem objem nánosu do 0,5 m3/m</t>
  </si>
  <si>
    <t>-1420905081</t>
  </si>
  <si>
    <t>Poznámka k položce:
Pročištění silničního příkopu s úpravou dna a svahů do předepsaného profilu včetně naložení na dopravní prostředek a veškeré manipulace, odvoz dle pol. č. 997221551</t>
  </si>
  <si>
    <t>7170-7121    "v km 7,121-7,170 - dle situace</t>
  </si>
  <si>
    <t>7203-7154    "v km 7,154-7,203 - dle situace</t>
  </si>
  <si>
    <t>7239-7208    "v km 7,208-7,239 - dle situace</t>
  </si>
  <si>
    <t>7251-7246    "v km 7,246-7,251 - dle situace</t>
  </si>
  <si>
    <t>7289-7236    "v km 7,236-7,289 - dle situace</t>
  </si>
  <si>
    <t>7308-7252    "v km 7,252-7,308 - dle situace</t>
  </si>
  <si>
    <t>7313-7298    "v km 7,298-7,313 - dle situace</t>
  </si>
  <si>
    <t>7335-7314    "v km 7,314-7,335 - dle situace</t>
  </si>
  <si>
    <t>7351-7341    "v km 7,341-7,351 - dle situace</t>
  </si>
  <si>
    <t>7380-7357    "v km 7,357-7,380 - dle situace</t>
  </si>
  <si>
    <t>50    "od km 7,386 dl. 50 m - dle situace</t>
  </si>
  <si>
    <t>7511-7440    "v km 7,440-7,511 - dle situace</t>
  </si>
  <si>
    <t>7661-7577    "v km 7,577-7,661 - dle situace</t>
  </si>
  <si>
    <t>7669-7610    "v km 7,610-7,669 - dle situace</t>
  </si>
  <si>
    <t>7718-7675    "v km 7,675-7,718 - dle situace</t>
  </si>
  <si>
    <t>7717-7686    "v km 7,686-7,717 - dle situace</t>
  </si>
  <si>
    <t>7748-7723    "v km 7,723-7,748 - dle situace</t>
  </si>
  <si>
    <t>7780-7733    "v km 7,733-7,780 - dle situace</t>
  </si>
  <si>
    <t>7785-7754    "v km 7,754-7,785 - dle situace</t>
  </si>
  <si>
    <t>7840-7796    "v km 7,796-7,840 - dle situace</t>
  </si>
  <si>
    <t>7884-7856    "v km 7,856-7,884 - dle situace</t>
  </si>
  <si>
    <t>7930-7884    "v km 7,884-7,930 - dle situace</t>
  </si>
  <si>
    <t>8454-8148    "v km 8,148-8,454 - dle situace</t>
  </si>
  <si>
    <t>8201-8190    "v km 8,190-8,201 - dle situace</t>
  </si>
  <si>
    <t>8220-8220    "v km 8,201-8,220 - dle situace</t>
  </si>
  <si>
    <t>86</t>
  </si>
  <si>
    <t>938902114R</t>
  </si>
  <si>
    <t>Čištění příkopů komunikací příkopovým rypadlem objem nánosu do 2 m3/m</t>
  </si>
  <si>
    <t>919653580</t>
  </si>
  <si>
    <t>Poznámka k položce:
Pročištění silničního příkopu do 2 m2 s úpravou dna a svahů do předepsaného profilu, včetně veškeré manipulace a naložeí na dopr. prostředek, odvoz dle pol. č. 997221551</t>
  </si>
  <si>
    <t>7557-7525    "v km 7,525-7,557 - odtěžení do plochy 2m2, dle situace</t>
  </si>
  <si>
    <t>7114-7060    "v km 7,060-7,114 - odtěžení do plochy 0,7 m2 a vytvoření mělkého příkopu, dle situace</t>
  </si>
  <si>
    <t>87</t>
  </si>
  <si>
    <t>938902421</t>
  </si>
  <si>
    <t>Čištění propustků strojně tlakovou vodou D do 500 mm při tl nánosu do 50% DN</t>
  </si>
  <si>
    <t>-1691503838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</si>
</sst>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36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8"/>
      <name val="Calibri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2" fillId="3" borderId="0" applyNumberFormat="0" applyBorder="0" applyAlignment="0" applyProtection="0"/>
    <xf numFmtId="0" fontId="47" fillId="22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23" borderId="5" applyNumberFormat="0" applyAlignment="0" applyProtection="0"/>
    <xf numFmtId="0" fontId="45" fillId="7" borderId="1" applyNumberFormat="0" applyAlignment="0" applyProtection="0"/>
    <xf numFmtId="0" fontId="48" fillId="23" borderId="5" applyNumberFormat="0" applyAlignment="0" applyProtection="0"/>
    <xf numFmtId="0" fontId="49" fillId="0" borderId="6" applyNumberFormat="0" applyFill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" fillId="0" borderId="0" applyAlignment="0">
      <protection locked="0"/>
    </xf>
    <xf numFmtId="0" fontId="37" fillId="8" borderId="10" applyNumberFormat="0" applyFont="0" applyAlignment="0" applyProtection="0"/>
    <xf numFmtId="0" fontId="46" fillId="22" borderId="11" applyNumberFormat="0" applyAlignment="0" applyProtection="0"/>
    <xf numFmtId="0" fontId="4" fillId="8" borderId="10" applyNumberFormat="0" applyFont="0" applyAlignment="0" applyProtection="0"/>
    <xf numFmtId="0" fontId="66" fillId="0" borderId="12" applyNumberFormat="0" applyFill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5" fillId="7" borderId="1" applyNumberFormat="0" applyAlignment="0" applyProtection="0"/>
    <xf numFmtId="0" fontId="68" fillId="24" borderId="1" applyNumberFormat="0" applyAlignment="0" applyProtection="0"/>
    <xf numFmtId="0" fontId="46" fillId="24" borderId="11" applyNumberFormat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</cellStyleXfs>
  <cellXfs count="364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13" borderId="0" xfId="0" applyFont="1" applyFill="1" applyAlignment="1">
      <alignment horizontal="left" vertical="center"/>
    </xf>
    <xf numFmtId="0" fontId="4" fillId="13" borderId="0" xfId="0" applyFill="1" applyAlignment="1">
      <alignment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Border="1" applyAlignment="1">
      <alignment/>
    </xf>
    <xf numFmtId="0" fontId="4" fillId="0" borderId="16" xfId="0" applyBorder="1" applyAlignment="1">
      <alignment/>
    </xf>
    <xf numFmtId="0" fontId="4" fillId="0" borderId="17" xfId="0" applyBorder="1" applyAlignment="1">
      <alignment/>
    </xf>
    <xf numFmtId="0" fontId="4" fillId="0" borderId="18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4" fillId="0" borderId="19" xfId="0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6" fillId="8" borderId="0" xfId="0" applyFont="1" applyFill="1" applyBorder="1" applyAlignment="1" applyProtection="1">
      <alignment horizontal="left" vertical="center"/>
      <protection locked="0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7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0" fontId="7" fillId="24" borderId="23" xfId="0" applyFont="1" applyFill="1" applyBorder="1" applyAlignment="1">
      <alignment horizontal="center"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3" fillId="0" borderId="29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9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74" fontId="29" fillId="0" borderId="0" xfId="0" applyNumberFormat="1" applyFont="1" applyBorder="1" applyAlignment="1">
      <alignment vertical="center"/>
    </xf>
    <xf numFmtId="4" fontId="29" fillId="0" borderId="3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29" fillId="0" borderId="36" xfId="0" applyNumberFormat="1" applyFont="1" applyBorder="1" applyAlignment="1">
      <alignment vertical="center"/>
    </xf>
    <xf numFmtId="4" fontId="29" fillId="0" borderId="37" xfId="0" applyNumberFormat="1" applyFont="1" applyBorder="1" applyAlignment="1">
      <alignment vertical="center"/>
    </xf>
    <xf numFmtId="174" fontId="29" fillId="0" borderId="37" xfId="0" applyNumberFormat="1" applyFont="1" applyBorder="1" applyAlignment="1">
      <alignment vertical="center"/>
    </xf>
    <xf numFmtId="4" fontId="29" fillId="0" borderId="38" xfId="0" applyNumberFormat="1" applyFont="1" applyBorder="1" applyAlignment="1">
      <alignment vertical="center"/>
    </xf>
    <xf numFmtId="0" fontId="4" fillId="0" borderId="0" xfId="0" applyAlignment="1" applyProtection="1">
      <alignment/>
      <protection locked="0"/>
    </xf>
    <xf numFmtId="0" fontId="4" fillId="0" borderId="16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4" borderId="23" xfId="0" applyFont="1" applyFill="1" applyBorder="1" applyAlignment="1">
      <alignment horizontal="right" vertical="center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40" xfId="0" applyFont="1" applyFill="1" applyBorder="1" applyAlignment="1">
      <alignment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 applyProtection="1">
      <alignment vertical="center"/>
      <protection locked="0"/>
    </xf>
    <xf numFmtId="0" fontId="6" fillId="24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 applyProtection="1">
      <alignment vertical="center"/>
      <protection locked="0"/>
    </xf>
    <xf numFmtId="4" fontId="10" fillId="0" borderId="37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top" wrapText="1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21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31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74" fontId="32" fillId="0" borderId="27" xfId="0" applyNumberFormat="1" applyFont="1" applyBorder="1" applyAlignment="1">
      <alignment/>
    </xf>
    <xf numFmtId="174" fontId="32" fillId="0" borderId="28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1" fillId="0" borderId="18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18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175" fontId="4" fillId="0" borderId="41" xfId="0" applyNumberFormat="1" applyFont="1" applyBorder="1" applyAlignment="1" applyProtection="1">
      <alignment vertical="center"/>
      <protection/>
    </xf>
    <xf numFmtId="4" fontId="4" fillId="8" borderId="41" xfId="0" applyNumberFormat="1" applyFont="1" applyFill="1" applyBorder="1" applyAlignment="1" applyProtection="1">
      <alignment vertical="center"/>
      <protection locked="0"/>
    </xf>
    <xf numFmtId="4" fontId="4" fillId="0" borderId="41" xfId="0" applyNumberFormat="1" applyFont="1" applyBorder="1" applyAlignment="1" applyProtection="1">
      <alignment vertical="center"/>
      <protection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75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6" fillId="0" borderId="41" xfId="0" applyFont="1" applyBorder="1" applyAlignment="1" applyProtection="1">
      <alignment horizontal="center" vertical="center"/>
      <protection/>
    </xf>
    <xf numFmtId="49" fontId="36" fillId="0" borderId="41" xfId="0" applyNumberFormat="1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left" vertical="center" wrapText="1"/>
      <protection/>
    </xf>
    <xf numFmtId="0" fontId="36" fillId="0" borderId="41" xfId="0" applyFont="1" applyBorder="1" applyAlignment="1" applyProtection="1">
      <alignment horizontal="center" vertical="center" wrapText="1"/>
      <protection/>
    </xf>
    <xf numFmtId="175" fontId="36" fillId="0" borderId="41" xfId="0" applyNumberFormat="1" applyFont="1" applyBorder="1" applyAlignment="1" applyProtection="1">
      <alignment vertical="center"/>
      <protection/>
    </xf>
    <xf numFmtId="4" fontId="36" fillId="8" borderId="41" xfId="0" applyNumberFormat="1" applyFont="1" applyFill="1" applyBorder="1" applyAlignment="1" applyProtection="1">
      <alignment vertical="center"/>
      <protection locked="0"/>
    </xf>
    <xf numFmtId="4" fontId="36" fillId="0" borderId="41" xfId="0" applyNumberFormat="1" applyFont="1" applyBorder="1" applyAlignment="1" applyProtection="1">
      <alignment vertical="center"/>
      <protection/>
    </xf>
    <xf numFmtId="0" fontId="36" fillId="0" borderId="18" xfId="0" applyFont="1" applyBorder="1" applyAlignment="1">
      <alignment vertical="center"/>
    </xf>
    <xf numFmtId="0" fontId="36" fillId="8" borderId="4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174" fontId="5" fillId="0" borderId="37" xfId="0" applyNumberFormat="1" applyFont="1" applyBorder="1" applyAlignment="1">
      <alignment vertical="center"/>
    </xf>
    <xf numFmtId="174" fontId="5" fillId="0" borderId="38" xfId="0" applyNumberFormat="1" applyFont="1" applyBorder="1" applyAlignment="1">
      <alignment vertical="center"/>
    </xf>
    <xf numFmtId="0" fontId="4" fillId="0" borderId="0" xfId="0" applyAlignment="1">
      <alignment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75" fontId="13" fillId="0" borderId="0" xfId="0" applyNumberFormat="1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7" fillId="24" borderId="23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3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38" fillId="13" borderId="0" xfId="68" applyFill="1" applyAlignment="1">
      <alignment/>
    </xf>
    <xf numFmtId="0" fontId="56" fillId="0" borderId="0" xfId="68" applyFont="1" applyAlignment="1">
      <alignment horizontal="center" vertical="center"/>
    </xf>
    <xf numFmtId="0" fontId="57" fillId="13" borderId="0" xfId="0" applyFont="1" applyFill="1" applyAlignment="1">
      <alignment horizontal="left" vertical="center"/>
    </xf>
    <xf numFmtId="0" fontId="58" fillId="13" borderId="0" xfId="0" applyFont="1" applyFill="1" applyAlignment="1">
      <alignment vertical="center"/>
    </xf>
    <xf numFmtId="0" fontId="59" fillId="13" borderId="0" xfId="68" applyFont="1" applyFill="1" applyAlignment="1">
      <alignment vertical="center"/>
    </xf>
    <xf numFmtId="0" fontId="15" fillId="13" borderId="0" xfId="0" applyFont="1" applyFill="1" applyAlignment="1" applyProtection="1">
      <alignment horizontal="left" vertical="center"/>
      <protection/>
    </xf>
    <xf numFmtId="0" fontId="58" fillId="13" borderId="0" xfId="0" applyFont="1" applyFill="1" applyAlignment="1" applyProtection="1">
      <alignment vertical="center"/>
      <protection/>
    </xf>
    <xf numFmtId="0" fontId="57" fillId="13" borderId="0" xfId="0" applyFont="1" applyFill="1" applyAlignment="1" applyProtection="1">
      <alignment horizontal="left" vertical="center"/>
      <protection/>
    </xf>
    <xf numFmtId="0" fontId="59" fillId="13" borderId="0" xfId="68" applyFont="1" applyFill="1" applyAlignment="1" applyProtection="1">
      <alignment vertical="center"/>
      <protection/>
    </xf>
    <xf numFmtId="0" fontId="59" fillId="13" borderId="0" xfId="68" applyFont="1" applyFill="1" applyAlignment="1">
      <alignment vertical="center"/>
    </xf>
    <xf numFmtId="0" fontId="58" fillId="13" borderId="0" xfId="0" applyFont="1" applyFill="1" applyAlignment="1" applyProtection="1">
      <alignment vertical="center"/>
      <protection locked="0"/>
    </xf>
    <xf numFmtId="0" fontId="4" fillId="0" borderId="0" xfId="81" applyAlignment="1">
      <alignment vertical="top"/>
      <protection locked="0"/>
    </xf>
    <xf numFmtId="0" fontId="4" fillId="0" borderId="42" xfId="81" applyFont="1" applyBorder="1" applyAlignment="1">
      <alignment vertical="center" wrapText="1"/>
      <protection locked="0"/>
    </xf>
    <xf numFmtId="0" fontId="4" fillId="0" borderId="43" xfId="81" applyFont="1" applyBorder="1" applyAlignment="1">
      <alignment vertical="center" wrapText="1"/>
      <protection locked="0"/>
    </xf>
    <xf numFmtId="0" fontId="4" fillId="0" borderId="44" xfId="81" applyFont="1" applyBorder="1" applyAlignment="1">
      <alignment vertical="center" wrapText="1"/>
      <protection locked="0"/>
    </xf>
    <xf numFmtId="0" fontId="4" fillId="0" borderId="45" xfId="81" applyFont="1" applyBorder="1" applyAlignment="1">
      <alignment horizontal="center" vertical="center" wrapText="1"/>
      <protection locked="0"/>
    </xf>
    <xf numFmtId="0" fontId="16" fillId="0" borderId="0" xfId="81" applyFont="1" applyBorder="1" applyAlignment="1">
      <alignment horizontal="center" vertical="center" wrapText="1"/>
      <protection locked="0"/>
    </xf>
    <xf numFmtId="0" fontId="4" fillId="0" borderId="46" xfId="81" applyFont="1" applyBorder="1" applyAlignment="1">
      <alignment horizontal="center" vertical="center" wrapText="1"/>
      <protection locked="0"/>
    </xf>
    <xf numFmtId="0" fontId="4" fillId="0" borderId="0" xfId="81" applyAlignment="1">
      <alignment horizontal="center" vertical="center"/>
      <protection locked="0"/>
    </xf>
    <xf numFmtId="0" fontId="4" fillId="0" borderId="45" xfId="81" applyFont="1" applyBorder="1" applyAlignment="1">
      <alignment vertical="center" wrapText="1"/>
      <protection locked="0"/>
    </xf>
    <xf numFmtId="0" fontId="28" fillId="0" borderId="47" xfId="81" applyFont="1" applyBorder="1" applyAlignment="1">
      <alignment horizontal="left" wrapText="1"/>
      <protection locked="0"/>
    </xf>
    <xf numFmtId="0" fontId="4" fillId="0" borderId="46" xfId="81" applyFont="1" applyBorder="1" applyAlignment="1">
      <alignment vertical="center" wrapText="1"/>
      <protection locked="0"/>
    </xf>
    <xf numFmtId="0" fontId="28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vertical="center"/>
      <protection locked="0"/>
    </xf>
    <xf numFmtId="0" fontId="6" fillId="0" borderId="0" xfId="81" applyFont="1" applyBorder="1" applyAlignment="1">
      <alignment horizontal="left" vertical="center"/>
      <protection locked="0"/>
    </xf>
    <xf numFmtId="49" fontId="6" fillId="0" borderId="0" xfId="81" applyNumberFormat="1" applyFont="1" applyBorder="1" applyAlignment="1">
      <alignment horizontal="left" vertical="center" wrapText="1"/>
      <protection locked="0"/>
    </xf>
    <xf numFmtId="49" fontId="6" fillId="0" borderId="0" xfId="81" applyNumberFormat="1" applyFont="1" applyBorder="1" applyAlignment="1">
      <alignment vertical="center" wrapText="1"/>
      <protection locked="0"/>
    </xf>
    <xf numFmtId="0" fontId="4" fillId="0" borderId="48" xfId="81" applyFont="1" applyBorder="1" applyAlignment="1">
      <alignment vertical="center" wrapText="1"/>
      <protection locked="0"/>
    </xf>
    <xf numFmtId="0" fontId="58" fillId="0" borderId="47" xfId="81" applyFont="1" applyBorder="1" applyAlignment="1">
      <alignment vertical="center" wrapText="1"/>
      <protection locked="0"/>
    </xf>
    <xf numFmtId="0" fontId="4" fillId="0" borderId="49" xfId="81" applyFont="1" applyBorder="1" applyAlignment="1">
      <alignment vertical="center" wrapText="1"/>
      <protection locked="0"/>
    </xf>
    <xf numFmtId="0" fontId="4" fillId="0" borderId="0" xfId="81" applyFont="1" applyBorder="1" applyAlignment="1">
      <alignment vertical="top"/>
      <protection locked="0"/>
    </xf>
    <xf numFmtId="0" fontId="4" fillId="0" borderId="0" xfId="81" applyFont="1" applyAlignment="1">
      <alignment vertical="top"/>
      <protection locked="0"/>
    </xf>
    <xf numFmtId="0" fontId="4" fillId="0" borderId="42" xfId="81" applyFont="1" applyBorder="1" applyAlignment="1">
      <alignment horizontal="left" vertical="center"/>
      <protection locked="0"/>
    </xf>
    <xf numFmtId="0" fontId="4" fillId="0" borderId="43" xfId="81" applyFont="1" applyBorder="1" applyAlignment="1">
      <alignment horizontal="left" vertical="center"/>
      <protection locked="0"/>
    </xf>
    <xf numFmtId="0" fontId="4" fillId="0" borderId="44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horizontal="left" vertical="center"/>
      <protection locked="0"/>
    </xf>
    <xf numFmtId="0" fontId="16" fillId="0" borderId="0" xfId="81" applyFont="1" applyBorder="1" applyAlignment="1">
      <alignment horizontal="center" vertical="center"/>
      <protection locked="0"/>
    </xf>
    <xf numFmtId="0" fontId="4" fillId="0" borderId="46" xfId="81" applyFont="1" applyBorder="1" applyAlignment="1">
      <alignment horizontal="left" vertical="center"/>
      <protection locked="0"/>
    </xf>
    <xf numFmtId="0" fontId="28" fillId="0" borderId="0" xfId="81" applyFont="1" applyBorder="1" applyAlignment="1">
      <alignment horizontal="left" vertical="center"/>
      <protection locked="0"/>
    </xf>
    <xf numFmtId="0" fontId="8" fillId="0" borderId="0" xfId="81" applyFont="1" applyAlignment="1">
      <alignment horizontal="left" vertical="center"/>
      <protection locked="0"/>
    </xf>
    <xf numFmtId="0" fontId="28" fillId="0" borderId="47" xfId="81" applyFont="1" applyBorder="1" applyAlignment="1">
      <alignment horizontal="left" vertical="center"/>
      <protection locked="0"/>
    </xf>
    <xf numFmtId="0" fontId="28" fillId="0" borderId="47" xfId="81" applyFont="1" applyBorder="1" applyAlignment="1">
      <alignment horizontal="center" vertical="center"/>
      <protection locked="0"/>
    </xf>
    <xf numFmtId="0" fontId="8" fillId="0" borderId="47" xfId="81" applyFont="1" applyBorder="1" applyAlignment="1">
      <alignment horizontal="left" vertical="center"/>
      <protection locked="0"/>
    </xf>
    <xf numFmtId="0" fontId="22" fillId="0" borderId="0" xfId="81" applyFont="1" applyBorder="1" applyAlignment="1">
      <alignment horizontal="left" vertical="center"/>
      <protection locked="0"/>
    </xf>
    <xf numFmtId="0" fontId="6" fillId="0" borderId="0" xfId="81" applyFont="1" applyAlignment="1">
      <alignment horizontal="left" vertical="center"/>
      <protection locked="0"/>
    </xf>
    <xf numFmtId="0" fontId="6" fillId="0" borderId="0" xfId="81" applyFont="1" applyBorder="1" applyAlignment="1">
      <alignment horizontal="center" vertical="center"/>
      <protection locked="0"/>
    </xf>
    <xf numFmtId="0" fontId="6" fillId="0" borderId="45" xfId="81" applyFont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center" vertical="center"/>
      <protection locked="0"/>
    </xf>
    <xf numFmtId="0" fontId="4" fillId="0" borderId="48" xfId="81" applyFont="1" applyBorder="1" applyAlignment="1">
      <alignment horizontal="left" vertical="center"/>
      <protection locked="0"/>
    </xf>
    <xf numFmtId="0" fontId="58" fillId="0" borderId="47" xfId="81" applyFont="1" applyBorder="1" applyAlignment="1">
      <alignment horizontal="left" vertical="center"/>
      <protection locked="0"/>
    </xf>
    <xf numFmtId="0" fontId="4" fillId="0" borderId="49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/>
      <protection locked="0"/>
    </xf>
    <xf numFmtId="0" fontId="58" fillId="0" borderId="0" xfId="81" applyFont="1" applyBorder="1" applyAlignment="1">
      <alignment horizontal="left" vertical="center"/>
      <protection locked="0"/>
    </xf>
    <xf numFmtId="0" fontId="8" fillId="0" borderId="0" xfId="81" applyFont="1" applyBorder="1" applyAlignment="1">
      <alignment horizontal="left" vertical="center"/>
      <protection locked="0"/>
    </xf>
    <xf numFmtId="0" fontId="6" fillId="0" borderId="47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center" vertical="center" wrapText="1"/>
      <protection locked="0"/>
    </xf>
    <xf numFmtId="0" fontId="4" fillId="0" borderId="42" xfId="81" applyFont="1" applyBorder="1" applyAlignment="1">
      <alignment horizontal="left" vertical="center" wrapText="1"/>
      <protection locked="0"/>
    </xf>
    <xf numFmtId="0" fontId="4" fillId="0" borderId="43" xfId="81" applyFont="1" applyBorder="1" applyAlignment="1">
      <alignment horizontal="left" vertical="center" wrapText="1"/>
      <protection locked="0"/>
    </xf>
    <xf numFmtId="0" fontId="4" fillId="0" borderId="44" xfId="81" applyFont="1" applyBorder="1" applyAlignment="1">
      <alignment horizontal="left" vertical="center" wrapText="1"/>
      <protection locked="0"/>
    </xf>
    <xf numFmtId="0" fontId="4" fillId="0" borderId="45" xfId="81" applyFont="1" applyBorder="1" applyAlignment="1">
      <alignment horizontal="left" vertical="center" wrapText="1"/>
      <protection locked="0"/>
    </xf>
    <xf numFmtId="0" fontId="4" fillId="0" borderId="46" xfId="81" applyFont="1" applyBorder="1" applyAlignment="1">
      <alignment horizontal="left" vertical="center" wrapText="1"/>
      <protection locked="0"/>
    </xf>
    <xf numFmtId="0" fontId="8" fillId="0" borderId="45" xfId="81" applyFont="1" applyBorder="1" applyAlignment="1">
      <alignment horizontal="left" vertical="center" wrapText="1"/>
      <protection locked="0"/>
    </xf>
    <xf numFmtId="0" fontId="8" fillId="0" borderId="46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/>
      <protection locked="0"/>
    </xf>
    <xf numFmtId="0" fontId="6" fillId="0" borderId="48" xfId="81" applyFont="1" applyBorder="1" applyAlignment="1">
      <alignment horizontal="left" vertical="center" wrapText="1"/>
      <protection locked="0"/>
    </xf>
    <xf numFmtId="0" fontId="6" fillId="0" borderId="47" xfId="81" applyFont="1" applyBorder="1" applyAlignment="1">
      <alignment horizontal="left" vertical="center" wrapText="1"/>
      <protection locked="0"/>
    </xf>
    <xf numFmtId="0" fontId="6" fillId="0" borderId="49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6" fillId="0" borderId="0" xfId="81" applyFont="1" applyBorder="1" applyAlignment="1">
      <alignment horizontal="center" vertical="top"/>
      <protection locked="0"/>
    </xf>
    <xf numFmtId="0" fontId="6" fillId="0" borderId="48" xfId="81" applyFont="1" applyBorder="1" applyAlignment="1">
      <alignment horizontal="left" vertical="center"/>
      <protection locked="0"/>
    </xf>
    <xf numFmtId="0" fontId="6" fillId="0" borderId="49" xfId="81" applyFont="1" applyBorder="1" applyAlignment="1">
      <alignment horizontal="left" vertical="center"/>
      <protection locked="0"/>
    </xf>
    <xf numFmtId="0" fontId="8" fillId="0" borderId="0" xfId="81" applyFont="1" applyAlignment="1">
      <alignment vertical="center"/>
      <protection locked="0"/>
    </xf>
    <xf numFmtId="0" fontId="28" fillId="0" borderId="0" xfId="81" applyFont="1" applyBorder="1" applyAlignment="1">
      <alignment vertical="center"/>
      <protection locked="0"/>
    </xf>
    <xf numFmtId="0" fontId="8" fillId="0" borderId="47" xfId="81" applyFont="1" applyBorder="1" applyAlignment="1">
      <alignment vertical="center"/>
      <protection locked="0"/>
    </xf>
    <xf numFmtId="0" fontId="28" fillId="0" borderId="47" xfId="81" applyFont="1" applyBorder="1" applyAlignment="1">
      <alignment vertical="center"/>
      <protection locked="0"/>
    </xf>
    <xf numFmtId="0" fontId="4" fillId="0" borderId="0" xfId="81" applyBorder="1" applyAlignment="1">
      <alignment vertical="top"/>
      <protection locked="0"/>
    </xf>
    <xf numFmtId="49" fontId="6" fillId="0" borderId="0" xfId="81" applyNumberFormat="1" applyFont="1" applyBorder="1" applyAlignment="1">
      <alignment horizontal="left" vertical="center"/>
      <protection locked="0"/>
    </xf>
    <xf numFmtId="0" fontId="4" fillId="0" borderId="47" xfId="81" applyBorder="1" applyAlignment="1">
      <alignment vertical="top"/>
      <protection locked="0"/>
    </xf>
    <xf numFmtId="0" fontId="6" fillId="0" borderId="43" xfId="81" applyFont="1" applyBorder="1" applyAlignment="1">
      <alignment horizontal="left" vertical="center" wrapText="1"/>
      <protection locked="0"/>
    </xf>
    <xf numFmtId="0" fontId="6" fillId="0" borderId="43" xfId="81" applyFont="1" applyBorder="1" applyAlignment="1">
      <alignment horizontal="left" vertical="center"/>
      <protection locked="0"/>
    </xf>
    <xf numFmtId="0" fontId="6" fillId="0" borderId="43" xfId="81" applyFont="1" applyBorder="1" applyAlignment="1">
      <alignment horizontal="center" vertical="center"/>
      <protection locked="0"/>
    </xf>
    <xf numFmtId="0" fontId="28" fillId="0" borderId="47" xfId="81" applyFont="1" applyBorder="1" applyAlignment="1">
      <alignment horizontal="left"/>
      <protection locked="0"/>
    </xf>
    <xf numFmtId="0" fontId="8" fillId="0" borderId="47" xfId="81" applyFont="1" applyBorder="1" applyAlignment="1">
      <alignment/>
      <protection locked="0"/>
    </xf>
    <xf numFmtId="0" fontId="28" fillId="0" borderId="47" xfId="81" applyFont="1" applyBorder="1" applyAlignment="1">
      <alignment horizontal="left"/>
      <protection locked="0"/>
    </xf>
    <xf numFmtId="0" fontId="6" fillId="0" borderId="0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vertical="top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4" fillId="0" borderId="46" xfId="81" applyFont="1" applyBorder="1" applyAlignment="1">
      <alignment vertical="top"/>
      <protection locked="0"/>
    </xf>
    <xf numFmtId="0" fontId="4" fillId="0" borderId="0" xfId="81" applyFont="1" applyBorder="1" applyAlignment="1">
      <alignment horizontal="center" vertical="center"/>
      <protection locked="0"/>
    </xf>
    <xf numFmtId="0" fontId="4" fillId="0" borderId="0" xfId="81" applyFont="1" applyBorder="1" applyAlignment="1">
      <alignment horizontal="left" vertical="top"/>
      <protection locked="0"/>
    </xf>
    <xf numFmtId="0" fontId="4" fillId="0" borderId="48" xfId="81" applyFont="1" applyBorder="1" applyAlignment="1">
      <alignment vertical="top"/>
      <protection locked="0"/>
    </xf>
    <xf numFmtId="0" fontId="4" fillId="0" borderId="47" xfId="81" applyFont="1" applyBorder="1" applyAlignment="1">
      <alignment vertical="top"/>
      <protection locked="0"/>
    </xf>
    <xf numFmtId="0" fontId="4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6E1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268" t="s">
        <v>600</v>
      </c>
      <c r="B1" s="269"/>
      <c r="C1" s="269"/>
      <c r="D1" s="270" t="s">
        <v>601</v>
      </c>
      <c r="E1" s="269"/>
      <c r="F1" s="269"/>
      <c r="G1" s="269"/>
      <c r="H1" s="269"/>
      <c r="I1" s="269"/>
      <c r="J1" s="269"/>
      <c r="K1" s="271" t="s">
        <v>418</v>
      </c>
      <c r="L1" s="271"/>
      <c r="M1" s="271"/>
      <c r="N1" s="271"/>
      <c r="O1" s="271"/>
      <c r="P1" s="271"/>
      <c r="Q1" s="271"/>
      <c r="R1" s="271"/>
      <c r="S1" s="271"/>
      <c r="T1" s="269"/>
      <c r="U1" s="269"/>
      <c r="V1" s="269"/>
      <c r="W1" s="271" t="s">
        <v>419</v>
      </c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63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602</v>
      </c>
      <c r="BB1" s="14" t="s">
        <v>603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604</v>
      </c>
      <c r="BU1" s="16" t="s">
        <v>604</v>
      </c>
      <c r="BV1" s="16" t="s">
        <v>605</v>
      </c>
    </row>
    <row r="2" spans="3:72" ht="36.75" customHeight="1"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7" t="s">
        <v>606</v>
      </c>
      <c r="BT2" s="17" t="s">
        <v>607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606</v>
      </c>
      <c r="BT3" s="17" t="s">
        <v>608</v>
      </c>
    </row>
    <row r="4" spans="2:71" ht="36.75" customHeight="1">
      <c r="B4" s="21"/>
      <c r="C4" s="22"/>
      <c r="D4" s="23" t="s">
        <v>609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610</v>
      </c>
      <c r="BE4" s="26" t="s">
        <v>611</v>
      </c>
      <c r="BS4" s="17" t="s">
        <v>612</v>
      </c>
    </row>
    <row r="5" spans="2:71" ht="14.25" customHeight="1">
      <c r="B5" s="21"/>
      <c r="C5" s="22"/>
      <c r="D5" s="27" t="s">
        <v>613</v>
      </c>
      <c r="E5" s="22"/>
      <c r="F5" s="22"/>
      <c r="G5" s="22"/>
      <c r="H5" s="22"/>
      <c r="I5" s="22"/>
      <c r="J5" s="22"/>
      <c r="K5" s="233" t="s">
        <v>614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2"/>
      <c r="AQ5" s="24"/>
      <c r="BE5" s="229" t="s">
        <v>615</v>
      </c>
      <c r="BS5" s="17" t="s">
        <v>606</v>
      </c>
    </row>
    <row r="6" spans="2:71" ht="36.75" customHeight="1">
      <c r="B6" s="21"/>
      <c r="C6" s="22"/>
      <c r="D6" s="29" t="s">
        <v>616</v>
      </c>
      <c r="E6" s="22"/>
      <c r="F6" s="22"/>
      <c r="G6" s="22"/>
      <c r="H6" s="22"/>
      <c r="I6" s="22"/>
      <c r="J6" s="22"/>
      <c r="K6" s="134" t="s">
        <v>617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2"/>
      <c r="AQ6" s="24"/>
      <c r="BE6" s="230"/>
      <c r="BS6" s="17" t="s">
        <v>618</v>
      </c>
    </row>
    <row r="7" spans="2:71" ht="14.25" customHeight="1">
      <c r="B7" s="21"/>
      <c r="C7" s="22"/>
      <c r="D7" s="30" t="s">
        <v>619</v>
      </c>
      <c r="E7" s="22"/>
      <c r="F7" s="22"/>
      <c r="G7" s="22"/>
      <c r="H7" s="22"/>
      <c r="I7" s="22"/>
      <c r="J7" s="22"/>
      <c r="K7" s="28" t="s">
        <v>620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621</v>
      </c>
      <c r="AL7" s="22"/>
      <c r="AM7" s="22"/>
      <c r="AN7" s="28" t="s">
        <v>620</v>
      </c>
      <c r="AO7" s="22"/>
      <c r="AP7" s="22"/>
      <c r="AQ7" s="24"/>
      <c r="BE7" s="230"/>
      <c r="BS7" s="17" t="s">
        <v>622</v>
      </c>
    </row>
    <row r="8" spans="2:71" ht="14.25" customHeight="1">
      <c r="B8" s="21"/>
      <c r="C8" s="22"/>
      <c r="D8" s="30" t="s">
        <v>623</v>
      </c>
      <c r="E8" s="22"/>
      <c r="F8" s="22"/>
      <c r="G8" s="22"/>
      <c r="H8" s="22"/>
      <c r="I8" s="22"/>
      <c r="J8" s="22"/>
      <c r="K8" s="28" t="s">
        <v>624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625</v>
      </c>
      <c r="AL8" s="22"/>
      <c r="AM8" s="22"/>
      <c r="AN8" s="31" t="s">
        <v>626</v>
      </c>
      <c r="AO8" s="22"/>
      <c r="AP8" s="22"/>
      <c r="AQ8" s="24"/>
      <c r="BE8" s="230"/>
      <c r="BS8" s="17" t="s">
        <v>627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0"/>
      <c r="BS9" s="17" t="s">
        <v>628</v>
      </c>
    </row>
    <row r="10" spans="2:71" ht="14.25" customHeight="1">
      <c r="B10" s="21"/>
      <c r="C10" s="22"/>
      <c r="D10" s="30" t="s">
        <v>629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630</v>
      </c>
      <c r="AL10" s="22"/>
      <c r="AM10" s="22"/>
      <c r="AN10" s="28" t="s">
        <v>620</v>
      </c>
      <c r="AO10" s="22"/>
      <c r="AP10" s="22"/>
      <c r="AQ10" s="24"/>
      <c r="BE10" s="230"/>
      <c r="BS10" s="17" t="s">
        <v>618</v>
      </c>
    </row>
    <row r="11" spans="2:71" ht="18" customHeight="1">
      <c r="B11" s="21"/>
      <c r="C11" s="22"/>
      <c r="D11" s="22"/>
      <c r="E11" s="28" t="s">
        <v>631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632</v>
      </c>
      <c r="AL11" s="22"/>
      <c r="AM11" s="22"/>
      <c r="AN11" s="28" t="s">
        <v>620</v>
      </c>
      <c r="AO11" s="22"/>
      <c r="AP11" s="22"/>
      <c r="AQ11" s="24"/>
      <c r="BE11" s="230"/>
      <c r="BS11" s="17" t="s">
        <v>618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0"/>
      <c r="BS12" s="17" t="s">
        <v>618</v>
      </c>
    </row>
    <row r="13" spans="2:71" ht="14.25" customHeight="1">
      <c r="B13" s="21"/>
      <c r="C13" s="22"/>
      <c r="D13" s="30" t="s">
        <v>633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630</v>
      </c>
      <c r="AL13" s="22"/>
      <c r="AM13" s="22"/>
      <c r="AN13" s="32" t="s">
        <v>634</v>
      </c>
      <c r="AO13" s="22"/>
      <c r="AP13" s="22"/>
      <c r="AQ13" s="24"/>
      <c r="BE13" s="230"/>
      <c r="BS13" s="17" t="s">
        <v>618</v>
      </c>
    </row>
    <row r="14" spans="2:71" ht="15">
      <c r="B14" s="21"/>
      <c r="C14" s="22"/>
      <c r="D14" s="22"/>
      <c r="E14" s="135" t="s">
        <v>634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30" t="s">
        <v>632</v>
      </c>
      <c r="AL14" s="22"/>
      <c r="AM14" s="22"/>
      <c r="AN14" s="32" t="s">
        <v>634</v>
      </c>
      <c r="AO14" s="22"/>
      <c r="AP14" s="22"/>
      <c r="AQ14" s="24"/>
      <c r="BE14" s="230"/>
      <c r="BS14" s="17" t="s">
        <v>618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0"/>
      <c r="BS15" s="17" t="s">
        <v>604</v>
      </c>
    </row>
    <row r="16" spans="2:71" ht="14.25" customHeight="1">
      <c r="B16" s="21"/>
      <c r="C16" s="22"/>
      <c r="D16" s="30" t="s">
        <v>635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630</v>
      </c>
      <c r="AL16" s="22"/>
      <c r="AM16" s="22"/>
      <c r="AN16" s="28" t="s">
        <v>620</v>
      </c>
      <c r="AO16" s="22"/>
      <c r="AP16" s="22"/>
      <c r="AQ16" s="24"/>
      <c r="BE16" s="230"/>
      <c r="BS16" s="17" t="s">
        <v>604</v>
      </c>
    </row>
    <row r="17" spans="2:71" ht="18" customHeight="1">
      <c r="B17" s="21"/>
      <c r="C17" s="22"/>
      <c r="D17" s="22"/>
      <c r="E17" s="28" t="s">
        <v>636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632</v>
      </c>
      <c r="AL17" s="22"/>
      <c r="AM17" s="22"/>
      <c r="AN17" s="28" t="s">
        <v>620</v>
      </c>
      <c r="AO17" s="22"/>
      <c r="AP17" s="22"/>
      <c r="AQ17" s="24"/>
      <c r="BE17" s="230"/>
      <c r="BS17" s="17" t="s">
        <v>637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0"/>
      <c r="BS18" s="17" t="s">
        <v>606</v>
      </c>
    </row>
    <row r="19" spans="2:71" ht="14.25" customHeight="1">
      <c r="B19" s="21"/>
      <c r="C19" s="22"/>
      <c r="D19" s="30" t="s">
        <v>638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0"/>
      <c r="BS19" s="17" t="s">
        <v>606</v>
      </c>
    </row>
    <row r="20" spans="2:71" ht="22.5" customHeight="1">
      <c r="B20" s="21"/>
      <c r="C20" s="22"/>
      <c r="D20" s="22"/>
      <c r="E20" s="136" t="s">
        <v>620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2"/>
      <c r="AP20" s="22"/>
      <c r="AQ20" s="24"/>
      <c r="BE20" s="230"/>
      <c r="BS20" s="17" t="s">
        <v>637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0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0"/>
    </row>
    <row r="23" spans="2:57" s="1" customFormat="1" ht="25.5" customHeight="1">
      <c r="B23" s="34"/>
      <c r="C23" s="35"/>
      <c r="D23" s="36" t="s">
        <v>639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137">
        <f>ROUND(AG51,2)</f>
        <v>0</v>
      </c>
      <c r="AL23" s="138"/>
      <c r="AM23" s="138"/>
      <c r="AN23" s="138"/>
      <c r="AO23" s="138"/>
      <c r="AP23" s="35"/>
      <c r="AQ23" s="38"/>
      <c r="BE23" s="231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1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5" t="s">
        <v>640</v>
      </c>
      <c r="M25" s="236"/>
      <c r="N25" s="236"/>
      <c r="O25" s="236"/>
      <c r="P25" s="35"/>
      <c r="Q25" s="35"/>
      <c r="R25" s="35"/>
      <c r="S25" s="35"/>
      <c r="T25" s="35"/>
      <c r="U25" s="35"/>
      <c r="V25" s="35"/>
      <c r="W25" s="235" t="s">
        <v>641</v>
      </c>
      <c r="X25" s="236"/>
      <c r="Y25" s="236"/>
      <c r="Z25" s="236"/>
      <c r="AA25" s="236"/>
      <c r="AB25" s="236"/>
      <c r="AC25" s="236"/>
      <c r="AD25" s="236"/>
      <c r="AE25" s="236"/>
      <c r="AF25" s="35"/>
      <c r="AG25" s="35"/>
      <c r="AH25" s="35"/>
      <c r="AI25" s="35"/>
      <c r="AJ25" s="35"/>
      <c r="AK25" s="235" t="s">
        <v>642</v>
      </c>
      <c r="AL25" s="236"/>
      <c r="AM25" s="236"/>
      <c r="AN25" s="236"/>
      <c r="AO25" s="236"/>
      <c r="AP25" s="35"/>
      <c r="AQ25" s="38"/>
      <c r="BE25" s="231"/>
    </row>
    <row r="26" spans="2:57" s="2" customFormat="1" ht="14.25" customHeight="1">
      <c r="B26" s="40"/>
      <c r="C26" s="41"/>
      <c r="D26" s="42" t="s">
        <v>643</v>
      </c>
      <c r="E26" s="41"/>
      <c r="F26" s="42" t="s">
        <v>644</v>
      </c>
      <c r="G26" s="41"/>
      <c r="H26" s="41"/>
      <c r="I26" s="41"/>
      <c r="J26" s="41"/>
      <c r="K26" s="41"/>
      <c r="L26" s="237">
        <v>0.21</v>
      </c>
      <c r="M26" s="238"/>
      <c r="N26" s="238"/>
      <c r="O26" s="238"/>
      <c r="P26" s="41"/>
      <c r="Q26" s="41"/>
      <c r="R26" s="41"/>
      <c r="S26" s="41"/>
      <c r="T26" s="41"/>
      <c r="U26" s="41"/>
      <c r="V26" s="41"/>
      <c r="W26" s="239">
        <f>ROUND(AZ51,2)</f>
        <v>0</v>
      </c>
      <c r="X26" s="238"/>
      <c r="Y26" s="238"/>
      <c r="Z26" s="238"/>
      <c r="AA26" s="238"/>
      <c r="AB26" s="238"/>
      <c r="AC26" s="238"/>
      <c r="AD26" s="238"/>
      <c r="AE26" s="238"/>
      <c r="AF26" s="41"/>
      <c r="AG26" s="41"/>
      <c r="AH26" s="41"/>
      <c r="AI26" s="41"/>
      <c r="AJ26" s="41"/>
      <c r="AK26" s="239">
        <f>ROUND(AV51,2)</f>
        <v>0</v>
      </c>
      <c r="AL26" s="238"/>
      <c r="AM26" s="238"/>
      <c r="AN26" s="238"/>
      <c r="AO26" s="238"/>
      <c r="AP26" s="41"/>
      <c r="AQ26" s="43"/>
      <c r="BE26" s="232"/>
    </row>
    <row r="27" spans="2:57" s="2" customFormat="1" ht="14.25" customHeight="1">
      <c r="B27" s="40"/>
      <c r="C27" s="41"/>
      <c r="D27" s="41"/>
      <c r="E27" s="41"/>
      <c r="F27" s="42" t="s">
        <v>645</v>
      </c>
      <c r="G27" s="41"/>
      <c r="H27" s="41"/>
      <c r="I27" s="41"/>
      <c r="J27" s="41"/>
      <c r="K27" s="41"/>
      <c r="L27" s="237">
        <v>0.15</v>
      </c>
      <c r="M27" s="238"/>
      <c r="N27" s="238"/>
      <c r="O27" s="238"/>
      <c r="P27" s="41"/>
      <c r="Q27" s="41"/>
      <c r="R27" s="41"/>
      <c r="S27" s="41"/>
      <c r="T27" s="41"/>
      <c r="U27" s="41"/>
      <c r="V27" s="41"/>
      <c r="W27" s="239">
        <f>ROUND(BA51,2)</f>
        <v>0</v>
      </c>
      <c r="X27" s="238"/>
      <c r="Y27" s="238"/>
      <c r="Z27" s="238"/>
      <c r="AA27" s="238"/>
      <c r="AB27" s="238"/>
      <c r="AC27" s="238"/>
      <c r="AD27" s="238"/>
      <c r="AE27" s="238"/>
      <c r="AF27" s="41"/>
      <c r="AG27" s="41"/>
      <c r="AH27" s="41"/>
      <c r="AI27" s="41"/>
      <c r="AJ27" s="41"/>
      <c r="AK27" s="239">
        <f>ROUND(AW51,2)</f>
        <v>0</v>
      </c>
      <c r="AL27" s="238"/>
      <c r="AM27" s="238"/>
      <c r="AN27" s="238"/>
      <c r="AO27" s="238"/>
      <c r="AP27" s="41"/>
      <c r="AQ27" s="43"/>
      <c r="BE27" s="232"/>
    </row>
    <row r="28" spans="2:57" s="2" customFormat="1" ht="14.25" customHeight="1" hidden="1">
      <c r="B28" s="40"/>
      <c r="C28" s="41"/>
      <c r="D28" s="41"/>
      <c r="E28" s="41"/>
      <c r="F28" s="42" t="s">
        <v>646</v>
      </c>
      <c r="G28" s="41"/>
      <c r="H28" s="41"/>
      <c r="I28" s="41"/>
      <c r="J28" s="41"/>
      <c r="K28" s="41"/>
      <c r="L28" s="237">
        <v>0.21</v>
      </c>
      <c r="M28" s="238"/>
      <c r="N28" s="238"/>
      <c r="O28" s="238"/>
      <c r="P28" s="41"/>
      <c r="Q28" s="41"/>
      <c r="R28" s="41"/>
      <c r="S28" s="41"/>
      <c r="T28" s="41"/>
      <c r="U28" s="41"/>
      <c r="V28" s="41"/>
      <c r="W28" s="239">
        <f>ROUND(BB51,2)</f>
        <v>0</v>
      </c>
      <c r="X28" s="238"/>
      <c r="Y28" s="238"/>
      <c r="Z28" s="238"/>
      <c r="AA28" s="238"/>
      <c r="AB28" s="238"/>
      <c r="AC28" s="238"/>
      <c r="AD28" s="238"/>
      <c r="AE28" s="238"/>
      <c r="AF28" s="41"/>
      <c r="AG28" s="41"/>
      <c r="AH28" s="41"/>
      <c r="AI28" s="41"/>
      <c r="AJ28" s="41"/>
      <c r="AK28" s="239">
        <v>0</v>
      </c>
      <c r="AL28" s="238"/>
      <c r="AM28" s="238"/>
      <c r="AN28" s="238"/>
      <c r="AO28" s="238"/>
      <c r="AP28" s="41"/>
      <c r="AQ28" s="43"/>
      <c r="BE28" s="232"/>
    </row>
    <row r="29" spans="2:57" s="2" customFormat="1" ht="14.25" customHeight="1" hidden="1">
      <c r="B29" s="40"/>
      <c r="C29" s="41"/>
      <c r="D29" s="41"/>
      <c r="E29" s="41"/>
      <c r="F29" s="42" t="s">
        <v>647</v>
      </c>
      <c r="G29" s="41"/>
      <c r="H29" s="41"/>
      <c r="I29" s="41"/>
      <c r="J29" s="41"/>
      <c r="K29" s="41"/>
      <c r="L29" s="237">
        <v>0.15</v>
      </c>
      <c r="M29" s="238"/>
      <c r="N29" s="238"/>
      <c r="O29" s="238"/>
      <c r="P29" s="41"/>
      <c r="Q29" s="41"/>
      <c r="R29" s="41"/>
      <c r="S29" s="41"/>
      <c r="T29" s="41"/>
      <c r="U29" s="41"/>
      <c r="V29" s="41"/>
      <c r="W29" s="239">
        <f>ROUND(BC51,2)</f>
        <v>0</v>
      </c>
      <c r="X29" s="238"/>
      <c r="Y29" s="238"/>
      <c r="Z29" s="238"/>
      <c r="AA29" s="238"/>
      <c r="AB29" s="238"/>
      <c r="AC29" s="238"/>
      <c r="AD29" s="238"/>
      <c r="AE29" s="238"/>
      <c r="AF29" s="41"/>
      <c r="AG29" s="41"/>
      <c r="AH29" s="41"/>
      <c r="AI29" s="41"/>
      <c r="AJ29" s="41"/>
      <c r="AK29" s="239">
        <v>0</v>
      </c>
      <c r="AL29" s="238"/>
      <c r="AM29" s="238"/>
      <c r="AN29" s="238"/>
      <c r="AO29" s="238"/>
      <c r="AP29" s="41"/>
      <c r="AQ29" s="43"/>
      <c r="BE29" s="232"/>
    </row>
    <row r="30" spans="2:57" s="2" customFormat="1" ht="14.25" customHeight="1" hidden="1">
      <c r="B30" s="40"/>
      <c r="C30" s="41"/>
      <c r="D30" s="41"/>
      <c r="E30" s="41"/>
      <c r="F30" s="42" t="s">
        <v>648</v>
      </c>
      <c r="G30" s="41"/>
      <c r="H30" s="41"/>
      <c r="I30" s="41"/>
      <c r="J30" s="41"/>
      <c r="K30" s="41"/>
      <c r="L30" s="237">
        <v>0</v>
      </c>
      <c r="M30" s="238"/>
      <c r="N30" s="238"/>
      <c r="O30" s="238"/>
      <c r="P30" s="41"/>
      <c r="Q30" s="41"/>
      <c r="R30" s="41"/>
      <c r="S30" s="41"/>
      <c r="T30" s="41"/>
      <c r="U30" s="41"/>
      <c r="V30" s="41"/>
      <c r="W30" s="239">
        <f>ROUND(BD51,2)</f>
        <v>0</v>
      </c>
      <c r="X30" s="238"/>
      <c r="Y30" s="238"/>
      <c r="Z30" s="238"/>
      <c r="AA30" s="238"/>
      <c r="AB30" s="238"/>
      <c r="AC30" s="238"/>
      <c r="AD30" s="238"/>
      <c r="AE30" s="238"/>
      <c r="AF30" s="41"/>
      <c r="AG30" s="41"/>
      <c r="AH30" s="41"/>
      <c r="AI30" s="41"/>
      <c r="AJ30" s="41"/>
      <c r="AK30" s="239">
        <v>0</v>
      </c>
      <c r="AL30" s="238"/>
      <c r="AM30" s="238"/>
      <c r="AN30" s="238"/>
      <c r="AO30" s="238"/>
      <c r="AP30" s="41"/>
      <c r="AQ30" s="43"/>
      <c r="BE30" s="232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1"/>
    </row>
    <row r="32" spans="2:57" s="1" customFormat="1" ht="25.5" customHeight="1">
      <c r="B32" s="34"/>
      <c r="C32" s="44"/>
      <c r="D32" s="45" t="s">
        <v>649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650</v>
      </c>
      <c r="U32" s="46"/>
      <c r="V32" s="46"/>
      <c r="W32" s="46"/>
      <c r="X32" s="240" t="s">
        <v>651</v>
      </c>
      <c r="Y32" s="241"/>
      <c r="Z32" s="241"/>
      <c r="AA32" s="241"/>
      <c r="AB32" s="241"/>
      <c r="AC32" s="46"/>
      <c r="AD32" s="46"/>
      <c r="AE32" s="46"/>
      <c r="AF32" s="46"/>
      <c r="AG32" s="46"/>
      <c r="AH32" s="46"/>
      <c r="AI32" s="46"/>
      <c r="AJ32" s="46"/>
      <c r="AK32" s="242">
        <f>SUM(AK23:AK30)</f>
        <v>0</v>
      </c>
      <c r="AL32" s="241"/>
      <c r="AM32" s="241"/>
      <c r="AN32" s="241"/>
      <c r="AO32" s="243"/>
      <c r="AP32" s="44"/>
      <c r="AQ32" s="49"/>
      <c r="BE32" s="231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4"/>
    </row>
    <row r="39" spans="2:44" s="1" customFormat="1" ht="36.75" customHeight="1">
      <c r="B39" s="34"/>
      <c r="C39" s="55" t="s">
        <v>652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6"/>
      <c r="C41" s="57" t="s">
        <v>613</v>
      </c>
      <c r="L41" s="3" t="str">
        <f>K5</f>
        <v>082016</v>
      </c>
      <c r="AR41" s="56"/>
    </row>
    <row r="42" spans="2:44" s="4" customFormat="1" ht="36.75" customHeight="1">
      <c r="B42" s="58"/>
      <c r="C42" s="59" t="s">
        <v>616</v>
      </c>
      <c r="L42" s="244" t="str">
        <f>K6</f>
        <v>II/104 Jílové u Prahy, rekonstrukce silnice</v>
      </c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R42" s="58"/>
    </row>
    <row r="43" spans="2:44" s="1" customFormat="1" ht="6.75" customHeight="1">
      <c r="B43" s="34"/>
      <c r="AR43" s="34"/>
    </row>
    <row r="44" spans="2:44" s="1" customFormat="1" ht="15">
      <c r="B44" s="34"/>
      <c r="C44" s="57" t="s">
        <v>623</v>
      </c>
      <c r="L44" s="60" t="str">
        <f>IF(K8="","",K8)</f>
        <v>Středočeský kraj</v>
      </c>
      <c r="AI44" s="57" t="s">
        <v>625</v>
      </c>
      <c r="AM44" s="246" t="str">
        <f>IF(AN8="","",AN8)</f>
        <v>14.8.2016</v>
      </c>
      <c r="AN44" s="231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7" t="s">
        <v>629</v>
      </c>
      <c r="L46" s="3" t="str">
        <f>IF(E11="","",E11)</f>
        <v>Krajská správa a údržba silnic Středočeského kraje</v>
      </c>
      <c r="AI46" s="57" t="s">
        <v>635</v>
      </c>
      <c r="AM46" s="247" t="str">
        <f>IF(E17="","",E17)</f>
        <v> </v>
      </c>
      <c r="AN46" s="231"/>
      <c r="AO46" s="231"/>
      <c r="AP46" s="231"/>
      <c r="AR46" s="34"/>
      <c r="AS46" s="248" t="s">
        <v>653</v>
      </c>
      <c r="AT46" s="249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4"/>
      <c r="C47" s="57" t="s">
        <v>633</v>
      </c>
      <c r="L47" s="3">
        <f>IF(E14="Vyplň údaj","",E14)</f>
      </c>
      <c r="AR47" s="34"/>
      <c r="AS47" s="250"/>
      <c r="AT47" s="236"/>
      <c r="AU47" s="35"/>
      <c r="AV47" s="35"/>
      <c r="AW47" s="35"/>
      <c r="AX47" s="35"/>
      <c r="AY47" s="35"/>
      <c r="AZ47" s="35"/>
      <c r="BA47" s="35"/>
      <c r="BB47" s="35"/>
      <c r="BC47" s="35"/>
      <c r="BD47" s="65"/>
    </row>
    <row r="48" spans="2:56" s="1" customFormat="1" ht="10.5" customHeight="1">
      <c r="B48" s="34"/>
      <c r="AR48" s="34"/>
      <c r="AS48" s="250"/>
      <c r="AT48" s="236"/>
      <c r="AU48" s="35"/>
      <c r="AV48" s="35"/>
      <c r="AW48" s="35"/>
      <c r="AX48" s="35"/>
      <c r="AY48" s="35"/>
      <c r="AZ48" s="35"/>
      <c r="BA48" s="35"/>
      <c r="BB48" s="35"/>
      <c r="BC48" s="35"/>
      <c r="BD48" s="65"/>
    </row>
    <row r="49" spans="2:56" s="1" customFormat="1" ht="29.25" customHeight="1">
      <c r="B49" s="34"/>
      <c r="C49" s="251" t="s">
        <v>654</v>
      </c>
      <c r="D49" s="241"/>
      <c r="E49" s="241"/>
      <c r="F49" s="241"/>
      <c r="G49" s="241"/>
      <c r="H49" s="46"/>
      <c r="I49" s="252" t="s">
        <v>655</v>
      </c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53" t="s">
        <v>656</v>
      </c>
      <c r="AH49" s="241"/>
      <c r="AI49" s="241"/>
      <c r="AJ49" s="241"/>
      <c r="AK49" s="241"/>
      <c r="AL49" s="241"/>
      <c r="AM49" s="241"/>
      <c r="AN49" s="252" t="s">
        <v>657</v>
      </c>
      <c r="AO49" s="241"/>
      <c r="AP49" s="241"/>
      <c r="AQ49" s="66" t="s">
        <v>658</v>
      </c>
      <c r="AR49" s="34"/>
      <c r="AS49" s="67" t="s">
        <v>659</v>
      </c>
      <c r="AT49" s="68" t="s">
        <v>660</v>
      </c>
      <c r="AU49" s="68" t="s">
        <v>661</v>
      </c>
      <c r="AV49" s="68" t="s">
        <v>662</v>
      </c>
      <c r="AW49" s="68" t="s">
        <v>663</v>
      </c>
      <c r="AX49" s="68" t="s">
        <v>664</v>
      </c>
      <c r="AY49" s="68" t="s">
        <v>665</v>
      </c>
      <c r="AZ49" s="68" t="s">
        <v>666</v>
      </c>
      <c r="BA49" s="68" t="s">
        <v>667</v>
      </c>
      <c r="BB49" s="68" t="s">
        <v>668</v>
      </c>
      <c r="BC49" s="68" t="s">
        <v>669</v>
      </c>
      <c r="BD49" s="69" t="s">
        <v>670</v>
      </c>
    </row>
    <row r="50" spans="2:56" s="1" customFormat="1" ht="10.5" customHeight="1">
      <c r="B50" s="34"/>
      <c r="AR50" s="34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671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7">
        <f>ROUND(SUM(AG52:AG55),2)</f>
        <v>0</v>
      </c>
      <c r="AH51" s="257"/>
      <c r="AI51" s="257"/>
      <c r="AJ51" s="257"/>
      <c r="AK51" s="257"/>
      <c r="AL51" s="257"/>
      <c r="AM51" s="257"/>
      <c r="AN51" s="258">
        <f>SUM(AG51,AT51)</f>
        <v>0</v>
      </c>
      <c r="AO51" s="258"/>
      <c r="AP51" s="258"/>
      <c r="AQ51" s="73" t="s">
        <v>620</v>
      </c>
      <c r="AR51" s="58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9" t="s">
        <v>672</v>
      </c>
      <c r="BT51" s="59" t="s">
        <v>673</v>
      </c>
      <c r="BU51" s="78" t="s">
        <v>674</v>
      </c>
      <c r="BV51" s="59" t="s">
        <v>675</v>
      </c>
      <c r="BW51" s="59" t="s">
        <v>605</v>
      </c>
      <c r="BX51" s="59" t="s">
        <v>676</v>
      </c>
      <c r="CL51" s="59" t="s">
        <v>620</v>
      </c>
    </row>
    <row r="52" spans="1:91" s="5" customFormat="1" ht="27" customHeight="1">
      <c r="A52" s="264" t="s">
        <v>420</v>
      </c>
      <c r="B52" s="79"/>
      <c r="C52" s="80"/>
      <c r="D52" s="256" t="s">
        <v>677</v>
      </c>
      <c r="E52" s="255"/>
      <c r="F52" s="255"/>
      <c r="G52" s="255"/>
      <c r="H52" s="255"/>
      <c r="I52" s="81"/>
      <c r="J52" s="256" t="s">
        <v>678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4">
        <f>'SO 000 - Všeobecné položky'!J27</f>
        <v>0</v>
      </c>
      <c r="AH52" s="255"/>
      <c r="AI52" s="255"/>
      <c r="AJ52" s="255"/>
      <c r="AK52" s="255"/>
      <c r="AL52" s="255"/>
      <c r="AM52" s="255"/>
      <c r="AN52" s="254">
        <f>SUM(AG52,AT52)</f>
        <v>0</v>
      </c>
      <c r="AO52" s="255"/>
      <c r="AP52" s="255"/>
      <c r="AQ52" s="82" t="s">
        <v>679</v>
      </c>
      <c r="AR52" s="79"/>
      <c r="AS52" s="83">
        <v>0</v>
      </c>
      <c r="AT52" s="84">
        <f>ROUND(SUM(AV52:AW52),2)</f>
        <v>0</v>
      </c>
      <c r="AU52" s="85">
        <f>'SO 000 - Všeobecné položky'!P84</f>
        <v>0</v>
      </c>
      <c r="AV52" s="84">
        <f>'SO 000 - Všeobecné položky'!J30</f>
        <v>0</v>
      </c>
      <c r="AW52" s="84">
        <f>'SO 000 - Všeobecné položky'!J31</f>
        <v>0</v>
      </c>
      <c r="AX52" s="84">
        <f>'SO 000 - Všeobecné položky'!J32</f>
        <v>0</v>
      </c>
      <c r="AY52" s="84">
        <f>'SO 000 - Všeobecné položky'!J33</f>
        <v>0</v>
      </c>
      <c r="AZ52" s="84">
        <f>'SO 000 - Všeobecné položky'!F30</f>
        <v>0</v>
      </c>
      <c r="BA52" s="84">
        <f>'SO 000 - Všeobecné položky'!F31</f>
        <v>0</v>
      </c>
      <c r="BB52" s="84">
        <f>'SO 000 - Všeobecné položky'!F32</f>
        <v>0</v>
      </c>
      <c r="BC52" s="84">
        <f>'SO 000 - Všeobecné položky'!F33</f>
        <v>0</v>
      </c>
      <c r="BD52" s="86">
        <f>'SO 000 - Všeobecné položky'!F34</f>
        <v>0</v>
      </c>
      <c r="BT52" s="87" t="s">
        <v>622</v>
      </c>
      <c r="BV52" s="87" t="s">
        <v>675</v>
      </c>
      <c r="BW52" s="87" t="s">
        <v>680</v>
      </c>
      <c r="BX52" s="87" t="s">
        <v>605</v>
      </c>
      <c r="CL52" s="87" t="s">
        <v>620</v>
      </c>
      <c r="CM52" s="87" t="s">
        <v>681</v>
      </c>
    </row>
    <row r="53" spans="1:91" s="5" customFormat="1" ht="27" customHeight="1">
      <c r="A53" s="264" t="s">
        <v>420</v>
      </c>
      <c r="B53" s="79"/>
      <c r="C53" s="80"/>
      <c r="D53" s="256" t="s">
        <v>682</v>
      </c>
      <c r="E53" s="255"/>
      <c r="F53" s="255"/>
      <c r="G53" s="255"/>
      <c r="H53" s="255"/>
      <c r="I53" s="81"/>
      <c r="J53" s="256" t="s">
        <v>683</v>
      </c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4">
        <f>'SO 120 - Silnice II-104'!J27</f>
        <v>0</v>
      </c>
      <c r="AH53" s="255"/>
      <c r="AI53" s="255"/>
      <c r="AJ53" s="255"/>
      <c r="AK53" s="255"/>
      <c r="AL53" s="255"/>
      <c r="AM53" s="255"/>
      <c r="AN53" s="254">
        <f>SUM(AG53,AT53)</f>
        <v>0</v>
      </c>
      <c r="AO53" s="255"/>
      <c r="AP53" s="255"/>
      <c r="AQ53" s="82" t="s">
        <v>679</v>
      </c>
      <c r="AR53" s="79"/>
      <c r="AS53" s="83">
        <v>0</v>
      </c>
      <c r="AT53" s="84">
        <f>ROUND(SUM(AV53:AW53),2)</f>
        <v>0</v>
      </c>
      <c r="AU53" s="85">
        <f>'SO 120 - Silnice II-104'!P85</f>
        <v>0</v>
      </c>
      <c r="AV53" s="84">
        <f>'SO 120 - Silnice II-104'!J30</f>
        <v>0</v>
      </c>
      <c r="AW53" s="84">
        <f>'SO 120 - Silnice II-104'!J31</f>
        <v>0</v>
      </c>
      <c r="AX53" s="84">
        <f>'SO 120 - Silnice II-104'!J32</f>
        <v>0</v>
      </c>
      <c r="AY53" s="84">
        <f>'SO 120 - Silnice II-104'!J33</f>
        <v>0</v>
      </c>
      <c r="AZ53" s="84">
        <f>'SO 120 - Silnice II-104'!F30</f>
        <v>0</v>
      </c>
      <c r="BA53" s="84">
        <f>'SO 120 - Silnice II-104'!F31</f>
        <v>0</v>
      </c>
      <c r="BB53" s="84">
        <f>'SO 120 - Silnice II-104'!F32</f>
        <v>0</v>
      </c>
      <c r="BC53" s="84">
        <f>'SO 120 - Silnice II-104'!F33</f>
        <v>0</v>
      </c>
      <c r="BD53" s="86">
        <f>'SO 120 - Silnice II-104'!F34</f>
        <v>0</v>
      </c>
      <c r="BT53" s="87" t="s">
        <v>622</v>
      </c>
      <c r="BV53" s="87" t="s">
        <v>675</v>
      </c>
      <c r="BW53" s="87" t="s">
        <v>684</v>
      </c>
      <c r="BX53" s="87" t="s">
        <v>605</v>
      </c>
      <c r="CL53" s="87" t="s">
        <v>620</v>
      </c>
      <c r="CM53" s="87" t="s">
        <v>681</v>
      </c>
    </row>
    <row r="54" spans="1:91" s="5" customFormat="1" ht="27" customHeight="1">
      <c r="A54" s="264" t="s">
        <v>420</v>
      </c>
      <c r="B54" s="79"/>
      <c r="C54" s="80"/>
      <c r="D54" s="256" t="s">
        <v>685</v>
      </c>
      <c r="E54" s="255"/>
      <c r="F54" s="255"/>
      <c r="G54" s="255"/>
      <c r="H54" s="255"/>
      <c r="I54" s="81"/>
      <c r="J54" s="256" t="s">
        <v>686</v>
      </c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4">
        <f>'SO 182 - Přechodné doprav...'!J27</f>
        <v>0</v>
      </c>
      <c r="AH54" s="255"/>
      <c r="AI54" s="255"/>
      <c r="AJ54" s="255"/>
      <c r="AK54" s="255"/>
      <c r="AL54" s="255"/>
      <c r="AM54" s="255"/>
      <c r="AN54" s="254">
        <f>SUM(AG54,AT54)</f>
        <v>0</v>
      </c>
      <c r="AO54" s="255"/>
      <c r="AP54" s="255"/>
      <c r="AQ54" s="82" t="s">
        <v>679</v>
      </c>
      <c r="AR54" s="79"/>
      <c r="AS54" s="83">
        <v>0</v>
      </c>
      <c r="AT54" s="84">
        <f>ROUND(SUM(AV54:AW54),2)</f>
        <v>0</v>
      </c>
      <c r="AU54" s="85">
        <f>'SO 182 - Přechodné doprav...'!P80</f>
        <v>0</v>
      </c>
      <c r="AV54" s="84">
        <f>'SO 182 - Přechodné doprav...'!J30</f>
        <v>0</v>
      </c>
      <c r="AW54" s="84">
        <f>'SO 182 - Přechodné doprav...'!J31</f>
        <v>0</v>
      </c>
      <c r="AX54" s="84">
        <f>'SO 182 - Přechodné doprav...'!J32</f>
        <v>0</v>
      </c>
      <c r="AY54" s="84">
        <f>'SO 182 - Přechodné doprav...'!J33</f>
        <v>0</v>
      </c>
      <c r="AZ54" s="84">
        <f>'SO 182 - Přechodné doprav...'!F30</f>
        <v>0</v>
      </c>
      <c r="BA54" s="84">
        <f>'SO 182 - Přechodné doprav...'!F31</f>
        <v>0</v>
      </c>
      <c r="BB54" s="84">
        <f>'SO 182 - Přechodné doprav...'!F32</f>
        <v>0</v>
      </c>
      <c r="BC54" s="84">
        <f>'SO 182 - Přechodné doprav...'!F33</f>
        <v>0</v>
      </c>
      <c r="BD54" s="86">
        <f>'SO 182 - Přechodné doprav...'!F34</f>
        <v>0</v>
      </c>
      <c r="BT54" s="87" t="s">
        <v>622</v>
      </c>
      <c r="BV54" s="87" t="s">
        <v>675</v>
      </c>
      <c r="BW54" s="87" t="s">
        <v>687</v>
      </c>
      <c r="BX54" s="87" t="s">
        <v>605</v>
      </c>
      <c r="CL54" s="87" t="s">
        <v>620</v>
      </c>
      <c r="CM54" s="87" t="s">
        <v>681</v>
      </c>
    </row>
    <row r="55" spans="1:91" s="5" customFormat="1" ht="27" customHeight="1">
      <c r="A55" s="264" t="s">
        <v>420</v>
      </c>
      <c r="B55" s="79"/>
      <c r="C55" s="80"/>
      <c r="D55" s="256" t="s">
        <v>688</v>
      </c>
      <c r="E55" s="255"/>
      <c r="F55" s="255"/>
      <c r="G55" s="255"/>
      <c r="H55" s="255"/>
      <c r="I55" s="81"/>
      <c r="J55" s="256" t="s">
        <v>689</v>
      </c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4">
        <f>'SO 193 - Stálé dopravní z...'!J27</f>
        <v>0</v>
      </c>
      <c r="AH55" s="255"/>
      <c r="AI55" s="255"/>
      <c r="AJ55" s="255"/>
      <c r="AK55" s="255"/>
      <c r="AL55" s="255"/>
      <c r="AM55" s="255"/>
      <c r="AN55" s="254">
        <f>SUM(AG55,AT55)</f>
        <v>0</v>
      </c>
      <c r="AO55" s="255"/>
      <c r="AP55" s="255"/>
      <c r="AQ55" s="82" t="s">
        <v>679</v>
      </c>
      <c r="AR55" s="79"/>
      <c r="AS55" s="88">
        <v>0</v>
      </c>
      <c r="AT55" s="89">
        <f>ROUND(SUM(AV55:AW55),2)</f>
        <v>0</v>
      </c>
      <c r="AU55" s="90">
        <f>'SO 193 - Stálé dopravní z...'!P79</f>
        <v>0</v>
      </c>
      <c r="AV55" s="89">
        <f>'SO 193 - Stálé dopravní z...'!J30</f>
        <v>0</v>
      </c>
      <c r="AW55" s="89">
        <f>'SO 193 - Stálé dopravní z...'!J31</f>
        <v>0</v>
      </c>
      <c r="AX55" s="89">
        <f>'SO 193 - Stálé dopravní z...'!J32</f>
        <v>0</v>
      </c>
      <c r="AY55" s="89">
        <f>'SO 193 - Stálé dopravní z...'!J33</f>
        <v>0</v>
      </c>
      <c r="AZ55" s="89">
        <f>'SO 193 - Stálé dopravní z...'!F30</f>
        <v>0</v>
      </c>
      <c r="BA55" s="89">
        <f>'SO 193 - Stálé dopravní z...'!F31</f>
        <v>0</v>
      </c>
      <c r="BB55" s="89">
        <f>'SO 193 - Stálé dopravní z...'!F32</f>
        <v>0</v>
      </c>
      <c r="BC55" s="89">
        <f>'SO 193 - Stálé dopravní z...'!F33</f>
        <v>0</v>
      </c>
      <c r="BD55" s="91">
        <f>'SO 193 - Stálé dopravní z...'!F34</f>
        <v>0</v>
      </c>
      <c r="BT55" s="87" t="s">
        <v>622</v>
      </c>
      <c r="BV55" s="87" t="s">
        <v>675</v>
      </c>
      <c r="BW55" s="87" t="s">
        <v>690</v>
      </c>
      <c r="BX55" s="87" t="s">
        <v>605</v>
      </c>
      <c r="CL55" s="87" t="s">
        <v>620</v>
      </c>
      <c r="CM55" s="87" t="s">
        <v>681</v>
      </c>
    </row>
    <row r="56" spans="2:44" s="1" customFormat="1" ht="30" customHeight="1">
      <c r="B56" s="34"/>
      <c r="AR56" s="34"/>
    </row>
    <row r="57" spans="2:44" s="1" customFormat="1" ht="6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34"/>
    </row>
  </sheetData>
  <sheetProtection password="CC35" sheet="1" objects="1" scenarios="1" formatColumns="0" formatRows="0" sort="0" autoFilter="0"/>
  <mergeCells count="53">
    <mergeCell ref="AG51:AM51"/>
    <mergeCell ref="AN51:AP51"/>
    <mergeCell ref="AR2:BE2"/>
    <mergeCell ref="AN55:AP55"/>
    <mergeCell ref="AG55:AM55"/>
    <mergeCell ref="D55:H55"/>
    <mergeCell ref="J55:AF55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0 - Všeobecné položky'!C2" tooltip="SO 000 - Všeobecné položky" display="/"/>
    <hyperlink ref="A53" location="'SO 120 - Silnice II-104'!C2" tooltip="SO 120 - Silnice II-104" display="/"/>
    <hyperlink ref="A54" location="'SO 182 - Přechodné doprav...'!C2" tooltip="SO 182 - Přechodné doprav..." display="/"/>
    <hyperlink ref="A55" location="'SO 193 - Stálé dopravní z...'!C2" tooltip="SO 193 - Stálé dopravní z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6"/>
      <c r="C1" s="266"/>
      <c r="D1" s="265" t="s">
        <v>601</v>
      </c>
      <c r="E1" s="266"/>
      <c r="F1" s="267" t="s">
        <v>421</v>
      </c>
      <c r="G1" s="272" t="s">
        <v>422</v>
      </c>
      <c r="H1" s="272"/>
      <c r="I1" s="273"/>
      <c r="J1" s="267" t="s">
        <v>423</v>
      </c>
      <c r="K1" s="265" t="s">
        <v>691</v>
      </c>
      <c r="L1" s="267" t="s">
        <v>424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680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681</v>
      </c>
    </row>
    <row r="4" spans="2:46" ht="36.75" customHeight="1">
      <c r="B4" s="21"/>
      <c r="C4" s="22"/>
      <c r="D4" s="23" t="s">
        <v>692</v>
      </c>
      <c r="E4" s="22"/>
      <c r="F4" s="22"/>
      <c r="G4" s="22"/>
      <c r="H4" s="22"/>
      <c r="I4" s="94"/>
      <c r="J4" s="22"/>
      <c r="K4" s="24"/>
      <c r="M4" s="25" t="s">
        <v>610</v>
      </c>
      <c r="AT4" s="17" t="s">
        <v>604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59" t="str">
        <f>'Rekapitulace stavby'!K6</f>
        <v>II/104 Jílové u Prahy, rekonstrukce silnice</v>
      </c>
      <c r="F7" s="234"/>
      <c r="G7" s="234"/>
      <c r="H7" s="234"/>
      <c r="I7" s="94"/>
      <c r="J7" s="22"/>
      <c r="K7" s="24"/>
    </row>
    <row r="8" spans="2:11" s="1" customFormat="1" ht="15">
      <c r="B8" s="34"/>
      <c r="C8" s="35"/>
      <c r="D8" s="30" t="s">
        <v>693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0" t="s">
        <v>694</v>
      </c>
      <c r="F9" s="236"/>
      <c r="G9" s="236"/>
      <c r="H9" s="23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619</v>
      </c>
      <c r="E11" s="35"/>
      <c r="F11" s="28" t="s">
        <v>620</v>
      </c>
      <c r="G11" s="35"/>
      <c r="H11" s="35"/>
      <c r="I11" s="96" t="s">
        <v>621</v>
      </c>
      <c r="J11" s="28" t="s">
        <v>620</v>
      </c>
      <c r="K11" s="38"/>
    </row>
    <row r="12" spans="2:11" s="1" customFormat="1" ht="14.25" customHeight="1">
      <c r="B12" s="34"/>
      <c r="C12" s="35"/>
      <c r="D12" s="30" t="s">
        <v>623</v>
      </c>
      <c r="E12" s="35"/>
      <c r="F12" s="28" t="s">
        <v>624</v>
      </c>
      <c r="G12" s="35"/>
      <c r="H12" s="35"/>
      <c r="I12" s="96" t="s">
        <v>625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629</v>
      </c>
      <c r="E14" s="35"/>
      <c r="F14" s="35"/>
      <c r="G14" s="35"/>
      <c r="H14" s="35"/>
      <c r="I14" s="96" t="s">
        <v>630</v>
      </c>
      <c r="J14" s="28" t="s">
        <v>620</v>
      </c>
      <c r="K14" s="38"/>
    </row>
    <row r="15" spans="2:11" s="1" customFormat="1" ht="18" customHeight="1">
      <c r="B15" s="34"/>
      <c r="C15" s="35"/>
      <c r="D15" s="35"/>
      <c r="E15" s="28" t="s">
        <v>631</v>
      </c>
      <c r="F15" s="35"/>
      <c r="G15" s="35"/>
      <c r="H15" s="35"/>
      <c r="I15" s="96" t="s">
        <v>632</v>
      </c>
      <c r="J15" s="28" t="s">
        <v>620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633</v>
      </c>
      <c r="E17" s="35"/>
      <c r="F17" s="35"/>
      <c r="G17" s="35"/>
      <c r="H17" s="35"/>
      <c r="I17" s="96" t="s">
        <v>630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635</v>
      </c>
      <c r="E20" s="35"/>
      <c r="F20" s="35"/>
      <c r="G20" s="35"/>
      <c r="H20" s="35"/>
      <c r="I20" s="96" t="s">
        <v>630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136" t="s">
        <v>620</v>
      </c>
      <c r="F24" s="261"/>
      <c r="G24" s="261"/>
      <c r="H24" s="261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639</v>
      </c>
      <c r="E27" s="35"/>
      <c r="F27" s="35"/>
      <c r="G27" s="35"/>
      <c r="H27" s="35"/>
      <c r="I27" s="95"/>
      <c r="J27" s="105">
        <f>ROUND(J84,2)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641</v>
      </c>
      <c r="G29" s="35"/>
      <c r="H29" s="35"/>
      <c r="I29" s="106" t="s">
        <v>640</v>
      </c>
      <c r="J29" s="39" t="s">
        <v>642</v>
      </c>
      <c r="K29" s="38"/>
    </row>
    <row r="30" spans="2:11" s="1" customFormat="1" ht="14.25" customHeight="1">
      <c r="B30" s="34"/>
      <c r="C30" s="35"/>
      <c r="D30" s="42" t="s">
        <v>643</v>
      </c>
      <c r="E30" s="42" t="s">
        <v>644</v>
      </c>
      <c r="F30" s="107">
        <f>ROUND(SUM(BE84:BE118),2)</f>
        <v>0</v>
      </c>
      <c r="G30" s="35"/>
      <c r="H30" s="35"/>
      <c r="I30" s="108">
        <v>0.21</v>
      </c>
      <c r="J30" s="107">
        <f>ROUND(ROUND((SUM(BE84:BE118)),2)*I30,2)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645</v>
      </c>
      <c r="F31" s="107">
        <f>ROUND(SUM(BF84:BF118),2)</f>
        <v>0</v>
      </c>
      <c r="G31" s="35"/>
      <c r="H31" s="35"/>
      <c r="I31" s="108">
        <v>0.15</v>
      </c>
      <c r="J31" s="107">
        <f>ROUND(ROUND((SUM(BF84:BF118)),2)*I31,2)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646</v>
      </c>
      <c r="F32" s="107">
        <f>ROUND(SUM(BG84:BG118),2)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647</v>
      </c>
      <c r="F33" s="107">
        <f>ROUND(SUM(BH84:BH118),2)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648</v>
      </c>
      <c r="F34" s="107">
        <f>ROUND(SUM(BI84:BI118),2)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649</v>
      </c>
      <c r="E36" s="46"/>
      <c r="F36" s="46"/>
      <c r="G36" s="109" t="s">
        <v>650</v>
      </c>
      <c r="H36" s="47" t="s">
        <v>651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59" t="str">
        <f>E7</f>
        <v>II/104 Jílové u Prahy, rekonstrukce silnice</v>
      </c>
      <c r="F45" s="236"/>
      <c r="G45" s="236"/>
      <c r="H45" s="236"/>
      <c r="I45" s="95"/>
      <c r="J45" s="35"/>
      <c r="K45" s="38"/>
    </row>
    <row r="46" spans="2:11" s="1" customFormat="1" ht="14.25" customHeight="1">
      <c r="B46" s="34"/>
      <c r="C46" s="30" t="s">
        <v>693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0" t="str">
        <f>E9</f>
        <v>SO 000 - Všeobecné položky</v>
      </c>
      <c r="F47" s="236"/>
      <c r="G47" s="236"/>
      <c r="H47" s="2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623</v>
      </c>
      <c r="D49" s="35"/>
      <c r="E49" s="35"/>
      <c r="F49" s="28" t="str">
        <f>F12</f>
        <v>Středočeský kraj</v>
      </c>
      <c r="G49" s="35"/>
      <c r="H49" s="35"/>
      <c r="I49" s="96" t="s">
        <v>625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629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696</v>
      </c>
      <c r="D54" s="44"/>
      <c r="E54" s="44"/>
      <c r="F54" s="44"/>
      <c r="G54" s="44"/>
      <c r="H54" s="44"/>
      <c r="I54" s="116"/>
      <c r="J54" s="117" t="s">
        <v>697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698</v>
      </c>
      <c r="D56" s="35"/>
      <c r="E56" s="35"/>
      <c r="F56" s="35"/>
      <c r="G56" s="35"/>
      <c r="H56" s="35"/>
      <c r="I56" s="95"/>
      <c r="J56" s="105">
        <f>J84</f>
        <v>0</v>
      </c>
      <c r="K56" s="38"/>
      <c r="AU56" s="17" t="s">
        <v>699</v>
      </c>
    </row>
    <row r="57" spans="2:11" s="7" customFormat="1" ht="24.75" customHeight="1">
      <c r="B57" s="119"/>
      <c r="C57" s="120"/>
      <c r="D57" s="121" t="s">
        <v>700</v>
      </c>
      <c r="E57" s="122"/>
      <c r="F57" s="122"/>
      <c r="G57" s="122"/>
      <c r="H57" s="122"/>
      <c r="I57" s="123"/>
      <c r="J57" s="124">
        <f>J85</f>
        <v>0</v>
      </c>
      <c r="K57" s="125"/>
    </row>
    <row r="58" spans="2:11" s="8" customFormat="1" ht="19.5" customHeight="1">
      <c r="B58" s="126"/>
      <c r="C58" s="127"/>
      <c r="D58" s="128" t="s">
        <v>701</v>
      </c>
      <c r="E58" s="129"/>
      <c r="F58" s="129"/>
      <c r="G58" s="129"/>
      <c r="H58" s="129"/>
      <c r="I58" s="130"/>
      <c r="J58" s="131">
        <f>J86</f>
        <v>0</v>
      </c>
      <c r="K58" s="132"/>
    </row>
    <row r="59" spans="2:11" s="7" customFormat="1" ht="24.75" customHeight="1">
      <c r="B59" s="119"/>
      <c r="C59" s="120"/>
      <c r="D59" s="121" t="s">
        <v>702</v>
      </c>
      <c r="E59" s="122"/>
      <c r="F59" s="122"/>
      <c r="G59" s="122"/>
      <c r="H59" s="122"/>
      <c r="I59" s="123"/>
      <c r="J59" s="124">
        <f>J101</f>
        <v>0</v>
      </c>
      <c r="K59" s="125"/>
    </row>
    <row r="60" spans="2:11" s="8" customFormat="1" ht="19.5" customHeight="1">
      <c r="B60" s="126"/>
      <c r="C60" s="127"/>
      <c r="D60" s="128" t="s">
        <v>703</v>
      </c>
      <c r="E60" s="129"/>
      <c r="F60" s="129"/>
      <c r="G60" s="129"/>
      <c r="H60" s="129"/>
      <c r="I60" s="130"/>
      <c r="J60" s="131">
        <f>J102</f>
        <v>0</v>
      </c>
      <c r="K60" s="132"/>
    </row>
    <row r="61" spans="2:11" s="8" customFormat="1" ht="19.5" customHeight="1">
      <c r="B61" s="126"/>
      <c r="C61" s="127"/>
      <c r="D61" s="128" t="s">
        <v>704</v>
      </c>
      <c r="E61" s="129"/>
      <c r="F61" s="129"/>
      <c r="G61" s="129"/>
      <c r="H61" s="129"/>
      <c r="I61" s="130"/>
      <c r="J61" s="131">
        <f>J108</f>
        <v>0</v>
      </c>
      <c r="K61" s="132"/>
    </row>
    <row r="62" spans="2:11" s="8" customFormat="1" ht="19.5" customHeight="1">
      <c r="B62" s="126"/>
      <c r="C62" s="127"/>
      <c r="D62" s="128" t="s">
        <v>705</v>
      </c>
      <c r="E62" s="129"/>
      <c r="F62" s="129"/>
      <c r="G62" s="129"/>
      <c r="H62" s="129"/>
      <c r="I62" s="130"/>
      <c r="J62" s="131">
        <f>J110</f>
        <v>0</v>
      </c>
      <c r="K62" s="132"/>
    </row>
    <row r="63" spans="2:11" s="8" customFormat="1" ht="19.5" customHeight="1">
      <c r="B63" s="126"/>
      <c r="C63" s="127"/>
      <c r="D63" s="128" t="s">
        <v>706</v>
      </c>
      <c r="E63" s="129"/>
      <c r="F63" s="129"/>
      <c r="G63" s="129"/>
      <c r="H63" s="129"/>
      <c r="I63" s="130"/>
      <c r="J63" s="131">
        <f>J112</f>
        <v>0</v>
      </c>
      <c r="K63" s="132"/>
    </row>
    <row r="64" spans="2:11" s="8" customFormat="1" ht="19.5" customHeight="1">
      <c r="B64" s="126"/>
      <c r="C64" s="127"/>
      <c r="D64" s="128" t="s">
        <v>707</v>
      </c>
      <c r="E64" s="129"/>
      <c r="F64" s="129"/>
      <c r="G64" s="129"/>
      <c r="H64" s="129"/>
      <c r="I64" s="130"/>
      <c r="J64" s="131">
        <f>J117</f>
        <v>0</v>
      </c>
      <c r="K64" s="132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95"/>
      <c r="J65" s="35"/>
      <c r="K65" s="38"/>
    </row>
    <row r="66" spans="2:11" s="1" customFormat="1" ht="6.75" customHeight="1">
      <c r="B66" s="50"/>
      <c r="C66" s="51"/>
      <c r="D66" s="51"/>
      <c r="E66" s="51"/>
      <c r="F66" s="51"/>
      <c r="G66" s="51"/>
      <c r="H66" s="51"/>
      <c r="I66" s="112"/>
      <c r="J66" s="51"/>
      <c r="K66" s="52"/>
    </row>
    <row r="70" spans="2:12" s="1" customFormat="1" ht="6.75" customHeight="1">
      <c r="B70" s="53"/>
      <c r="C70" s="54"/>
      <c r="D70" s="54"/>
      <c r="E70" s="54"/>
      <c r="F70" s="54"/>
      <c r="G70" s="54"/>
      <c r="H70" s="54"/>
      <c r="I70" s="113"/>
      <c r="J70" s="54"/>
      <c r="K70" s="54"/>
      <c r="L70" s="34"/>
    </row>
    <row r="71" spans="2:12" s="1" customFormat="1" ht="36.75" customHeight="1">
      <c r="B71" s="34"/>
      <c r="C71" s="55" t="s">
        <v>708</v>
      </c>
      <c r="I71" s="133"/>
      <c r="L71" s="34"/>
    </row>
    <row r="72" spans="2:12" s="1" customFormat="1" ht="6.75" customHeight="1">
      <c r="B72" s="34"/>
      <c r="I72" s="133"/>
      <c r="L72" s="34"/>
    </row>
    <row r="73" spans="2:12" s="1" customFormat="1" ht="14.25" customHeight="1">
      <c r="B73" s="34"/>
      <c r="C73" s="57" t="s">
        <v>616</v>
      </c>
      <c r="I73" s="133"/>
      <c r="L73" s="34"/>
    </row>
    <row r="74" spans="2:12" s="1" customFormat="1" ht="22.5" customHeight="1">
      <c r="B74" s="34"/>
      <c r="E74" s="262" t="str">
        <f>E7</f>
        <v>II/104 Jílové u Prahy, rekonstrukce silnice</v>
      </c>
      <c r="F74" s="231"/>
      <c r="G74" s="231"/>
      <c r="H74" s="231"/>
      <c r="I74" s="133"/>
      <c r="L74" s="34"/>
    </row>
    <row r="75" spans="2:12" s="1" customFormat="1" ht="14.25" customHeight="1">
      <c r="B75" s="34"/>
      <c r="C75" s="57" t="s">
        <v>693</v>
      </c>
      <c r="I75" s="133"/>
      <c r="L75" s="34"/>
    </row>
    <row r="76" spans="2:12" s="1" customFormat="1" ht="23.25" customHeight="1">
      <c r="B76" s="34"/>
      <c r="E76" s="244" t="str">
        <f>E9</f>
        <v>SO 000 - Všeobecné položky</v>
      </c>
      <c r="F76" s="231"/>
      <c r="G76" s="231"/>
      <c r="H76" s="231"/>
      <c r="I76" s="133"/>
      <c r="L76" s="34"/>
    </row>
    <row r="77" spans="2:12" s="1" customFormat="1" ht="6.75" customHeight="1">
      <c r="B77" s="34"/>
      <c r="I77" s="133"/>
      <c r="L77" s="34"/>
    </row>
    <row r="78" spans="2:12" s="1" customFormat="1" ht="18" customHeight="1">
      <c r="B78" s="34"/>
      <c r="C78" s="57" t="s">
        <v>623</v>
      </c>
      <c r="F78" s="139" t="str">
        <f>F12</f>
        <v>Středočeský kraj</v>
      </c>
      <c r="I78" s="140" t="s">
        <v>625</v>
      </c>
      <c r="J78" s="61" t="str">
        <f>IF(J12="","",J12)</f>
        <v>14.8.2016</v>
      </c>
      <c r="L78" s="34"/>
    </row>
    <row r="79" spans="2:12" s="1" customFormat="1" ht="6.75" customHeight="1">
      <c r="B79" s="34"/>
      <c r="I79" s="133"/>
      <c r="L79" s="34"/>
    </row>
    <row r="80" spans="2:12" s="1" customFormat="1" ht="15">
      <c r="B80" s="34"/>
      <c r="C80" s="57" t="s">
        <v>629</v>
      </c>
      <c r="F80" s="139" t="str">
        <f>E15</f>
        <v>Krajská správa a údržba silnic Středočeského kraje</v>
      </c>
      <c r="I80" s="140" t="s">
        <v>635</v>
      </c>
      <c r="J80" s="139" t="str">
        <f>E21</f>
        <v> </v>
      </c>
      <c r="L80" s="34"/>
    </row>
    <row r="81" spans="2:12" s="1" customFormat="1" ht="14.25" customHeight="1">
      <c r="B81" s="34"/>
      <c r="C81" s="57" t="s">
        <v>633</v>
      </c>
      <c r="F81" s="139">
        <f>IF(E18="","",E18)</f>
      </c>
      <c r="I81" s="133"/>
      <c r="L81" s="34"/>
    </row>
    <row r="82" spans="2:12" s="1" customFormat="1" ht="9.75" customHeight="1">
      <c r="B82" s="34"/>
      <c r="I82" s="133"/>
      <c r="L82" s="34"/>
    </row>
    <row r="83" spans="2:20" s="9" customFormat="1" ht="29.25" customHeight="1">
      <c r="B83" s="141"/>
      <c r="C83" s="142" t="s">
        <v>709</v>
      </c>
      <c r="D83" s="143" t="s">
        <v>658</v>
      </c>
      <c r="E83" s="143" t="s">
        <v>654</v>
      </c>
      <c r="F83" s="143" t="s">
        <v>710</v>
      </c>
      <c r="G83" s="143" t="s">
        <v>711</v>
      </c>
      <c r="H83" s="143" t="s">
        <v>712</v>
      </c>
      <c r="I83" s="144" t="s">
        <v>713</v>
      </c>
      <c r="J83" s="143" t="s">
        <v>697</v>
      </c>
      <c r="K83" s="145" t="s">
        <v>714</v>
      </c>
      <c r="L83" s="141"/>
      <c r="M83" s="67" t="s">
        <v>715</v>
      </c>
      <c r="N83" s="68" t="s">
        <v>643</v>
      </c>
      <c r="O83" s="68" t="s">
        <v>716</v>
      </c>
      <c r="P83" s="68" t="s">
        <v>717</v>
      </c>
      <c r="Q83" s="68" t="s">
        <v>718</v>
      </c>
      <c r="R83" s="68" t="s">
        <v>719</v>
      </c>
      <c r="S83" s="68" t="s">
        <v>720</v>
      </c>
      <c r="T83" s="69" t="s">
        <v>721</v>
      </c>
    </row>
    <row r="84" spans="2:63" s="1" customFormat="1" ht="29.25" customHeight="1">
      <c r="B84" s="34"/>
      <c r="C84" s="71" t="s">
        <v>698</v>
      </c>
      <c r="I84" s="133"/>
      <c r="J84" s="146">
        <f>BK84</f>
        <v>0</v>
      </c>
      <c r="L84" s="34"/>
      <c r="M84" s="70"/>
      <c r="N84" s="62"/>
      <c r="O84" s="62"/>
      <c r="P84" s="147">
        <f>P85+P101</f>
        <v>0</v>
      </c>
      <c r="Q84" s="62"/>
      <c r="R84" s="147">
        <f>R85+R101</f>
        <v>22.570919999999997</v>
      </c>
      <c r="S84" s="62"/>
      <c r="T84" s="148">
        <f>T85+T101</f>
        <v>1188</v>
      </c>
      <c r="AT84" s="17" t="s">
        <v>672</v>
      </c>
      <c r="AU84" s="17" t="s">
        <v>699</v>
      </c>
      <c r="BK84" s="149">
        <f>BK85+BK101</f>
        <v>0</v>
      </c>
    </row>
    <row r="85" spans="2:63" s="10" customFormat="1" ht="36.75" customHeight="1">
      <c r="B85" s="150"/>
      <c r="D85" s="151" t="s">
        <v>672</v>
      </c>
      <c r="E85" s="152" t="s">
        <v>722</v>
      </c>
      <c r="F85" s="152" t="s">
        <v>723</v>
      </c>
      <c r="I85" s="153"/>
      <c r="J85" s="154">
        <f>BK85</f>
        <v>0</v>
      </c>
      <c r="L85" s="150"/>
      <c r="M85" s="155"/>
      <c r="N85" s="156"/>
      <c r="O85" s="156"/>
      <c r="P85" s="157">
        <f>P86</f>
        <v>0</v>
      </c>
      <c r="Q85" s="156"/>
      <c r="R85" s="157">
        <f>R86</f>
        <v>22.570919999999997</v>
      </c>
      <c r="S85" s="156"/>
      <c r="T85" s="158">
        <f>T86</f>
        <v>1188</v>
      </c>
      <c r="AR85" s="151" t="s">
        <v>622</v>
      </c>
      <c r="AT85" s="159" t="s">
        <v>672</v>
      </c>
      <c r="AU85" s="159" t="s">
        <v>673</v>
      </c>
      <c r="AY85" s="151" t="s">
        <v>724</v>
      </c>
      <c r="BK85" s="160">
        <f>BK86</f>
        <v>0</v>
      </c>
    </row>
    <row r="86" spans="2:63" s="10" customFormat="1" ht="19.5" customHeight="1">
      <c r="B86" s="150"/>
      <c r="D86" s="161" t="s">
        <v>672</v>
      </c>
      <c r="E86" s="162" t="s">
        <v>725</v>
      </c>
      <c r="F86" s="162" t="s">
        <v>726</v>
      </c>
      <c r="I86" s="153"/>
      <c r="J86" s="163">
        <f>BK86</f>
        <v>0</v>
      </c>
      <c r="L86" s="150"/>
      <c r="M86" s="155"/>
      <c r="N86" s="156"/>
      <c r="O86" s="156"/>
      <c r="P86" s="157">
        <f>SUM(P87:P100)</f>
        <v>0</v>
      </c>
      <c r="Q86" s="156"/>
      <c r="R86" s="157">
        <f>SUM(R87:R100)</f>
        <v>22.570919999999997</v>
      </c>
      <c r="S86" s="156"/>
      <c r="T86" s="158">
        <f>SUM(T87:T100)</f>
        <v>1188</v>
      </c>
      <c r="AR86" s="151" t="s">
        <v>622</v>
      </c>
      <c r="AT86" s="159" t="s">
        <v>672</v>
      </c>
      <c r="AU86" s="159" t="s">
        <v>622</v>
      </c>
      <c r="AY86" s="151" t="s">
        <v>724</v>
      </c>
      <c r="BK86" s="160">
        <f>SUM(BK87:BK100)</f>
        <v>0</v>
      </c>
    </row>
    <row r="87" spans="2:65" s="1" customFormat="1" ht="22.5" customHeight="1">
      <c r="B87" s="164"/>
      <c r="C87" s="165" t="s">
        <v>622</v>
      </c>
      <c r="D87" s="165" t="s">
        <v>727</v>
      </c>
      <c r="E87" s="166" t="s">
        <v>728</v>
      </c>
      <c r="F87" s="167" t="s">
        <v>729</v>
      </c>
      <c r="G87" s="168" t="s">
        <v>730</v>
      </c>
      <c r="H87" s="169">
        <v>9</v>
      </c>
      <c r="I87" s="170"/>
      <c r="J87" s="171">
        <f>ROUND(I87*H87,2)</f>
        <v>0</v>
      </c>
      <c r="K87" s="167" t="s">
        <v>731</v>
      </c>
      <c r="L87" s="34"/>
      <c r="M87" s="172" t="s">
        <v>620</v>
      </c>
      <c r="N87" s="173" t="s">
        <v>644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732</v>
      </c>
      <c r="AT87" s="17" t="s">
        <v>727</v>
      </c>
      <c r="AU87" s="17" t="s">
        <v>681</v>
      </c>
      <c r="AY87" s="17" t="s">
        <v>724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622</v>
      </c>
      <c r="BK87" s="176">
        <f>ROUND(I87*H87,2)</f>
        <v>0</v>
      </c>
      <c r="BL87" s="17" t="s">
        <v>732</v>
      </c>
      <c r="BM87" s="17" t="s">
        <v>733</v>
      </c>
    </row>
    <row r="88" spans="2:47" s="1" customFormat="1" ht="30" customHeight="1">
      <c r="B88" s="34"/>
      <c r="D88" s="177" t="s">
        <v>734</v>
      </c>
      <c r="F88" s="178" t="s">
        <v>735</v>
      </c>
      <c r="I88" s="133"/>
      <c r="L88" s="34"/>
      <c r="M88" s="64"/>
      <c r="N88" s="35"/>
      <c r="O88" s="35"/>
      <c r="P88" s="35"/>
      <c r="Q88" s="35"/>
      <c r="R88" s="35"/>
      <c r="S88" s="35"/>
      <c r="T88" s="65"/>
      <c r="AT88" s="17" t="s">
        <v>734</v>
      </c>
      <c r="AU88" s="17" t="s">
        <v>681</v>
      </c>
    </row>
    <row r="89" spans="2:65" s="1" customFormat="1" ht="22.5" customHeight="1">
      <c r="B89" s="164"/>
      <c r="C89" s="165" t="s">
        <v>681</v>
      </c>
      <c r="D89" s="165" t="s">
        <v>727</v>
      </c>
      <c r="E89" s="166" t="s">
        <v>736</v>
      </c>
      <c r="F89" s="167" t="s">
        <v>737</v>
      </c>
      <c r="G89" s="168" t="s">
        <v>730</v>
      </c>
      <c r="H89" s="169">
        <v>18</v>
      </c>
      <c r="I89" s="170"/>
      <c r="J89" s="171">
        <f>ROUND(I89*H89,2)</f>
        <v>0</v>
      </c>
      <c r="K89" s="167" t="s">
        <v>731</v>
      </c>
      <c r="L89" s="34"/>
      <c r="M89" s="172" t="s">
        <v>620</v>
      </c>
      <c r="N89" s="173" t="s">
        <v>644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7" t="s">
        <v>732</v>
      </c>
      <c r="AT89" s="17" t="s">
        <v>727</v>
      </c>
      <c r="AU89" s="17" t="s">
        <v>681</v>
      </c>
      <c r="AY89" s="17" t="s">
        <v>724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622</v>
      </c>
      <c r="BK89" s="176">
        <f>ROUND(I89*H89,2)</f>
        <v>0</v>
      </c>
      <c r="BL89" s="17" t="s">
        <v>732</v>
      </c>
      <c r="BM89" s="17" t="s">
        <v>738</v>
      </c>
    </row>
    <row r="90" spans="2:47" s="1" customFormat="1" ht="30" customHeight="1">
      <c r="B90" s="34"/>
      <c r="D90" s="179" t="s">
        <v>734</v>
      </c>
      <c r="F90" s="180" t="s">
        <v>735</v>
      </c>
      <c r="I90" s="133"/>
      <c r="L90" s="34"/>
      <c r="M90" s="64"/>
      <c r="N90" s="35"/>
      <c r="O90" s="35"/>
      <c r="P90" s="35"/>
      <c r="Q90" s="35"/>
      <c r="R90" s="35"/>
      <c r="S90" s="35"/>
      <c r="T90" s="65"/>
      <c r="AT90" s="17" t="s">
        <v>734</v>
      </c>
      <c r="AU90" s="17" t="s">
        <v>681</v>
      </c>
    </row>
    <row r="91" spans="2:51" s="11" customFormat="1" ht="22.5" customHeight="1">
      <c r="B91" s="181"/>
      <c r="D91" s="177" t="s">
        <v>739</v>
      </c>
      <c r="E91" s="182" t="s">
        <v>620</v>
      </c>
      <c r="F91" s="183" t="s">
        <v>740</v>
      </c>
      <c r="H91" s="184">
        <v>18</v>
      </c>
      <c r="I91" s="185"/>
      <c r="L91" s="181"/>
      <c r="M91" s="186"/>
      <c r="N91" s="187"/>
      <c r="O91" s="187"/>
      <c r="P91" s="187"/>
      <c r="Q91" s="187"/>
      <c r="R91" s="187"/>
      <c r="S91" s="187"/>
      <c r="T91" s="188"/>
      <c r="AT91" s="189" t="s">
        <v>739</v>
      </c>
      <c r="AU91" s="189" t="s">
        <v>681</v>
      </c>
      <c r="AV91" s="11" t="s">
        <v>681</v>
      </c>
      <c r="AW91" s="11" t="s">
        <v>637</v>
      </c>
      <c r="AX91" s="11" t="s">
        <v>622</v>
      </c>
      <c r="AY91" s="189" t="s">
        <v>724</v>
      </c>
    </row>
    <row r="92" spans="2:65" s="1" customFormat="1" ht="22.5" customHeight="1">
      <c r="B92" s="164"/>
      <c r="C92" s="165" t="s">
        <v>741</v>
      </c>
      <c r="D92" s="165" t="s">
        <v>727</v>
      </c>
      <c r="E92" s="166" t="s">
        <v>742</v>
      </c>
      <c r="F92" s="167" t="s">
        <v>743</v>
      </c>
      <c r="G92" s="168" t="s">
        <v>730</v>
      </c>
      <c r="H92" s="169">
        <v>9</v>
      </c>
      <c r="I92" s="170"/>
      <c r="J92" s="171">
        <f>ROUND(I92*H92,2)</f>
        <v>0</v>
      </c>
      <c r="K92" s="167" t="s">
        <v>731</v>
      </c>
      <c r="L92" s="34"/>
      <c r="M92" s="172" t="s">
        <v>620</v>
      </c>
      <c r="N92" s="173" t="s">
        <v>644</v>
      </c>
      <c r="O92" s="35"/>
      <c r="P92" s="174">
        <f>O92*H92</f>
        <v>0</v>
      </c>
      <c r="Q92" s="174">
        <v>2.50188</v>
      </c>
      <c r="R92" s="174">
        <f>Q92*H92</f>
        <v>22.51692</v>
      </c>
      <c r="S92" s="174">
        <v>0</v>
      </c>
      <c r="T92" s="175">
        <f>S92*H92</f>
        <v>0</v>
      </c>
      <c r="AR92" s="17" t="s">
        <v>732</v>
      </c>
      <c r="AT92" s="17" t="s">
        <v>727</v>
      </c>
      <c r="AU92" s="17" t="s">
        <v>681</v>
      </c>
      <c r="AY92" s="17" t="s">
        <v>724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7" t="s">
        <v>622</v>
      </c>
      <c r="BK92" s="176">
        <f>ROUND(I92*H92,2)</f>
        <v>0</v>
      </c>
      <c r="BL92" s="17" t="s">
        <v>732</v>
      </c>
      <c r="BM92" s="17" t="s">
        <v>744</v>
      </c>
    </row>
    <row r="93" spans="2:47" s="1" customFormat="1" ht="30" customHeight="1">
      <c r="B93" s="34"/>
      <c r="D93" s="179" t="s">
        <v>734</v>
      </c>
      <c r="F93" s="180" t="s">
        <v>745</v>
      </c>
      <c r="I93" s="133"/>
      <c r="L93" s="34"/>
      <c r="M93" s="64"/>
      <c r="N93" s="35"/>
      <c r="O93" s="35"/>
      <c r="P93" s="35"/>
      <c r="Q93" s="35"/>
      <c r="R93" s="35"/>
      <c r="S93" s="35"/>
      <c r="T93" s="65"/>
      <c r="AT93" s="17" t="s">
        <v>734</v>
      </c>
      <c r="AU93" s="17" t="s">
        <v>681</v>
      </c>
    </row>
    <row r="94" spans="2:51" s="11" customFormat="1" ht="31.5" customHeight="1">
      <c r="B94" s="181"/>
      <c r="D94" s="179" t="s">
        <v>739</v>
      </c>
      <c r="E94" s="189" t="s">
        <v>620</v>
      </c>
      <c r="F94" s="190" t="s">
        <v>746</v>
      </c>
      <c r="H94" s="191">
        <v>6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739</v>
      </c>
      <c r="AU94" s="189" t="s">
        <v>681</v>
      </c>
      <c r="AV94" s="11" t="s">
        <v>681</v>
      </c>
      <c r="AW94" s="11" t="s">
        <v>637</v>
      </c>
      <c r="AX94" s="11" t="s">
        <v>673</v>
      </c>
      <c r="AY94" s="189" t="s">
        <v>724</v>
      </c>
    </row>
    <row r="95" spans="2:51" s="11" customFormat="1" ht="22.5" customHeight="1">
      <c r="B95" s="181"/>
      <c r="D95" s="179" t="s">
        <v>739</v>
      </c>
      <c r="E95" s="189" t="s">
        <v>620</v>
      </c>
      <c r="F95" s="190" t="s">
        <v>747</v>
      </c>
      <c r="H95" s="191">
        <v>3</v>
      </c>
      <c r="I95" s="185"/>
      <c r="L95" s="181"/>
      <c r="M95" s="186"/>
      <c r="N95" s="187"/>
      <c r="O95" s="187"/>
      <c r="P95" s="187"/>
      <c r="Q95" s="187"/>
      <c r="R95" s="187"/>
      <c r="S95" s="187"/>
      <c r="T95" s="188"/>
      <c r="AT95" s="189" t="s">
        <v>739</v>
      </c>
      <c r="AU95" s="189" t="s">
        <v>681</v>
      </c>
      <c r="AV95" s="11" t="s">
        <v>681</v>
      </c>
      <c r="AW95" s="11" t="s">
        <v>637</v>
      </c>
      <c r="AX95" s="11" t="s">
        <v>673</v>
      </c>
      <c r="AY95" s="189" t="s">
        <v>724</v>
      </c>
    </row>
    <row r="96" spans="2:51" s="12" customFormat="1" ht="22.5" customHeight="1">
      <c r="B96" s="192"/>
      <c r="D96" s="177" t="s">
        <v>739</v>
      </c>
      <c r="E96" s="193" t="s">
        <v>620</v>
      </c>
      <c r="F96" s="194" t="s">
        <v>748</v>
      </c>
      <c r="H96" s="195">
        <v>9</v>
      </c>
      <c r="I96" s="196"/>
      <c r="L96" s="192"/>
      <c r="M96" s="197"/>
      <c r="N96" s="198"/>
      <c r="O96" s="198"/>
      <c r="P96" s="198"/>
      <c r="Q96" s="198"/>
      <c r="R96" s="198"/>
      <c r="S96" s="198"/>
      <c r="T96" s="199"/>
      <c r="AT96" s="200" t="s">
        <v>739</v>
      </c>
      <c r="AU96" s="200" t="s">
        <v>681</v>
      </c>
      <c r="AV96" s="12" t="s">
        <v>732</v>
      </c>
      <c r="AW96" s="12" t="s">
        <v>637</v>
      </c>
      <c r="AX96" s="12" t="s">
        <v>622</v>
      </c>
      <c r="AY96" s="200" t="s">
        <v>724</v>
      </c>
    </row>
    <row r="97" spans="2:65" s="1" customFormat="1" ht="22.5" customHeight="1">
      <c r="B97" s="164"/>
      <c r="C97" s="201" t="s">
        <v>732</v>
      </c>
      <c r="D97" s="201" t="s">
        <v>749</v>
      </c>
      <c r="E97" s="202" t="s">
        <v>750</v>
      </c>
      <c r="F97" s="203" t="s">
        <v>751</v>
      </c>
      <c r="G97" s="204" t="s">
        <v>730</v>
      </c>
      <c r="H97" s="205">
        <v>9</v>
      </c>
      <c r="I97" s="206"/>
      <c r="J97" s="207">
        <f>ROUND(I97*H97,2)</f>
        <v>0</v>
      </c>
      <c r="K97" s="203" t="s">
        <v>731</v>
      </c>
      <c r="L97" s="208"/>
      <c r="M97" s="209" t="s">
        <v>620</v>
      </c>
      <c r="N97" s="210" t="s">
        <v>644</v>
      </c>
      <c r="O97" s="35"/>
      <c r="P97" s="174">
        <f>O97*H97</f>
        <v>0</v>
      </c>
      <c r="Q97" s="174">
        <v>0.006</v>
      </c>
      <c r="R97" s="174">
        <f>Q97*H97</f>
        <v>0.054</v>
      </c>
      <c r="S97" s="174">
        <v>0</v>
      </c>
      <c r="T97" s="175">
        <f>S97*H97</f>
        <v>0</v>
      </c>
      <c r="AR97" s="17" t="s">
        <v>752</v>
      </c>
      <c r="AT97" s="17" t="s">
        <v>749</v>
      </c>
      <c r="AU97" s="17" t="s">
        <v>681</v>
      </c>
      <c r="AY97" s="17" t="s">
        <v>724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622</v>
      </c>
      <c r="BK97" s="176">
        <f>ROUND(I97*H97,2)</f>
        <v>0</v>
      </c>
      <c r="BL97" s="17" t="s">
        <v>732</v>
      </c>
      <c r="BM97" s="17" t="s">
        <v>753</v>
      </c>
    </row>
    <row r="98" spans="2:65" s="1" customFormat="1" ht="22.5" customHeight="1">
      <c r="B98" s="164"/>
      <c r="C98" s="165" t="s">
        <v>754</v>
      </c>
      <c r="D98" s="165" t="s">
        <v>727</v>
      </c>
      <c r="E98" s="166" t="s">
        <v>755</v>
      </c>
      <c r="F98" s="167" t="s">
        <v>756</v>
      </c>
      <c r="G98" s="168" t="s">
        <v>757</v>
      </c>
      <c r="H98" s="169">
        <v>59400</v>
      </c>
      <c r="I98" s="170"/>
      <c r="J98" s="171">
        <f>ROUND(I98*H98,2)</f>
        <v>0</v>
      </c>
      <c r="K98" s="167" t="s">
        <v>731</v>
      </c>
      <c r="L98" s="34"/>
      <c r="M98" s="172" t="s">
        <v>620</v>
      </c>
      <c r="N98" s="173" t="s">
        <v>644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0.02</v>
      </c>
      <c r="T98" s="175">
        <f>S98*H98</f>
        <v>1188</v>
      </c>
      <c r="AR98" s="17" t="s">
        <v>732</v>
      </c>
      <c r="AT98" s="17" t="s">
        <v>727</v>
      </c>
      <c r="AU98" s="17" t="s">
        <v>681</v>
      </c>
      <c r="AY98" s="17" t="s">
        <v>724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622</v>
      </c>
      <c r="BK98" s="176">
        <f>ROUND(I98*H98,2)</f>
        <v>0</v>
      </c>
      <c r="BL98" s="17" t="s">
        <v>732</v>
      </c>
      <c r="BM98" s="17" t="s">
        <v>758</v>
      </c>
    </row>
    <row r="99" spans="2:47" s="1" customFormat="1" ht="30" customHeight="1">
      <c r="B99" s="34"/>
      <c r="D99" s="179" t="s">
        <v>734</v>
      </c>
      <c r="F99" s="180" t="s">
        <v>759</v>
      </c>
      <c r="I99" s="133"/>
      <c r="L99" s="34"/>
      <c r="M99" s="64"/>
      <c r="N99" s="35"/>
      <c r="O99" s="35"/>
      <c r="P99" s="35"/>
      <c r="Q99" s="35"/>
      <c r="R99" s="35"/>
      <c r="S99" s="35"/>
      <c r="T99" s="65"/>
      <c r="AT99" s="17" t="s">
        <v>734</v>
      </c>
      <c r="AU99" s="17" t="s">
        <v>681</v>
      </c>
    </row>
    <row r="100" spans="2:51" s="11" customFormat="1" ht="22.5" customHeight="1">
      <c r="B100" s="181"/>
      <c r="D100" s="179" t="s">
        <v>739</v>
      </c>
      <c r="E100" s="189" t="s">
        <v>620</v>
      </c>
      <c r="F100" s="190" t="s">
        <v>760</v>
      </c>
      <c r="H100" s="191">
        <v>59400</v>
      </c>
      <c r="I100" s="185"/>
      <c r="L100" s="181"/>
      <c r="M100" s="186"/>
      <c r="N100" s="187"/>
      <c r="O100" s="187"/>
      <c r="P100" s="187"/>
      <c r="Q100" s="187"/>
      <c r="R100" s="187"/>
      <c r="S100" s="187"/>
      <c r="T100" s="188"/>
      <c r="AT100" s="189" t="s">
        <v>739</v>
      </c>
      <c r="AU100" s="189" t="s">
        <v>681</v>
      </c>
      <c r="AV100" s="11" t="s">
        <v>681</v>
      </c>
      <c r="AW100" s="11" t="s">
        <v>637</v>
      </c>
      <c r="AX100" s="11" t="s">
        <v>622</v>
      </c>
      <c r="AY100" s="189" t="s">
        <v>724</v>
      </c>
    </row>
    <row r="101" spans="2:63" s="10" customFormat="1" ht="36.75" customHeight="1">
      <c r="B101" s="150"/>
      <c r="D101" s="151" t="s">
        <v>672</v>
      </c>
      <c r="E101" s="152" t="s">
        <v>761</v>
      </c>
      <c r="F101" s="152" t="s">
        <v>762</v>
      </c>
      <c r="I101" s="153"/>
      <c r="J101" s="154">
        <f>BK101</f>
        <v>0</v>
      </c>
      <c r="L101" s="150"/>
      <c r="M101" s="155"/>
      <c r="N101" s="156"/>
      <c r="O101" s="156"/>
      <c r="P101" s="157">
        <f>P102+P108+P110+P112+P117</f>
        <v>0</v>
      </c>
      <c r="Q101" s="156"/>
      <c r="R101" s="157">
        <f>R102+R108+R110+R112+R117</f>
        <v>0</v>
      </c>
      <c r="S101" s="156"/>
      <c r="T101" s="158">
        <f>T102+T108+T110+T112+T117</f>
        <v>0</v>
      </c>
      <c r="AR101" s="151" t="s">
        <v>754</v>
      </c>
      <c r="AT101" s="159" t="s">
        <v>672</v>
      </c>
      <c r="AU101" s="159" t="s">
        <v>673</v>
      </c>
      <c r="AY101" s="151" t="s">
        <v>724</v>
      </c>
      <c r="BK101" s="160">
        <f>BK102+BK108+BK110+BK112+BK117</f>
        <v>0</v>
      </c>
    </row>
    <row r="102" spans="2:63" s="10" customFormat="1" ht="19.5" customHeight="1">
      <c r="B102" s="150"/>
      <c r="D102" s="161" t="s">
        <v>672</v>
      </c>
      <c r="E102" s="162" t="s">
        <v>763</v>
      </c>
      <c r="F102" s="162" t="s">
        <v>764</v>
      </c>
      <c r="I102" s="153"/>
      <c r="J102" s="163">
        <f>BK102</f>
        <v>0</v>
      </c>
      <c r="L102" s="150"/>
      <c r="M102" s="155"/>
      <c r="N102" s="156"/>
      <c r="O102" s="156"/>
      <c r="P102" s="157">
        <f>SUM(P103:P107)</f>
        <v>0</v>
      </c>
      <c r="Q102" s="156"/>
      <c r="R102" s="157">
        <f>SUM(R103:R107)</f>
        <v>0</v>
      </c>
      <c r="S102" s="156"/>
      <c r="T102" s="158">
        <f>SUM(T103:T107)</f>
        <v>0</v>
      </c>
      <c r="AR102" s="151" t="s">
        <v>754</v>
      </c>
      <c r="AT102" s="159" t="s">
        <v>672</v>
      </c>
      <c r="AU102" s="159" t="s">
        <v>622</v>
      </c>
      <c r="AY102" s="151" t="s">
        <v>724</v>
      </c>
      <c r="BK102" s="160">
        <f>SUM(BK103:BK107)</f>
        <v>0</v>
      </c>
    </row>
    <row r="103" spans="2:65" s="1" customFormat="1" ht="22.5" customHeight="1">
      <c r="B103" s="164"/>
      <c r="C103" s="165" t="s">
        <v>765</v>
      </c>
      <c r="D103" s="165" t="s">
        <v>727</v>
      </c>
      <c r="E103" s="166" t="s">
        <v>766</v>
      </c>
      <c r="F103" s="167" t="s">
        <v>767</v>
      </c>
      <c r="G103" s="168" t="s">
        <v>768</v>
      </c>
      <c r="H103" s="169">
        <v>1</v>
      </c>
      <c r="I103" s="170"/>
      <c r="J103" s="171">
        <f>ROUND(I103*H103,2)</f>
        <v>0</v>
      </c>
      <c r="K103" s="167" t="s">
        <v>731</v>
      </c>
      <c r="L103" s="34"/>
      <c r="M103" s="172" t="s">
        <v>620</v>
      </c>
      <c r="N103" s="173" t="s">
        <v>644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769</v>
      </c>
      <c r="AT103" s="17" t="s">
        <v>727</v>
      </c>
      <c r="AU103" s="17" t="s">
        <v>681</v>
      </c>
      <c r="AY103" s="17" t="s">
        <v>724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622</v>
      </c>
      <c r="BK103" s="176">
        <f>ROUND(I103*H103,2)</f>
        <v>0</v>
      </c>
      <c r="BL103" s="17" t="s">
        <v>769</v>
      </c>
      <c r="BM103" s="17" t="s">
        <v>770</v>
      </c>
    </row>
    <row r="104" spans="2:47" s="1" customFormat="1" ht="30" customHeight="1">
      <c r="B104" s="34"/>
      <c r="D104" s="177" t="s">
        <v>734</v>
      </c>
      <c r="F104" s="178" t="s">
        <v>771</v>
      </c>
      <c r="I104" s="133"/>
      <c r="L104" s="34"/>
      <c r="M104" s="64"/>
      <c r="N104" s="35"/>
      <c r="O104" s="35"/>
      <c r="P104" s="35"/>
      <c r="Q104" s="35"/>
      <c r="R104" s="35"/>
      <c r="S104" s="35"/>
      <c r="T104" s="65"/>
      <c r="AT104" s="17" t="s">
        <v>734</v>
      </c>
      <c r="AU104" s="17" t="s">
        <v>681</v>
      </c>
    </row>
    <row r="105" spans="2:65" s="1" customFormat="1" ht="22.5" customHeight="1">
      <c r="B105" s="164"/>
      <c r="C105" s="165" t="s">
        <v>772</v>
      </c>
      <c r="D105" s="165" t="s">
        <v>727</v>
      </c>
      <c r="E105" s="166" t="s">
        <v>773</v>
      </c>
      <c r="F105" s="167" t="s">
        <v>774</v>
      </c>
      <c r="G105" s="168" t="s">
        <v>768</v>
      </c>
      <c r="H105" s="169">
        <v>1</v>
      </c>
      <c r="I105" s="170"/>
      <c r="J105" s="171">
        <f>ROUND(I105*H105,2)</f>
        <v>0</v>
      </c>
      <c r="K105" s="167" t="s">
        <v>620</v>
      </c>
      <c r="L105" s="34"/>
      <c r="M105" s="172" t="s">
        <v>620</v>
      </c>
      <c r="N105" s="173" t="s">
        <v>644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7" t="s">
        <v>769</v>
      </c>
      <c r="AT105" s="17" t="s">
        <v>727</v>
      </c>
      <c r="AU105" s="17" t="s">
        <v>681</v>
      </c>
      <c r="AY105" s="17" t="s">
        <v>724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622</v>
      </c>
      <c r="BK105" s="176">
        <f>ROUND(I105*H105,2)</f>
        <v>0</v>
      </c>
      <c r="BL105" s="17" t="s">
        <v>769</v>
      </c>
      <c r="BM105" s="17" t="s">
        <v>775</v>
      </c>
    </row>
    <row r="106" spans="2:65" s="1" customFormat="1" ht="22.5" customHeight="1">
      <c r="B106" s="164"/>
      <c r="C106" s="165" t="s">
        <v>752</v>
      </c>
      <c r="D106" s="165" t="s">
        <v>727</v>
      </c>
      <c r="E106" s="166" t="s">
        <v>776</v>
      </c>
      <c r="F106" s="167" t="s">
        <v>777</v>
      </c>
      <c r="G106" s="168" t="s">
        <v>768</v>
      </c>
      <c r="H106" s="169">
        <v>1</v>
      </c>
      <c r="I106" s="170"/>
      <c r="J106" s="171">
        <f>ROUND(I106*H106,2)</f>
        <v>0</v>
      </c>
      <c r="K106" s="167" t="s">
        <v>731</v>
      </c>
      <c r="L106" s="34"/>
      <c r="M106" s="172" t="s">
        <v>620</v>
      </c>
      <c r="N106" s="173" t="s">
        <v>644</v>
      </c>
      <c r="O106" s="3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7" t="s">
        <v>769</v>
      </c>
      <c r="AT106" s="17" t="s">
        <v>727</v>
      </c>
      <c r="AU106" s="17" t="s">
        <v>681</v>
      </c>
      <c r="AY106" s="17" t="s">
        <v>724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622</v>
      </c>
      <c r="BK106" s="176">
        <f>ROUND(I106*H106,2)</f>
        <v>0</v>
      </c>
      <c r="BL106" s="17" t="s">
        <v>769</v>
      </c>
      <c r="BM106" s="17" t="s">
        <v>778</v>
      </c>
    </row>
    <row r="107" spans="2:65" s="1" customFormat="1" ht="22.5" customHeight="1">
      <c r="B107" s="164"/>
      <c r="C107" s="165" t="s">
        <v>725</v>
      </c>
      <c r="D107" s="165" t="s">
        <v>727</v>
      </c>
      <c r="E107" s="166" t="s">
        <v>779</v>
      </c>
      <c r="F107" s="167" t="s">
        <v>780</v>
      </c>
      <c r="G107" s="168" t="s">
        <v>768</v>
      </c>
      <c r="H107" s="169">
        <v>1</v>
      </c>
      <c r="I107" s="170"/>
      <c r="J107" s="171">
        <f>ROUND(I107*H107,2)</f>
        <v>0</v>
      </c>
      <c r="K107" s="167" t="s">
        <v>620</v>
      </c>
      <c r="L107" s="34"/>
      <c r="M107" s="172" t="s">
        <v>620</v>
      </c>
      <c r="N107" s="173" t="s">
        <v>644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7" t="s">
        <v>769</v>
      </c>
      <c r="AT107" s="17" t="s">
        <v>727</v>
      </c>
      <c r="AU107" s="17" t="s">
        <v>681</v>
      </c>
      <c r="AY107" s="17" t="s">
        <v>724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622</v>
      </c>
      <c r="BK107" s="176">
        <f>ROUND(I107*H107,2)</f>
        <v>0</v>
      </c>
      <c r="BL107" s="17" t="s">
        <v>769</v>
      </c>
      <c r="BM107" s="17" t="s">
        <v>781</v>
      </c>
    </row>
    <row r="108" spans="2:63" s="10" customFormat="1" ht="29.25" customHeight="1">
      <c r="B108" s="150"/>
      <c r="D108" s="161" t="s">
        <v>672</v>
      </c>
      <c r="E108" s="162" t="s">
        <v>782</v>
      </c>
      <c r="F108" s="162" t="s">
        <v>783</v>
      </c>
      <c r="I108" s="153"/>
      <c r="J108" s="163">
        <f>BK108</f>
        <v>0</v>
      </c>
      <c r="L108" s="150"/>
      <c r="M108" s="155"/>
      <c r="N108" s="156"/>
      <c r="O108" s="156"/>
      <c r="P108" s="157">
        <f>P109</f>
        <v>0</v>
      </c>
      <c r="Q108" s="156"/>
      <c r="R108" s="157">
        <f>R109</f>
        <v>0</v>
      </c>
      <c r="S108" s="156"/>
      <c r="T108" s="158">
        <f>T109</f>
        <v>0</v>
      </c>
      <c r="AR108" s="151" t="s">
        <v>754</v>
      </c>
      <c r="AT108" s="159" t="s">
        <v>672</v>
      </c>
      <c r="AU108" s="159" t="s">
        <v>622</v>
      </c>
      <c r="AY108" s="151" t="s">
        <v>724</v>
      </c>
      <c r="BK108" s="160">
        <f>BK109</f>
        <v>0</v>
      </c>
    </row>
    <row r="109" spans="2:65" s="1" customFormat="1" ht="22.5" customHeight="1">
      <c r="B109" s="164"/>
      <c r="C109" s="165" t="s">
        <v>627</v>
      </c>
      <c r="D109" s="165" t="s">
        <v>727</v>
      </c>
      <c r="E109" s="166" t="s">
        <v>784</v>
      </c>
      <c r="F109" s="167" t="s">
        <v>783</v>
      </c>
      <c r="G109" s="168" t="s">
        <v>768</v>
      </c>
      <c r="H109" s="169">
        <v>1</v>
      </c>
      <c r="I109" s="170"/>
      <c r="J109" s="171">
        <f>ROUND(I109*H109,2)</f>
        <v>0</v>
      </c>
      <c r="K109" s="167" t="s">
        <v>731</v>
      </c>
      <c r="L109" s="34"/>
      <c r="M109" s="172" t="s">
        <v>620</v>
      </c>
      <c r="N109" s="173" t="s">
        <v>644</v>
      </c>
      <c r="O109" s="35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AR109" s="17" t="s">
        <v>769</v>
      </c>
      <c r="AT109" s="17" t="s">
        <v>727</v>
      </c>
      <c r="AU109" s="17" t="s">
        <v>681</v>
      </c>
      <c r="AY109" s="17" t="s">
        <v>724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7" t="s">
        <v>622</v>
      </c>
      <c r="BK109" s="176">
        <f>ROUND(I109*H109,2)</f>
        <v>0</v>
      </c>
      <c r="BL109" s="17" t="s">
        <v>769</v>
      </c>
      <c r="BM109" s="17" t="s">
        <v>785</v>
      </c>
    </row>
    <row r="110" spans="2:63" s="10" customFormat="1" ht="29.25" customHeight="1">
      <c r="B110" s="150"/>
      <c r="D110" s="161" t="s">
        <v>672</v>
      </c>
      <c r="E110" s="162" t="s">
        <v>786</v>
      </c>
      <c r="F110" s="162" t="s">
        <v>787</v>
      </c>
      <c r="I110" s="153"/>
      <c r="J110" s="163">
        <f>BK110</f>
        <v>0</v>
      </c>
      <c r="L110" s="150"/>
      <c r="M110" s="155"/>
      <c r="N110" s="156"/>
      <c r="O110" s="156"/>
      <c r="P110" s="157">
        <f>P111</f>
        <v>0</v>
      </c>
      <c r="Q110" s="156"/>
      <c r="R110" s="157">
        <f>R111</f>
        <v>0</v>
      </c>
      <c r="S110" s="156"/>
      <c r="T110" s="158">
        <f>T111</f>
        <v>0</v>
      </c>
      <c r="AR110" s="151" t="s">
        <v>754</v>
      </c>
      <c r="AT110" s="159" t="s">
        <v>672</v>
      </c>
      <c r="AU110" s="159" t="s">
        <v>622</v>
      </c>
      <c r="AY110" s="151" t="s">
        <v>724</v>
      </c>
      <c r="BK110" s="160">
        <f>BK111</f>
        <v>0</v>
      </c>
    </row>
    <row r="111" spans="2:65" s="1" customFormat="1" ht="22.5" customHeight="1">
      <c r="B111" s="164"/>
      <c r="C111" s="165" t="s">
        <v>788</v>
      </c>
      <c r="D111" s="165" t="s">
        <v>727</v>
      </c>
      <c r="E111" s="166" t="s">
        <v>789</v>
      </c>
      <c r="F111" s="167" t="s">
        <v>787</v>
      </c>
      <c r="G111" s="168" t="s">
        <v>768</v>
      </c>
      <c r="H111" s="169">
        <v>1</v>
      </c>
      <c r="I111" s="170"/>
      <c r="J111" s="171">
        <f>ROUND(I111*H111,2)</f>
        <v>0</v>
      </c>
      <c r="K111" s="167" t="s">
        <v>731</v>
      </c>
      <c r="L111" s="34"/>
      <c r="M111" s="172" t="s">
        <v>620</v>
      </c>
      <c r="N111" s="173" t="s">
        <v>644</v>
      </c>
      <c r="O111" s="35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7" t="s">
        <v>769</v>
      </c>
      <c r="AT111" s="17" t="s">
        <v>727</v>
      </c>
      <c r="AU111" s="17" t="s">
        <v>681</v>
      </c>
      <c r="AY111" s="17" t="s">
        <v>724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622</v>
      </c>
      <c r="BK111" s="176">
        <f>ROUND(I111*H111,2)</f>
        <v>0</v>
      </c>
      <c r="BL111" s="17" t="s">
        <v>769</v>
      </c>
      <c r="BM111" s="17" t="s">
        <v>790</v>
      </c>
    </row>
    <row r="112" spans="2:63" s="10" customFormat="1" ht="29.25" customHeight="1">
      <c r="B112" s="150"/>
      <c r="D112" s="161" t="s">
        <v>672</v>
      </c>
      <c r="E112" s="162" t="s">
        <v>791</v>
      </c>
      <c r="F112" s="162" t="s">
        <v>792</v>
      </c>
      <c r="I112" s="153"/>
      <c r="J112" s="163">
        <f>BK112</f>
        <v>0</v>
      </c>
      <c r="L112" s="150"/>
      <c r="M112" s="155"/>
      <c r="N112" s="156"/>
      <c r="O112" s="156"/>
      <c r="P112" s="157">
        <f>SUM(P113:P116)</f>
        <v>0</v>
      </c>
      <c r="Q112" s="156"/>
      <c r="R112" s="157">
        <f>SUM(R113:R116)</f>
        <v>0</v>
      </c>
      <c r="S112" s="156"/>
      <c r="T112" s="158">
        <f>SUM(T113:T116)</f>
        <v>0</v>
      </c>
      <c r="AR112" s="151" t="s">
        <v>754</v>
      </c>
      <c r="AT112" s="159" t="s">
        <v>672</v>
      </c>
      <c r="AU112" s="159" t="s">
        <v>622</v>
      </c>
      <c r="AY112" s="151" t="s">
        <v>724</v>
      </c>
      <c r="BK112" s="160">
        <f>SUM(BK113:BK116)</f>
        <v>0</v>
      </c>
    </row>
    <row r="113" spans="2:65" s="1" customFormat="1" ht="22.5" customHeight="1">
      <c r="B113" s="164"/>
      <c r="C113" s="165" t="s">
        <v>793</v>
      </c>
      <c r="D113" s="165" t="s">
        <v>727</v>
      </c>
      <c r="E113" s="166" t="s">
        <v>794</v>
      </c>
      <c r="F113" s="167" t="s">
        <v>795</v>
      </c>
      <c r="G113" s="168" t="s">
        <v>768</v>
      </c>
      <c r="H113" s="169">
        <v>1</v>
      </c>
      <c r="I113" s="170"/>
      <c r="J113" s="171">
        <f>ROUND(I113*H113,2)</f>
        <v>0</v>
      </c>
      <c r="K113" s="167" t="s">
        <v>620</v>
      </c>
      <c r="L113" s="34"/>
      <c r="M113" s="172" t="s">
        <v>620</v>
      </c>
      <c r="N113" s="173" t="s">
        <v>644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769</v>
      </c>
      <c r="AT113" s="17" t="s">
        <v>727</v>
      </c>
      <c r="AU113" s="17" t="s">
        <v>681</v>
      </c>
      <c r="AY113" s="17" t="s">
        <v>724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622</v>
      </c>
      <c r="BK113" s="176">
        <f>ROUND(I113*H113,2)</f>
        <v>0</v>
      </c>
      <c r="BL113" s="17" t="s">
        <v>769</v>
      </c>
      <c r="BM113" s="17" t="s">
        <v>796</v>
      </c>
    </row>
    <row r="114" spans="2:65" s="1" customFormat="1" ht="22.5" customHeight="1">
      <c r="B114" s="164"/>
      <c r="C114" s="165" t="s">
        <v>797</v>
      </c>
      <c r="D114" s="165" t="s">
        <v>727</v>
      </c>
      <c r="E114" s="166" t="s">
        <v>798</v>
      </c>
      <c r="F114" s="167" t="s">
        <v>799</v>
      </c>
      <c r="G114" s="168" t="s">
        <v>768</v>
      </c>
      <c r="H114" s="169">
        <v>11</v>
      </c>
      <c r="I114" s="170"/>
      <c r="J114" s="171">
        <f>ROUND(I114*H114,2)</f>
        <v>0</v>
      </c>
      <c r="K114" s="167" t="s">
        <v>731</v>
      </c>
      <c r="L114" s="34"/>
      <c r="M114" s="172" t="s">
        <v>620</v>
      </c>
      <c r="N114" s="173" t="s">
        <v>644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7" t="s">
        <v>769</v>
      </c>
      <c r="AT114" s="17" t="s">
        <v>727</v>
      </c>
      <c r="AU114" s="17" t="s">
        <v>681</v>
      </c>
      <c r="AY114" s="17" t="s">
        <v>724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622</v>
      </c>
      <c r="BK114" s="176">
        <f>ROUND(I114*H114,2)</f>
        <v>0</v>
      </c>
      <c r="BL114" s="17" t="s">
        <v>769</v>
      </c>
      <c r="BM114" s="17" t="s">
        <v>800</v>
      </c>
    </row>
    <row r="115" spans="2:47" s="1" customFormat="1" ht="30" customHeight="1">
      <c r="B115" s="34"/>
      <c r="D115" s="179" t="s">
        <v>734</v>
      </c>
      <c r="F115" s="180" t="s">
        <v>801</v>
      </c>
      <c r="I115" s="133"/>
      <c r="L115" s="34"/>
      <c r="M115" s="64"/>
      <c r="N115" s="35"/>
      <c r="O115" s="35"/>
      <c r="P115" s="35"/>
      <c r="Q115" s="35"/>
      <c r="R115" s="35"/>
      <c r="S115" s="35"/>
      <c r="T115" s="65"/>
      <c r="AT115" s="17" t="s">
        <v>734</v>
      </c>
      <c r="AU115" s="17" t="s">
        <v>681</v>
      </c>
    </row>
    <row r="116" spans="2:51" s="11" customFormat="1" ht="22.5" customHeight="1">
      <c r="B116" s="181"/>
      <c r="D116" s="179" t="s">
        <v>739</v>
      </c>
      <c r="E116" s="189" t="s">
        <v>620</v>
      </c>
      <c r="F116" s="190" t="s">
        <v>802</v>
      </c>
      <c r="H116" s="191">
        <v>11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9" t="s">
        <v>739</v>
      </c>
      <c r="AU116" s="189" t="s">
        <v>681</v>
      </c>
      <c r="AV116" s="11" t="s">
        <v>681</v>
      </c>
      <c r="AW116" s="11" t="s">
        <v>637</v>
      </c>
      <c r="AX116" s="11" t="s">
        <v>622</v>
      </c>
      <c r="AY116" s="189" t="s">
        <v>724</v>
      </c>
    </row>
    <row r="117" spans="2:63" s="10" customFormat="1" ht="29.25" customHeight="1">
      <c r="B117" s="150"/>
      <c r="D117" s="161" t="s">
        <v>672</v>
      </c>
      <c r="E117" s="162" t="s">
        <v>803</v>
      </c>
      <c r="F117" s="162" t="s">
        <v>804</v>
      </c>
      <c r="I117" s="153"/>
      <c r="J117" s="163">
        <f>BK117</f>
        <v>0</v>
      </c>
      <c r="L117" s="150"/>
      <c r="M117" s="155"/>
      <c r="N117" s="156"/>
      <c r="O117" s="156"/>
      <c r="P117" s="157">
        <f>P118</f>
        <v>0</v>
      </c>
      <c r="Q117" s="156"/>
      <c r="R117" s="157">
        <f>R118</f>
        <v>0</v>
      </c>
      <c r="S117" s="156"/>
      <c r="T117" s="158">
        <f>T118</f>
        <v>0</v>
      </c>
      <c r="AR117" s="151" t="s">
        <v>754</v>
      </c>
      <c r="AT117" s="159" t="s">
        <v>672</v>
      </c>
      <c r="AU117" s="159" t="s">
        <v>622</v>
      </c>
      <c r="AY117" s="151" t="s">
        <v>724</v>
      </c>
      <c r="BK117" s="160">
        <f>BK118</f>
        <v>0</v>
      </c>
    </row>
    <row r="118" spans="2:65" s="1" customFormat="1" ht="22.5" customHeight="1">
      <c r="B118" s="164"/>
      <c r="C118" s="165" t="s">
        <v>805</v>
      </c>
      <c r="D118" s="165" t="s">
        <v>727</v>
      </c>
      <c r="E118" s="166" t="s">
        <v>806</v>
      </c>
      <c r="F118" s="167" t="s">
        <v>807</v>
      </c>
      <c r="G118" s="168" t="s">
        <v>768</v>
      </c>
      <c r="H118" s="169">
        <v>1</v>
      </c>
      <c r="I118" s="170"/>
      <c r="J118" s="171">
        <f>ROUND(I118*H118,2)</f>
        <v>0</v>
      </c>
      <c r="K118" s="167" t="s">
        <v>620</v>
      </c>
      <c r="L118" s="34"/>
      <c r="M118" s="172" t="s">
        <v>620</v>
      </c>
      <c r="N118" s="211" t="s">
        <v>644</v>
      </c>
      <c r="O118" s="21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7" t="s">
        <v>769</v>
      </c>
      <c r="AT118" s="17" t="s">
        <v>727</v>
      </c>
      <c r="AU118" s="17" t="s">
        <v>681</v>
      </c>
      <c r="AY118" s="17" t="s">
        <v>724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622</v>
      </c>
      <c r="BK118" s="176">
        <f>ROUND(I118*H118,2)</f>
        <v>0</v>
      </c>
      <c r="BL118" s="17" t="s">
        <v>769</v>
      </c>
      <c r="BM118" s="17" t="s">
        <v>808</v>
      </c>
    </row>
    <row r="119" spans="2:12" s="1" customFormat="1" ht="6.75" customHeight="1">
      <c r="B119" s="50"/>
      <c r="C119" s="51"/>
      <c r="D119" s="51"/>
      <c r="E119" s="51"/>
      <c r="F119" s="51"/>
      <c r="G119" s="51"/>
      <c r="H119" s="51"/>
      <c r="I119" s="112"/>
      <c r="J119" s="51"/>
      <c r="K119" s="51"/>
      <c r="L119" s="34"/>
    </row>
    <row r="120" ht="13.5">
      <c r="AT120" s="215"/>
    </row>
  </sheetData>
  <sheetProtection password="CC35" sheet="1" objects="1" scenarios="1" formatColumns="0" formatRows="0" sort="0" autoFilter="0"/>
  <autoFilter ref="C83:K83"/>
  <mergeCells count="9">
    <mergeCell ref="L2:V2"/>
    <mergeCell ref="E47:H47"/>
    <mergeCell ref="E74:H74"/>
    <mergeCell ref="E76:H76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6"/>
      <c r="C1" s="266"/>
      <c r="D1" s="265" t="s">
        <v>601</v>
      </c>
      <c r="E1" s="266"/>
      <c r="F1" s="267" t="s">
        <v>421</v>
      </c>
      <c r="G1" s="272" t="s">
        <v>422</v>
      </c>
      <c r="H1" s="272"/>
      <c r="I1" s="273"/>
      <c r="J1" s="267" t="s">
        <v>423</v>
      </c>
      <c r="K1" s="265" t="s">
        <v>691</v>
      </c>
      <c r="L1" s="267" t="s">
        <v>424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684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681</v>
      </c>
    </row>
    <row r="4" spans="2:46" ht="36.75" customHeight="1">
      <c r="B4" s="21"/>
      <c r="C4" s="22"/>
      <c r="D4" s="23" t="s">
        <v>692</v>
      </c>
      <c r="E4" s="22"/>
      <c r="F4" s="22"/>
      <c r="G4" s="22"/>
      <c r="H4" s="22"/>
      <c r="I4" s="94"/>
      <c r="J4" s="22"/>
      <c r="K4" s="24"/>
      <c r="M4" s="25" t="s">
        <v>610</v>
      </c>
      <c r="AT4" s="17" t="s">
        <v>604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59" t="str">
        <f>'Rekapitulace stavby'!K6</f>
        <v>II/104 Jílové u Prahy, rekonstrukce silnice</v>
      </c>
      <c r="F7" s="234"/>
      <c r="G7" s="234"/>
      <c r="H7" s="234"/>
      <c r="I7" s="94"/>
      <c r="J7" s="22"/>
      <c r="K7" s="24"/>
    </row>
    <row r="8" spans="2:11" s="1" customFormat="1" ht="15">
      <c r="B8" s="34"/>
      <c r="C8" s="35"/>
      <c r="D8" s="30" t="s">
        <v>693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0" t="s">
        <v>809</v>
      </c>
      <c r="F9" s="236"/>
      <c r="G9" s="236"/>
      <c r="H9" s="23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619</v>
      </c>
      <c r="E11" s="35"/>
      <c r="F11" s="28" t="s">
        <v>620</v>
      </c>
      <c r="G11" s="35"/>
      <c r="H11" s="35"/>
      <c r="I11" s="96" t="s">
        <v>621</v>
      </c>
      <c r="J11" s="28" t="s">
        <v>620</v>
      </c>
      <c r="K11" s="38"/>
    </row>
    <row r="12" spans="2:11" s="1" customFormat="1" ht="14.25" customHeight="1">
      <c r="B12" s="34"/>
      <c r="C12" s="35"/>
      <c r="D12" s="30" t="s">
        <v>623</v>
      </c>
      <c r="E12" s="35"/>
      <c r="F12" s="28" t="s">
        <v>624</v>
      </c>
      <c r="G12" s="35"/>
      <c r="H12" s="35"/>
      <c r="I12" s="96" t="s">
        <v>625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629</v>
      </c>
      <c r="E14" s="35"/>
      <c r="F14" s="35"/>
      <c r="G14" s="35"/>
      <c r="H14" s="35"/>
      <c r="I14" s="96" t="s">
        <v>630</v>
      </c>
      <c r="J14" s="28" t="s">
        <v>620</v>
      </c>
      <c r="K14" s="38"/>
    </row>
    <row r="15" spans="2:11" s="1" customFormat="1" ht="18" customHeight="1">
      <c r="B15" s="34"/>
      <c r="C15" s="35"/>
      <c r="D15" s="35"/>
      <c r="E15" s="28" t="s">
        <v>631</v>
      </c>
      <c r="F15" s="35"/>
      <c r="G15" s="35"/>
      <c r="H15" s="35"/>
      <c r="I15" s="96" t="s">
        <v>632</v>
      </c>
      <c r="J15" s="28" t="s">
        <v>620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633</v>
      </c>
      <c r="E17" s="35"/>
      <c r="F17" s="35"/>
      <c r="G17" s="35"/>
      <c r="H17" s="35"/>
      <c r="I17" s="96" t="s">
        <v>630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635</v>
      </c>
      <c r="E20" s="35"/>
      <c r="F20" s="35"/>
      <c r="G20" s="35"/>
      <c r="H20" s="35"/>
      <c r="I20" s="96" t="s">
        <v>630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136" t="s">
        <v>620</v>
      </c>
      <c r="F24" s="261"/>
      <c r="G24" s="261"/>
      <c r="H24" s="261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639</v>
      </c>
      <c r="E27" s="35"/>
      <c r="F27" s="35"/>
      <c r="G27" s="35"/>
      <c r="H27" s="35"/>
      <c r="I27" s="95"/>
      <c r="J27" s="105">
        <f>ROUND(J85,2)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641</v>
      </c>
      <c r="G29" s="35"/>
      <c r="H29" s="35"/>
      <c r="I29" s="106" t="s">
        <v>640</v>
      </c>
      <c r="J29" s="39" t="s">
        <v>642</v>
      </c>
      <c r="K29" s="38"/>
    </row>
    <row r="30" spans="2:11" s="1" customFormat="1" ht="14.25" customHeight="1">
      <c r="B30" s="34"/>
      <c r="C30" s="35"/>
      <c r="D30" s="42" t="s">
        <v>643</v>
      </c>
      <c r="E30" s="42" t="s">
        <v>644</v>
      </c>
      <c r="F30" s="107">
        <f>ROUND(SUM(BE85:BE561),2)</f>
        <v>0</v>
      </c>
      <c r="G30" s="35"/>
      <c r="H30" s="35"/>
      <c r="I30" s="108">
        <v>0.21</v>
      </c>
      <c r="J30" s="107">
        <f>ROUND(ROUND((SUM(BE85:BE561)),2)*I30,2)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645</v>
      </c>
      <c r="F31" s="107">
        <f>ROUND(SUM(BF85:BF561),2)</f>
        <v>0</v>
      </c>
      <c r="G31" s="35"/>
      <c r="H31" s="35"/>
      <c r="I31" s="108">
        <v>0.15</v>
      </c>
      <c r="J31" s="107">
        <f>ROUND(ROUND((SUM(BF85:BF561)),2)*I31,2)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646</v>
      </c>
      <c r="F32" s="107">
        <f>ROUND(SUM(BG85:BG561),2)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647</v>
      </c>
      <c r="F33" s="107">
        <f>ROUND(SUM(BH85:BH561),2)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648</v>
      </c>
      <c r="F34" s="107">
        <f>ROUND(SUM(BI85:BI561),2)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649</v>
      </c>
      <c r="E36" s="46"/>
      <c r="F36" s="46"/>
      <c r="G36" s="109" t="s">
        <v>650</v>
      </c>
      <c r="H36" s="47" t="s">
        <v>651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59" t="str">
        <f>E7</f>
        <v>II/104 Jílové u Prahy, rekonstrukce silnice</v>
      </c>
      <c r="F45" s="236"/>
      <c r="G45" s="236"/>
      <c r="H45" s="236"/>
      <c r="I45" s="95"/>
      <c r="J45" s="35"/>
      <c r="K45" s="38"/>
    </row>
    <row r="46" spans="2:11" s="1" customFormat="1" ht="14.25" customHeight="1">
      <c r="B46" s="34"/>
      <c r="C46" s="30" t="s">
        <v>693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0" t="str">
        <f>E9</f>
        <v>SO 120 - Silnice II/104</v>
      </c>
      <c r="F47" s="236"/>
      <c r="G47" s="236"/>
      <c r="H47" s="2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623</v>
      </c>
      <c r="D49" s="35"/>
      <c r="E49" s="35"/>
      <c r="F49" s="28" t="str">
        <f>F12</f>
        <v>Středočeský kraj</v>
      </c>
      <c r="G49" s="35"/>
      <c r="H49" s="35"/>
      <c r="I49" s="96" t="s">
        <v>625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629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696</v>
      </c>
      <c r="D54" s="44"/>
      <c r="E54" s="44"/>
      <c r="F54" s="44"/>
      <c r="G54" s="44"/>
      <c r="H54" s="44"/>
      <c r="I54" s="116"/>
      <c r="J54" s="117" t="s">
        <v>697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698</v>
      </c>
      <c r="D56" s="35"/>
      <c r="E56" s="35"/>
      <c r="F56" s="35"/>
      <c r="G56" s="35"/>
      <c r="H56" s="35"/>
      <c r="I56" s="95"/>
      <c r="J56" s="105">
        <f>J85</f>
        <v>0</v>
      </c>
      <c r="K56" s="38"/>
      <c r="AU56" s="17" t="s">
        <v>699</v>
      </c>
    </row>
    <row r="57" spans="2:11" s="7" customFormat="1" ht="24.75" customHeight="1">
      <c r="B57" s="119"/>
      <c r="C57" s="120"/>
      <c r="D57" s="121" t="s">
        <v>700</v>
      </c>
      <c r="E57" s="122"/>
      <c r="F57" s="122"/>
      <c r="G57" s="122"/>
      <c r="H57" s="122"/>
      <c r="I57" s="123"/>
      <c r="J57" s="124">
        <f>J86</f>
        <v>0</v>
      </c>
      <c r="K57" s="125"/>
    </row>
    <row r="58" spans="2:11" s="8" customFormat="1" ht="19.5" customHeight="1">
      <c r="B58" s="126"/>
      <c r="C58" s="127"/>
      <c r="D58" s="128" t="s">
        <v>810</v>
      </c>
      <c r="E58" s="129"/>
      <c r="F58" s="129"/>
      <c r="G58" s="129"/>
      <c r="H58" s="129"/>
      <c r="I58" s="130"/>
      <c r="J58" s="131">
        <f>J87</f>
        <v>0</v>
      </c>
      <c r="K58" s="132"/>
    </row>
    <row r="59" spans="2:11" s="8" customFormat="1" ht="19.5" customHeight="1">
      <c r="B59" s="126"/>
      <c r="C59" s="127"/>
      <c r="D59" s="128" t="s">
        <v>811</v>
      </c>
      <c r="E59" s="129"/>
      <c r="F59" s="129"/>
      <c r="G59" s="129"/>
      <c r="H59" s="129"/>
      <c r="I59" s="130"/>
      <c r="J59" s="131">
        <f>J180</f>
        <v>0</v>
      </c>
      <c r="K59" s="132"/>
    </row>
    <row r="60" spans="2:11" s="8" customFormat="1" ht="19.5" customHeight="1">
      <c r="B60" s="126"/>
      <c r="C60" s="127"/>
      <c r="D60" s="128" t="s">
        <v>812</v>
      </c>
      <c r="E60" s="129"/>
      <c r="F60" s="129"/>
      <c r="G60" s="129"/>
      <c r="H60" s="129"/>
      <c r="I60" s="130"/>
      <c r="J60" s="131">
        <f>J185</f>
        <v>0</v>
      </c>
      <c r="K60" s="132"/>
    </row>
    <row r="61" spans="2:11" s="8" customFormat="1" ht="19.5" customHeight="1">
      <c r="B61" s="126"/>
      <c r="C61" s="127"/>
      <c r="D61" s="128" t="s">
        <v>813</v>
      </c>
      <c r="E61" s="129"/>
      <c r="F61" s="129"/>
      <c r="G61" s="129"/>
      <c r="H61" s="129"/>
      <c r="I61" s="130"/>
      <c r="J61" s="131">
        <f>J189</f>
        <v>0</v>
      </c>
      <c r="K61" s="132"/>
    </row>
    <row r="62" spans="2:11" s="8" customFormat="1" ht="19.5" customHeight="1">
      <c r="B62" s="126"/>
      <c r="C62" s="127"/>
      <c r="D62" s="128" t="s">
        <v>814</v>
      </c>
      <c r="E62" s="129"/>
      <c r="F62" s="129"/>
      <c r="G62" s="129"/>
      <c r="H62" s="129"/>
      <c r="I62" s="130"/>
      <c r="J62" s="131">
        <f>J267</f>
        <v>0</v>
      </c>
      <c r="K62" s="132"/>
    </row>
    <row r="63" spans="2:11" s="8" customFormat="1" ht="19.5" customHeight="1">
      <c r="B63" s="126"/>
      <c r="C63" s="127"/>
      <c r="D63" s="128" t="s">
        <v>815</v>
      </c>
      <c r="E63" s="129"/>
      <c r="F63" s="129"/>
      <c r="G63" s="129"/>
      <c r="H63" s="129"/>
      <c r="I63" s="130"/>
      <c r="J63" s="131">
        <f>J309</f>
        <v>0</v>
      </c>
      <c r="K63" s="132"/>
    </row>
    <row r="64" spans="2:11" s="8" customFormat="1" ht="19.5" customHeight="1">
      <c r="B64" s="126"/>
      <c r="C64" s="127"/>
      <c r="D64" s="128" t="s">
        <v>816</v>
      </c>
      <c r="E64" s="129"/>
      <c r="F64" s="129"/>
      <c r="G64" s="129"/>
      <c r="H64" s="129"/>
      <c r="I64" s="130"/>
      <c r="J64" s="131">
        <f>J506</f>
        <v>0</v>
      </c>
      <c r="K64" s="132"/>
    </row>
    <row r="65" spans="2:11" s="8" customFormat="1" ht="19.5" customHeight="1">
      <c r="B65" s="126"/>
      <c r="C65" s="127"/>
      <c r="D65" s="128" t="s">
        <v>817</v>
      </c>
      <c r="E65" s="129"/>
      <c r="F65" s="129"/>
      <c r="G65" s="129"/>
      <c r="H65" s="129"/>
      <c r="I65" s="130"/>
      <c r="J65" s="131">
        <f>J558</f>
        <v>0</v>
      </c>
      <c r="K65" s="132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95"/>
      <c r="J66" s="35"/>
      <c r="K66" s="38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2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3"/>
      <c r="J71" s="54"/>
      <c r="K71" s="54"/>
      <c r="L71" s="34"/>
    </row>
    <row r="72" spans="2:12" s="1" customFormat="1" ht="36.75" customHeight="1">
      <c r="B72" s="34"/>
      <c r="C72" s="55" t="s">
        <v>708</v>
      </c>
      <c r="I72" s="133"/>
      <c r="L72" s="34"/>
    </row>
    <row r="73" spans="2:12" s="1" customFormat="1" ht="6.75" customHeight="1">
      <c r="B73" s="34"/>
      <c r="I73" s="133"/>
      <c r="L73" s="34"/>
    </row>
    <row r="74" spans="2:12" s="1" customFormat="1" ht="14.25" customHeight="1">
      <c r="B74" s="34"/>
      <c r="C74" s="57" t="s">
        <v>616</v>
      </c>
      <c r="I74" s="133"/>
      <c r="L74" s="34"/>
    </row>
    <row r="75" spans="2:12" s="1" customFormat="1" ht="22.5" customHeight="1">
      <c r="B75" s="34"/>
      <c r="E75" s="262" t="str">
        <f>E7</f>
        <v>II/104 Jílové u Prahy, rekonstrukce silnice</v>
      </c>
      <c r="F75" s="231"/>
      <c r="G75" s="231"/>
      <c r="H75" s="231"/>
      <c r="I75" s="133"/>
      <c r="L75" s="34"/>
    </row>
    <row r="76" spans="2:12" s="1" customFormat="1" ht="14.25" customHeight="1">
      <c r="B76" s="34"/>
      <c r="C76" s="57" t="s">
        <v>693</v>
      </c>
      <c r="I76" s="133"/>
      <c r="L76" s="34"/>
    </row>
    <row r="77" spans="2:12" s="1" customFormat="1" ht="23.25" customHeight="1">
      <c r="B77" s="34"/>
      <c r="E77" s="244" t="str">
        <f>E9</f>
        <v>SO 120 - Silnice II/104</v>
      </c>
      <c r="F77" s="231"/>
      <c r="G77" s="231"/>
      <c r="H77" s="231"/>
      <c r="I77" s="133"/>
      <c r="L77" s="34"/>
    </row>
    <row r="78" spans="2:12" s="1" customFormat="1" ht="6.75" customHeight="1">
      <c r="B78" s="34"/>
      <c r="I78" s="133"/>
      <c r="L78" s="34"/>
    </row>
    <row r="79" spans="2:12" s="1" customFormat="1" ht="18" customHeight="1">
      <c r="B79" s="34"/>
      <c r="C79" s="57" t="s">
        <v>623</v>
      </c>
      <c r="F79" s="139" t="str">
        <f>F12</f>
        <v>Středočeský kraj</v>
      </c>
      <c r="I79" s="140" t="s">
        <v>625</v>
      </c>
      <c r="J79" s="61" t="str">
        <f>IF(J12="","",J12)</f>
        <v>14.8.2016</v>
      </c>
      <c r="L79" s="34"/>
    </row>
    <row r="80" spans="2:12" s="1" customFormat="1" ht="6.75" customHeight="1">
      <c r="B80" s="34"/>
      <c r="I80" s="133"/>
      <c r="L80" s="34"/>
    </row>
    <row r="81" spans="2:12" s="1" customFormat="1" ht="15">
      <c r="B81" s="34"/>
      <c r="C81" s="57" t="s">
        <v>629</v>
      </c>
      <c r="F81" s="139" t="str">
        <f>E15</f>
        <v>Krajská správa a údržba silnic Středočeského kraje</v>
      </c>
      <c r="I81" s="140" t="s">
        <v>635</v>
      </c>
      <c r="J81" s="139" t="str">
        <f>E21</f>
        <v> </v>
      </c>
      <c r="L81" s="34"/>
    </row>
    <row r="82" spans="2:12" s="1" customFormat="1" ht="14.25" customHeight="1">
      <c r="B82" s="34"/>
      <c r="C82" s="57" t="s">
        <v>633</v>
      </c>
      <c r="F82" s="139">
        <f>IF(E18="","",E18)</f>
      </c>
      <c r="I82" s="133"/>
      <c r="L82" s="34"/>
    </row>
    <row r="83" spans="2:12" s="1" customFormat="1" ht="9.75" customHeight="1">
      <c r="B83" s="34"/>
      <c r="I83" s="133"/>
      <c r="L83" s="34"/>
    </row>
    <row r="84" spans="2:20" s="9" customFormat="1" ht="29.25" customHeight="1">
      <c r="B84" s="141"/>
      <c r="C84" s="142" t="s">
        <v>709</v>
      </c>
      <c r="D84" s="143" t="s">
        <v>658</v>
      </c>
      <c r="E84" s="143" t="s">
        <v>654</v>
      </c>
      <c r="F84" s="143" t="s">
        <v>710</v>
      </c>
      <c r="G84" s="143" t="s">
        <v>711</v>
      </c>
      <c r="H84" s="143" t="s">
        <v>712</v>
      </c>
      <c r="I84" s="144" t="s">
        <v>713</v>
      </c>
      <c r="J84" s="143" t="s">
        <v>697</v>
      </c>
      <c r="K84" s="145" t="s">
        <v>714</v>
      </c>
      <c r="L84" s="141"/>
      <c r="M84" s="67" t="s">
        <v>715</v>
      </c>
      <c r="N84" s="68" t="s">
        <v>643</v>
      </c>
      <c r="O84" s="68" t="s">
        <v>716</v>
      </c>
      <c r="P84" s="68" t="s">
        <v>717</v>
      </c>
      <c r="Q84" s="68" t="s">
        <v>718</v>
      </c>
      <c r="R84" s="68" t="s">
        <v>719</v>
      </c>
      <c r="S84" s="68" t="s">
        <v>720</v>
      </c>
      <c r="T84" s="69" t="s">
        <v>721</v>
      </c>
    </row>
    <row r="85" spans="2:63" s="1" customFormat="1" ht="29.25" customHeight="1">
      <c r="B85" s="34"/>
      <c r="C85" s="71" t="s">
        <v>698</v>
      </c>
      <c r="I85" s="133"/>
      <c r="J85" s="146">
        <f>BK85</f>
        <v>0</v>
      </c>
      <c r="L85" s="34"/>
      <c r="M85" s="70"/>
      <c r="N85" s="62"/>
      <c r="O85" s="62"/>
      <c r="P85" s="147">
        <f>P86</f>
        <v>0</v>
      </c>
      <c r="Q85" s="62"/>
      <c r="R85" s="147">
        <f>R86</f>
        <v>811.6644722799999</v>
      </c>
      <c r="S85" s="62"/>
      <c r="T85" s="148">
        <f>T86</f>
        <v>4849.5154999999995</v>
      </c>
      <c r="AT85" s="17" t="s">
        <v>672</v>
      </c>
      <c r="AU85" s="17" t="s">
        <v>699</v>
      </c>
      <c r="BK85" s="149">
        <f>BK86</f>
        <v>0</v>
      </c>
    </row>
    <row r="86" spans="2:63" s="10" customFormat="1" ht="36.75" customHeight="1">
      <c r="B86" s="150"/>
      <c r="D86" s="151" t="s">
        <v>672</v>
      </c>
      <c r="E86" s="152" t="s">
        <v>722</v>
      </c>
      <c r="F86" s="152" t="s">
        <v>723</v>
      </c>
      <c r="I86" s="153"/>
      <c r="J86" s="154">
        <f>BK86</f>
        <v>0</v>
      </c>
      <c r="L86" s="150"/>
      <c r="M86" s="155"/>
      <c r="N86" s="156"/>
      <c r="O86" s="156"/>
      <c r="P86" s="157">
        <f>P87+P180+P185+P189+P267+P309+P506+P558</f>
        <v>0</v>
      </c>
      <c r="Q86" s="156"/>
      <c r="R86" s="157">
        <f>R87+R180+R185+R189+R267+R309+R506+R558</f>
        <v>811.6644722799999</v>
      </c>
      <c r="S86" s="156"/>
      <c r="T86" s="158">
        <f>T87+T180+T185+T189+T267+T309+T506+T558</f>
        <v>4849.5154999999995</v>
      </c>
      <c r="AR86" s="151" t="s">
        <v>622</v>
      </c>
      <c r="AT86" s="159" t="s">
        <v>672</v>
      </c>
      <c r="AU86" s="159" t="s">
        <v>673</v>
      </c>
      <c r="AY86" s="151" t="s">
        <v>724</v>
      </c>
      <c r="BK86" s="160">
        <f>BK87+BK180+BK185+BK189+BK267+BK309+BK506+BK558</f>
        <v>0</v>
      </c>
    </row>
    <row r="87" spans="2:63" s="10" customFormat="1" ht="19.5" customHeight="1">
      <c r="B87" s="150"/>
      <c r="D87" s="161" t="s">
        <v>672</v>
      </c>
      <c r="E87" s="162" t="s">
        <v>622</v>
      </c>
      <c r="F87" s="162" t="s">
        <v>818</v>
      </c>
      <c r="I87" s="153"/>
      <c r="J87" s="163">
        <f>BK87</f>
        <v>0</v>
      </c>
      <c r="L87" s="150"/>
      <c r="M87" s="155"/>
      <c r="N87" s="156"/>
      <c r="O87" s="156"/>
      <c r="P87" s="157">
        <f>SUM(P88:P179)</f>
        <v>0</v>
      </c>
      <c r="Q87" s="156"/>
      <c r="R87" s="157">
        <f>SUM(R88:R179)</f>
        <v>29.363120000000002</v>
      </c>
      <c r="S87" s="156"/>
      <c r="T87" s="158">
        <f>SUM(T88:T179)</f>
        <v>4116.095499999999</v>
      </c>
      <c r="AR87" s="151" t="s">
        <v>622</v>
      </c>
      <c r="AT87" s="159" t="s">
        <v>672</v>
      </c>
      <c r="AU87" s="159" t="s">
        <v>622</v>
      </c>
      <c r="AY87" s="151" t="s">
        <v>724</v>
      </c>
      <c r="BK87" s="160">
        <f>SUM(BK88:BK179)</f>
        <v>0</v>
      </c>
    </row>
    <row r="88" spans="2:65" s="1" customFormat="1" ht="22.5" customHeight="1">
      <c r="B88" s="164"/>
      <c r="C88" s="165" t="s">
        <v>622</v>
      </c>
      <c r="D88" s="165" t="s">
        <v>727</v>
      </c>
      <c r="E88" s="166" t="s">
        <v>819</v>
      </c>
      <c r="F88" s="167" t="s">
        <v>820</v>
      </c>
      <c r="G88" s="168" t="s">
        <v>757</v>
      </c>
      <c r="H88" s="169">
        <v>44.5</v>
      </c>
      <c r="I88" s="170"/>
      <c r="J88" s="171">
        <f>ROUND(I88*H88,2)</f>
        <v>0</v>
      </c>
      <c r="K88" s="167" t="s">
        <v>731</v>
      </c>
      <c r="L88" s="34"/>
      <c r="M88" s="172" t="s">
        <v>620</v>
      </c>
      <c r="N88" s="173" t="s">
        <v>644</v>
      </c>
      <c r="O88" s="35"/>
      <c r="P88" s="174">
        <f>O88*H88</f>
        <v>0</v>
      </c>
      <c r="Q88" s="174">
        <v>0</v>
      </c>
      <c r="R88" s="174">
        <f>Q88*H88</f>
        <v>0</v>
      </c>
      <c r="S88" s="174">
        <v>0.281</v>
      </c>
      <c r="T88" s="175">
        <f>S88*H88</f>
        <v>12.504500000000002</v>
      </c>
      <c r="AR88" s="17" t="s">
        <v>732</v>
      </c>
      <c r="AT88" s="17" t="s">
        <v>727</v>
      </c>
      <c r="AU88" s="17" t="s">
        <v>681</v>
      </c>
      <c r="AY88" s="17" t="s">
        <v>724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7" t="s">
        <v>622</v>
      </c>
      <c r="BK88" s="176">
        <f>ROUND(I88*H88,2)</f>
        <v>0</v>
      </c>
      <c r="BL88" s="17" t="s">
        <v>732</v>
      </c>
      <c r="BM88" s="17" t="s">
        <v>821</v>
      </c>
    </row>
    <row r="89" spans="2:47" s="1" customFormat="1" ht="30" customHeight="1">
      <c r="B89" s="34"/>
      <c r="D89" s="179" t="s">
        <v>734</v>
      </c>
      <c r="F89" s="180" t="s">
        <v>822</v>
      </c>
      <c r="I89" s="133"/>
      <c r="L89" s="34"/>
      <c r="M89" s="64"/>
      <c r="N89" s="35"/>
      <c r="O89" s="35"/>
      <c r="P89" s="35"/>
      <c r="Q89" s="35"/>
      <c r="R89" s="35"/>
      <c r="S89" s="35"/>
      <c r="T89" s="65"/>
      <c r="AT89" s="17" t="s">
        <v>734</v>
      </c>
      <c r="AU89" s="17" t="s">
        <v>681</v>
      </c>
    </row>
    <row r="90" spans="2:51" s="11" customFormat="1" ht="22.5" customHeight="1">
      <c r="B90" s="181"/>
      <c r="D90" s="177" t="s">
        <v>739</v>
      </c>
      <c r="E90" s="182" t="s">
        <v>620</v>
      </c>
      <c r="F90" s="183" t="s">
        <v>823</v>
      </c>
      <c r="H90" s="184">
        <v>44.5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739</v>
      </c>
      <c r="AU90" s="189" t="s">
        <v>681</v>
      </c>
      <c r="AV90" s="11" t="s">
        <v>681</v>
      </c>
      <c r="AW90" s="11" t="s">
        <v>637</v>
      </c>
      <c r="AX90" s="11" t="s">
        <v>622</v>
      </c>
      <c r="AY90" s="189" t="s">
        <v>724</v>
      </c>
    </row>
    <row r="91" spans="2:65" s="1" customFormat="1" ht="22.5" customHeight="1">
      <c r="B91" s="164"/>
      <c r="C91" s="165" t="s">
        <v>681</v>
      </c>
      <c r="D91" s="165" t="s">
        <v>727</v>
      </c>
      <c r="E91" s="166" t="s">
        <v>824</v>
      </c>
      <c r="F91" s="167" t="s">
        <v>825</v>
      </c>
      <c r="G91" s="168" t="s">
        <v>757</v>
      </c>
      <c r="H91" s="169">
        <v>10.5</v>
      </c>
      <c r="I91" s="170"/>
      <c r="J91" s="171">
        <f>ROUND(I91*H91,2)</f>
        <v>0</v>
      </c>
      <c r="K91" s="167" t="s">
        <v>731</v>
      </c>
      <c r="L91" s="34"/>
      <c r="M91" s="172" t="s">
        <v>620</v>
      </c>
      <c r="N91" s="173" t="s">
        <v>644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0.26</v>
      </c>
      <c r="T91" s="175">
        <f>S91*H91</f>
        <v>2.73</v>
      </c>
      <c r="AR91" s="17" t="s">
        <v>732</v>
      </c>
      <c r="AT91" s="17" t="s">
        <v>727</v>
      </c>
      <c r="AU91" s="17" t="s">
        <v>681</v>
      </c>
      <c r="AY91" s="17" t="s">
        <v>724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622</v>
      </c>
      <c r="BK91" s="176">
        <f>ROUND(I91*H91,2)</f>
        <v>0</v>
      </c>
      <c r="BL91" s="17" t="s">
        <v>732</v>
      </c>
      <c r="BM91" s="17" t="s">
        <v>826</v>
      </c>
    </row>
    <row r="92" spans="2:47" s="1" customFormat="1" ht="30" customHeight="1">
      <c r="B92" s="34"/>
      <c r="D92" s="179" t="s">
        <v>734</v>
      </c>
      <c r="F92" s="180" t="s">
        <v>827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734</v>
      </c>
      <c r="AU92" s="17" t="s">
        <v>681</v>
      </c>
    </row>
    <row r="93" spans="2:51" s="11" customFormat="1" ht="22.5" customHeight="1">
      <c r="B93" s="181"/>
      <c r="D93" s="177" t="s">
        <v>739</v>
      </c>
      <c r="E93" s="182" t="s">
        <v>620</v>
      </c>
      <c r="F93" s="183" t="s">
        <v>828</v>
      </c>
      <c r="H93" s="184">
        <v>10.5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739</v>
      </c>
      <c r="AU93" s="189" t="s">
        <v>681</v>
      </c>
      <c r="AV93" s="11" t="s">
        <v>681</v>
      </c>
      <c r="AW93" s="11" t="s">
        <v>637</v>
      </c>
      <c r="AX93" s="11" t="s">
        <v>622</v>
      </c>
      <c r="AY93" s="189" t="s">
        <v>724</v>
      </c>
    </row>
    <row r="94" spans="2:65" s="1" customFormat="1" ht="22.5" customHeight="1">
      <c r="B94" s="164"/>
      <c r="C94" s="165" t="s">
        <v>741</v>
      </c>
      <c r="D94" s="165" t="s">
        <v>727</v>
      </c>
      <c r="E94" s="166" t="s">
        <v>829</v>
      </c>
      <c r="F94" s="167" t="s">
        <v>830</v>
      </c>
      <c r="G94" s="168" t="s">
        <v>757</v>
      </c>
      <c r="H94" s="169">
        <v>3786</v>
      </c>
      <c r="I94" s="170"/>
      <c r="J94" s="171">
        <f>ROUND(I94*H94,2)</f>
        <v>0</v>
      </c>
      <c r="K94" s="167" t="s">
        <v>731</v>
      </c>
      <c r="L94" s="34"/>
      <c r="M94" s="172" t="s">
        <v>620</v>
      </c>
      <c r="N94" s="173" t="s">
        <v>644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0.32</v>
      </c>
      <c r="T94" s="175">
        <f>S94*H94</f>
        <v>1211.52</v>
      </c>
      <c r="AR94" s="17" t="s">
        <v>732</v>
      </c>
      <c r="AT94" s="17" t="s">
        <v>727</v>
      </c>
      <c r="AU94" s="17" t="s">
        <v>681</v>
      </c>
      <c r="AY94" s="17" t="s">
        <v>724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622</v>
      </c>
      <c r="BK94" s="176">
        <f>ROUND(I94*H94,2)</f>
        <v>0</v>
      </c>
      <c r="BL94" s="17" t="s">
        <v>732</v>
      </c>
      <c r="BM94" s="17" t="s">
        <v>831</v>
      </c>
    </row>
    <row r="95" spans="2:47" s="1" customFormat="1" ht="42" customHeight="1">
      <c r="B95" s="34"/>
      <c r="D95" s="179" t="s">
        <v>734</v>
      </c>
      <c r="F95" s="180" t="s">
        <v>832</v>
      </c>
      <c r="I95" s="133"/>
      <c r="L95" s="34"/>
      <c r="M95" s="64"/>
      <c r="N95" s="35"/>
      <c r="O95" s="35"/>
      <c r="P95" s="35"/>
      <c r="Q95" s="35"/>
      <c r="R95" s="35"/>
      <c r="S95" s="35"/>
      <c r="T95" s="65"/>
      <c r="AT95" s="17" t="s">
        <v>734</v>
      </c>
      <c r="AU95" s="17" t="s">
        <v>681</v>
      </c>
    </row>
    <row r="96" spans="2:51" s="11" customFormat="1" ht="22.5" customHeight="1">
      <c r="B96" s="181"/>
      <c r="D96" s="179" t="s">
        <v>739</v>
      </c>
      <c r="E96" s="189" t="s">
        <v>620</v>
      </c>
      <c r="F96" s="190" t="s">
        <v>833</v>
      </c>
      <c r="H96" s="191">
        <v>3577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9" t="s">
        <v>739</v>
      </c>
      <c r="AU96" s="189" t="s">
        <v>681</v>
      </c>
      <c r="AV96" s="11" t="s">
        <v>681</v>
      </c>
      <c r="AW96" s="11" t="s">
        <v>637</v>
      </c>
      <c r="AX96" s="11" t="s">
        <v>673</v>
      </c>
      <c r="AY96" s="189" t="s">
        <v>724</v>
      </c>
    </row>
    <row r="97" spans="2:51" s="11" customFormat="1" ht="22.5" customHeight="1">
      <c r="B97" s="181"/>
      <c r="D97" s="179" t="s">
        <v>739</v>
      </c>
      <c r="E97" s="189" t="s">
        <v>620</v>
      </c>
      <c r="F97" s="190" t="s">
        <v>834</v>
      </c>
      <c r="H97" s="191">
        <v>209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739</v>
      </c>
      <c r="AU97" s="189" t="s">
        <v>681</v>
      </c>
      <c r="AV97" s="11" t="s">
        <v>681</v>
      </c>
      <c r="AW97" s="11" t="s">
        <v>637</v>
      </c>
      <c r="AX97" s="11" t="s">
        <v>673</v>
      </c>
      <c r="AY97" s="189" t="s">
        <v>724</v>
      </c>
    </row>
    <row r="98" spans="2:51" s="12" customFormat="1" ht="22.5" customHeight="1">
      <c r="B98" s="192"/>
      <c r="D98" s="177" t="s">
        <v>739</v>
      </c>
      <c r="E98" s="193" t="s">
        <v>620</v>
      </c>
      <c r="F98" s="194" t="s">
        <v>748</v>
      </c>
      <c r="H98" s="195">
        <v>3786</v>
      </c>
      <c r="I98" s="196"/>
      <c r="L98" s="192"/>
      <c r="M98" s="197"/>
      <c r="N98" s="198"/>
      <c r="O98" s="198"/>
      <c r="P98" s="198"/>
      <c r="Q98" s="198"/>
      <c r="R98" s="198"/>
      <c r="S98" s="198"/>
      <c r="T98" s="199"/>
      <c r="AT98" s="200" t="s">
        <v>739</v>
      </c>
      <c r="AU98" s="200" t="s">
        <v>681</v>
      </c>
      <c r="AV98" s="12" t="s">
        <v>732</v>
      </c>
      <c r="AW98" s="12" t="s">
        <v>637</v>
      </c>
      <c r="AX98" s="12" t="s">
        <v>622</v>
      </c>
      <c r="AY98" s="200" t="s">
        <v>724</v>
      </c>
    </row>
    <row r="99" spans="2:65" s="1" customFormat="1" ht="31.5" customHeight="1">
      <c r="B99" s="164"/>
      <c r="C99" s="165" t="s">
        <v>732</v>
      </c>
      <c r="D99" s="165" t="s">
        <v>727</v>
      </c>
      <c r="E99" s="166" t="s">
        <v>835</v>
      </c>
      <c r="F99" s="167" t="s">
        <v>836</v>
      </c>
      <c r="G99" s="168" t="s">
        <v>757</v>
      </c>
      <c r="H99" s="169">
        <v>14</v>
      </c>
      <c r="I99" s="170"/>
      <c r="J99" s="171">
        <f>ROUND(I99*H99,2)</f>
        <v>0</v>
      </c>
      <c r="K99" s="167" t="s">
        <v>731</v>
      </c>
      <c r="L99" s="34"/>
      <c r="M99" s="172" t="s">
        <v>620</v>
      </c>
      <c r="N99" s="173" t="s">
        <v>644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0.4</v>
      </c>
      <c r="T99" s="175">
        <f>S99*H99</f>
        <v>5.6000000000000005</v>
      </c>
      <c r="AR99" s="17" t="s">
        <v>732</v>
      </c>
      <c r="AT99" s="17" t="s">
        <v>727</v>
      </c>
      <c r="AU99" s="17" t="s">
        <v>681</v>
      </c>
      <c r="AY99" s="17" t="s">
        <v>724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622</v>
      </c>
      <c r="BK99" s="176">
        <f>ROUND(I99*H99,2)</f>
        <v>0</v>
      </c>
      <c r="BL99" s="17" t="s">
        <v>732</v>
      </c>
      <c r="BM99" s="17" t="s">
        <v>837</v>
      </c>
    </row>
    <row r="100" spans="2:47" s="1" customFormat="1" ht="30" customHeight="1">
      <c r="B100" s="34"/>
      <c r="D100" s="177" t="s">
        <v>734</v>
      </c>
      <c r="F100" s="178" t="s">
        <v>838</v>
      </c>
      <c r="I100" s="133"/>
      <c r="L100" s="34"/>
      <c r="M100" s="64"/>
      <c r="N100" s="35"/>
      <c r="O100" s="35"/>
      <c r="P100" s="35"/>
      <c r="Q100" s="35"/>
      <c r="R100" s="35"/>
      <c r="S100" s="35"/>
      <c r="T100" s="65"/>
      <c r="AT100" s="17" t="s">
        <v>734</v>
      </c>
      <c r="AU100" s="17" t="s">
        <v>681</v>
      </c>
    </row>
    <row r="101" spans="2:65" s="1" customFormat="1" ht="22.5" customHeight="1">
      <c r="B101" s="164"/>
      <c r="C101" s="165" t="s">
        <v>754</v>
      </c>
      <c r="D101" s="165" t="s">
        <v>727</v>
      </c>
      <c r="E101" s="166" t="s">
        <v>839</v>
      </c>
      <c r="F101" s="167" t="s">
        <v>840</v>
      </c>
      <c r="G101" s="168" t="s">
        <v>757</v>
      </c>
      <c r="H101" s="169">
        <v>14</v>
      </c>
      <c r="I101" s="170"/>
      <c r="J101" s="171">
        <f>ROUND(I101*H101,2)</f>
        <v>0</v>
      </c>
      <c r="K101" s="167" t="s">
        <v>731</v>
      </c>
      <c r="L101" s="34"/>
      <c r="M101" s="172" t="s">
        <v>620</v>
      </c>
      <c r="N101" s="173" t="s">
        <v>644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0.181</v>
      </c>
      <c r="T101" s="175">
        <f>S101*H101</f>
        <v>2.534</v>
      </c>
      <c r="AR101" s="17" t="s">
        <v>732</v>
      </c>
      <c r="AT101" s="17" t="s">
        <v>727</v>
      </c>
      <c r="AU101" s="17" t="s">
        <v>681</v>
      </c>
      <c r="AY101" s="17" t="s">
        <v>724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622</v>
      </c>
      <c r="BK101" s="176">
        <f>ROUND(I101*H101,2)</f>
        <v>0</v>
      </c>
      <c r="BL101" s="17" t="s">
        <v>732</v>
      </c>
      <c r="BM101" s="17" t="s">
        <v>841</v>
      </c>
    </row>
    <row r="102" spans="2:47" s="1" customFormat="1" ht="30" customHeight="1">
      <c r="B102" s="34"/>
      <c r="D102" s="179" t="s">
        <v>734</v>
      </c>
      <c r="F102" s="180" t="s">
        <v>842</v>
      </c>
      <c r="I102" s="133"/>
      <c r="L102" s="34"/>
      <c r="M102" s="64"/>
      <c r="N102" s="35"/>
      <c r="O102" s="35"/>
      <c r="P102" s="35"/>
      <c r="Q102" s="35"/>
      <c r="R102" s="35"/>
      <c r="S102" s="35"/>
      <c r="T102" s="65"/>
      <c r="AT102" s="17" t="s">
        <v>734</v>
      </c>
      <c r="AU102" s="17" t="s">
        <v>681</v>
      </c>
    </row>
    <row r="103" spans="2:51" s="11" customFormat="1" ht="22.5" customHeight="1">
      <c r="B103" s="181"/>
      <c r="D103" s="177" t="s">
        <v>739</v>
      </c>
      <c r="E103" s="182" t="s">
        <v>620</v>
      </c>
      <c r="F103" s="183" t="s">
        <v>843</v>
      </c>
      <c r="H103" s="184">
        <v>14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9" t="s">
        <v>739</v>
      </c>
      <c r="AU103" s="189" t="s">
        <v>681</v>
      </c>
      <c r="AV103" s="11" t="s">
        <v>681</v>
      </c>
      <c r="AW103" s="11" t="s">
        <v>637</v>
      </c>
      <c r="AX103" s="11" t="s">
        <v>622</v>
      </c>
      <c r="AY103" s="189" t="s">
        <v>724</v>
      </c>
    </row>
    <row r="104" spans="2:65" s="1" customFormat="1" ht="22.5" customHeight="1">
      <c r="B104" s="164"/>
      <c r="C104" s="165" t="s">
        <v>765</v>
      </c>
      <c r="D104" s="165" t="s">
        <v>727</v>
      </c>
      <c r="E104" s="166" t="s">
        <v>844</v>
      </c>
      <c r="F104" s="167" t="s">
        <v>845</v>
      </c>
      <c r="G104" s="168" t="s">
        <v>757</v>
      </c>
      <c r="H104" s="169">
        <v>91</v>
      </c>
      <c r="I104" s="170"/>
      <c r="J104" s="171">
        <f>ROUND(I104*H104,2)</f>
        <v>0</v>
      </c>
      <c r="K104" s="167" t="s">
        <v>731</v>
      </c>
      <c r="L104" s="34"/>
      <c r="M104" s="172" t="s">
        <v>620</v>
      </c>
      <c r="N104" s="173" t="s">
        <v>644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0.235</v>
      </c>
      <c r="T104" s="175">
        <f>S104*H104</f>
        <v>21.384999999999998</v>
      </c>
      <c r="AR104" s="17" t="s">
        <v>732</v>
      </c>
      <c r="AT104" s="17" t="s">
        <v>727</v>
      </c>
      <c r="AU104" s="17" t="s">
        <v>681</v>
      </c>
      <c r="AY104" s="17" t="s">
        <v>724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622</v>
      </c>
      <c r="BK104" s="176">
        <f>ROUND(I104*H104,2)</f>
        <v>0</v>
      </c>
      <c r="BL104" s="17" t="s">
        <v>732</v>
      </c>
      <c r="BM104" s="17" t="s">
        <v>846</v>
      </c>
    </row>
    <row r="105" spans="2:47" s="1" customFormat="1" ht="42" customHeight="1">
      <c r="B105" s="34"/>
      <c r="D105" s="179" t="s">
        <v>734</v>
      </c>
      <c r="F105" s="180" t="s">
        <v>847</v>
      </c>
      <c r="I105" s="133"/>
      <c r="L105" s="34"/>
      <c r="M105" s="64"/>
      <c r="N105" s="35"/>
      <c r="O105" s="35"/>
      <c r="P105" s="35"/>
      <c r="Q105" s="35"/>
      <c r="R105" s="35"/>
      <c r="S105" s="35"/>
      <c r="T105" s="65"/>
      <c r="AT105" s="17" t="s">
        <v>734</v>
      </c>
      <c r="AU105" s="17" t="s">
        <v>681</v>
      </c>
    </row>
    <row r="106" spans="2:51" s="11" customFormat="1" ht="31.5" customHeight="1">
      <c r="B106" s="181"/>
      <c r="D106" s="179" t="s">
        <v>739</v>
      </c>
      <c r="E106" s="189" t="s">
        <v>620</v>
      </c>
      <c r="F106" s="190" t="s">
        <v>848</v>
      </c>
      <c r="H106" s="191">
        <v>44.5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9" t="s">
        <v>739</v>
      </c>
      <c r="AU106" s="189" t="s">
        <v>681</v>
      </c>
      <c r="AV106" s="11" t="s">
        <v>681</v>
      </c>
      <c r="AW106" s="11" t="s">
        <v>637</v>
      </c>
      <c r="AX106" s="11" t="s">
        <v>673</v>
      </c>
      <c r="AY106" s="189" t="s">
        <v>724</v>
      </c>
    </row>
    <row r="107" spans="2:51" s="11" customFormat="1" ht="31.5" customHeight="1">
      <c r="B107" s="181"/>
      <c r="D107" s="179" t="s">
        <v>739</v>
      </c>
      <c r="E107" s="189" t="s">
        <v>620</v>
      </c>
      <c r="F107" s="190" t="s">
        <v>849</v>
      </c>
      <c r="H107" s="191">
        <v>10.5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9" t="s">
        <v>739</v>
      </c>
      <c r="AU107" s="189" t="s">
        <v>681</v>
      </c>
      <c r="AV107" s="11" t="s">
        <v>681</v>
      </c>
      <c r="AW107" s="11" t="s">
        <v>637</v>
      </c>
      <c r="AX107" s="11" t="s">
        <v>673</v>
      </c>
      <c r="AY107" s="189" t="s">
        <v>724</v>
      </c>
    </row>
    <row r="108" spans="2:51" s="11" customFormat="1" ht="31.5" customHeight="1">
      <c r="B108" s="181"/>
      <c r="D108" s="179" t="s">
        <v>739</v>
      </c>
      <c r="E108" s="189" t="s">
        <v>620</v>
      </c>
      <c r="F108" s="190" t="s">
        <v>850</v>
      </c>
      <c r="H108" s="191">
        <v>36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9" t="s">
        <v>739</v>
      </c>
      <c r="AU108" s="189" t="s">
        <v>681</v>
      </c>
      <c r="AV108" s="11" t="s">
        <v>681</v>
      </c>
      <c r="AW108" s="11" t="s">
        <v>637</v>
      </c>
      <c r="AX108" s="11" t="s">
        <v>673</v>
      </c>
      <c r="AY108" s="189" t="s">
        <v>724</v>
      </c>
    </row>
    <row r="109" spans="2:51" s="12" customFormat="1" ht="22.5" customHeight="1">
      <c r="B109" s="192"/>
      <c r="D109" s="177" t="s">
        <v>739</v>
      </c>
      <c r="E109" s="193" t="s">
        <v>620</v>
      </c>
      <c r="F109" s="194" t="s">
        <v>748</v>
      </c>
      <c r="H109" s="195">
        <v>91</v>
      </c>
      <c r="I109" s="196"/>
      <c r="L109" s="192"/>
      <c r="M109" s="197"/>
      <c r="N109" s="198"/>
      <c r="O109" s="198"/>
      <c r="P109" s="198"/>
      <c r="Q109" s="198"/>
      <c r="R109" s="198"/>
      <c r="S109" s="198"/>
      <c r="T109" s="199"/>
      <c r="AT109" s="200" t="s">
        <v>739</v>
      </c>
      <c r="AU109" s="200" t="s">
        <v>681</v>
      </c>
      <c r="AV109" s="12" t="s">
        <v>732</v>
      </c>
      <c r="AW109" s="12" t="s">
        <v>637</v>
      </c>
      <c r="AX109" s="12" t="s">
        <v>622</v>
      </c>
      <c r="AY109" s="200" t="s">
        <v>724</v>
      </c>
    </row>
    <row r="110" spans="2:65" s="1" customFormat="1" ht="22.5" customHeight="1">
      <c r="B110" s="164"/>
      <c r="C110" s="165" t="s">
        <v>772</v>
      </c>
      <c r="D110" s="165" t="s">
        <v>727</v>
      </c>
      <c r="E110" s="166" t="s">
        <v>851</v>
      </c>
      <c r="F110" s="167" t="s">
        <v>852</v>
      </c>
      <c r="G110" s="168" t="s">
        <v>757</v>
      </c>
      <c r="H110" s="169">
        <v>12</v>
      </c>
      <c r="I110" s="170"/>
      <c r="J110" s="171">
        <f>ROUND(I110*H110,2)</f>
        <v>0</v>
      </c>
      <c r="K110" s="167" t="s">
        <v>731</v>
      </c>
      <c r="L110" s="34"/>
      <c r="M110" s="172" t="s">
        <v>620</v>
      </c>
      <c r="N110" s="173" t="s">
        <v>644</v>
      </c>
      <c r="O110" s="35"/>
      <c r="P110" s="174">
        <f>O110*H110</f>
        <v>0</v>
      </c>
      <c r="Q110" s="174">
        <v>0</v>
      </c>
      <c r="R110" s="174">
        <f>Q110*H110</f>
        <v>0</v>
      </c>
      <c r="S110" s="174">
        <v>0.4</v>
      </c>
      <c r="T110" s="175">
        <f>S110*H110</f>
        <v>4.800000000000001</v>
      </c>
      <c r="AR110" s="17" t="s">
        <v>732</v>
      </c>
      <c r="AT110" s="17" t="s">
        <v>727</v>
      </c>
      <c r="AU110" s="17" t="s">
        <v>681</v>
      </c>
      <c r="AY110" s="17" t="s">
        <v>724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622</v>
      </c>
      <c r="BK110" s="176">
        <f>ROUND(I110*H110,2)</f>
        <v>0</v>
      </c>
      <c r="BL110" s="17" t="s">
        <v>732</v>
      </c>
      <c r="BM110" s="17" t="s">
        <v>853</v>
      </c>
    </row>
    <row r="111" spans="2:47" s="1" customFormat="1" ht="30" customHeight="1">
      <c r="B111" s="34"/>
      <c r="D111" s="179" t="s">
        <v>734</v>
      </c>
      <c r="F111" s="180" t="s">
        <v>854</v>
      </c>
      <c r="I111" s="133"/>
      <c r="L111" s="34"/>
      <c r="M111" s="64"/>
      <c r="N111" s="35"/>
      <c r="O111" s="35"/>
      <c r="P111" s="35"/>
      <c r="Q111" s="35"/>
      <c r="R111" s="35"/>
      <c r="S111" s="35"/>
      <c r="T111" s="65"/>
      <c r="AT111" s="17" t="s">
        <v>734</v>
      </c>
      <c r="AU111" s="17" t="s">
        <v>681</v>
      </c>
    </row>
    <row r="112" spans="2:51" s="11" customFormat="1" ht="22.5" customHeight="1">
      <c r="B112" s="181"/>
      <c r="D112" s="177" t="s">
        <v>739</v>
      </c>
      <c r="E112" s="182" t="s">
        <v>620</v>
      </c>
      <c r="F112" s="183" t="s">
        <v>855</v>
      </c>
      <c r="H112" s="184">
        <v>12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9" t="s">
        <v>739</v>
      </c>
      <c r="AU112" s="189" t="s">
        <v>681</v>
      </c>
      <c r="AV112" s="11" t="s">
        <v>681</v>
      </c>
      <c r="AW112" s="11" t="s">
        <v>637</v>
      </c>
      <c r="AX112" s="11" t="s">
        <v>622</v>
      </c>
      <c r="AY112" s="189" t="s">
        <v>724</v>
      </c>
    </row>
    <row r="113" spans="2:65" s="1" customFormat="1" ht="22.5" customHeight="1">
      <c r="B113" s="164"/>
      <c r="C113" s="165" t="s">
        <v>752</v>
      </c>
      <c r="D113" s="165" t="s">
        <v>727</v>
      </c>
      <c r="E113" s="166" t="s">
        <v>856</v>
      </c>
      <c r="F113" s="167" t="s">
        <v>857</v>
      </c>
      <c r="G113" s="168" t="s">
        <v>757</v>
      </c>
      <c r="H113" s="169">
        <v>36</v>
      </c>
      <c r="I113" s="170"/>
      <c r="J113" s="171">
        <f>ROUND(I113*H113,2)</f>
        <v>0</v>
      </c>
      <c r="K113" s="167" t="s">
        <v>731</v>
      </c>
      <c r="L113" s="34"/>
      <c r="M113" s="172" t="s">
        <v>620</v>
      </c>
      <c r="N113" s="173" t="s">
        <v>644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0.181</v>
      </c>
      <c r="T113" s="175">
        <f>S113*H113</f>
        <v>6.516</v>
      </c>
      <c r="AR113" s="17" t="s">
        <v>732</v>
      </c>
      <c r="AT113" s="17" t="s">
        <v>727</v>
      </c>
      <c r="AU113" s="17" t="s">
        <v>681</v>
      </c>
      <c r="AY113" s="17" t="s">
        <v>724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622</v>
      </c>
      <c r="BK113" s="176">
        <f>ROUND(I113*H113,2)</f>
        <v>0</v>
      </c>
      <c r="BL113" s="17" t="s">
        <v>732</v>
      </c>
      <c r="BM113" s="17" t="s">
        <v>858</v>
      </c>
    </row>
    <row r="114" spans="2:47" s="1" customFormat="1" ht="42" customHeight="1">
      <c r="B114" s="34"/>
      <c r="D114" s="177" t="s">
        <v>734</v>
      </c>
      <c r="F114" s="178" t="s">
        <v>859</v>
      </c>
      <c r="I114" s="133"/>
      <c r="L114" s="34"/>
      <c r="M114" s="64"/>
      <c r="N114" s="35"/>
      <c r="O114" s="35"/>
      <c r="P114" s="35"/>
      <c r="Q114" s="35"/>
      <c r="R114" s="35"/>
      <c r="S114" s="35"/>
      <c r="T114" s="65"/>
      <c r="AT114" s="17" t="s">
        <v>734</v>
      </c>
      <c r="AU114" s="17" t="s">
        <v>681</v>
      </c>
    </row>
    <row r="115" spans="2:65" s="1" customFormat="1" ht="22.5" customHeight="1">
      <c r="B115" s="164"/>
      <c r="C115" s="165" t="s">
        <v>725</v>
      </c>
      <c r="D115" s="165" t="s">
        <v>727</v>
      </c>
      <c r="E115" s="166" t="s">
        <v>860</v>
      </c>
      <c r="F115" s="167" t="s">
        <v>861</v>
      </c>
      <c r="G115" s="168" t="s">
        <v>757</v>
      </c>
      <c r="H115" s="169">
        <v>3577</v>
      </c>
      <c r="I115" s="170"/>
      <c r="J115" s="171">
        <f>ROUND(I115*H115,2)</f>
        <v>0</v>
      </c>
      <c r="K115" s="167" t="s">
        <v>731</v>
      </c>
      <c r="L115" s="34"/>
      <c r="M115" s="172" t="s">
        <v>620</v>
      </c>
      <c r="N115" s="173" t="s">
        <v>644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0.13</v>
      </c>
      <c r="T115" s="175">
        <f>S115*H115</f>
        <v>465.01</v>
      </c>
      <c r="AR115" s="17" t="s">
        <v>732</v>
      </c>
      <c r="AT115" s="17" t="s">
        <v>727</v>
      </c>
      <c r="AU115" s="17" t="s">
        <v>681</v>
      </c>
      <c r="AY115" s="17" t="s">
        <v>724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622</v>
      </c>
      <c r="BK115" s="176">
        <f>ROUND(I115*H115,2)</f>
        <v>0</v>
      </c>
      <c r="BL115" s="17" t="s">
        <v>732</v>
      </c>
      <c r="BM115" s="17" t="s">
        <v>862</v>
      </c>
    </row>
    <row r="116" spans="2:51" s="13" customFormat="1" ht="22.5" customHeight="1">
      <c r="B116" s="216"/>
      <c r="D116" s="179" t="s">
        <v>739</v>
      </c>
      <c r="E116" s="217" t="s">
        <v>620</v>
      </c>
      <c r="F116" s="218" t="s">
        <v>863</v>
      </c>
      <c r="H116" s="219" t="s">
        <v>620</v>
      </c>
      <c r="I116" s="220"/>
      <c r="L116" s="216"/>
      <c r="M116" s="221"/>
      <c r="N116" s="222"/>
      <c r="O116" s="222"/>
      <c r="P116" s="222"/>
      <c r="Q116" s="222"/>
      <c r="R116" s="222"/>
      <c r="S116" s="222"/>
      <c r="T116" s="223"/>
      <c r="AT116" s="219" t="s">
        <v>739</v>
      </c>
      <c r="AU116" s="219" t="s">
        <v>681</v>
      </c>
      <c r="AV116" s="13" t="s">
        <v>622</v>
      </c>
      <c r="AW116" s="13" t="s">
        <v>637</v>
      </c>
      <c r="AX116" s="13" t="s">
        <v>673</v>
      </c>
      <c r="AY116" s="219" t="s">
        <v>724</v>
      </c>
    </row>
    <row r="117" spans="2:51" s="11" customFormat="1" ht="22.5" customHeight="1">
      <c r="B117" s="181"/>
      <c r="D117" s="177" t="s">
        <v>739</v>
      </c>
      <c r="E117" s="182" t="s">
        <v>620</v>
      </c>
      <c r="F117" s="183" t="s">
        <v>864</v>
      </c>
      <c r="H117" s="184">
        <v>3577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9" t="s">
        <v>739</v>
      </c>
      <c r="AU117" s="189" t="s">
        <v>681</v>
      </c>
      <c r="AV117" s="11" t="s">
        <v>681</v>
      </c>
      <c r="AW117" s="11" t="s">
        <v>637</v>
      </c>
      <c r="AX117" s="11" t="s">
        <v>622</v>
      </c>
      <c r="AY117" s="189" t="s">
        <v>724</v>
      </c>
    </row>
    <row r="118" spans="2:65" s="1" customFormat="1" ht="22.5" customHeight="1">
      <c r="B118" s="164"/>
      <c r="C118" s="165" t="s">
        <v>627</v>
      </c>
      <c r="D118" s="165" t="s">
        <v>727</v>
      </c>
      <c r="E118" s="166" t="s">
        <v>865</v>
      </c>
      <c r="F118" s="167" t="s">
        <v>866</v>
      </c>
      <c r="G118" s="168" t="s">
        <v>757</v>
      </c>
      <c r="H118" s="169">
        <v>732</v>
      </c>
      <c r="I118" s="170"/>
      <c r="J118" s="171">
        <f>ROUND(I118*H118,2)</f>
        <v>0</v>
      </c>
      <c r="K118" s="167" t="s">
        <v>731</v>
      </c>
      <c r="L118" s="34"/>
      <c r="M118" s="172" t="s">
        <v>620</v>
      </c>
      <c r="N118" s="173" t="s">
        <v>644</v>
      </c>
      <c r="O118" s="35"/>
      <c r="P118" s="174">
        <f>O118*H118</f>
        <v>0</v>
      </c>
      <c r="Q118" s="174">
        <v>6E-05</v>
      </c>
      <c r="R118" s="174">
        <f>Q118*H118</f>
        <v>0.04392</v>
      </c>
      <c r="S118" s="174">
        <v>0.103</v>
      </c>
      <c r="T118" s="175">
        <f>S118*H118</f>
        <v>75.396</v>
      </c>
      <c r="AR118" s="17" t="s">
        <v>732</v>
      </c>
      <c r="AT118" s="17" t="s">
        <v>727</v>
      </c>
      <c r="AU118" s="17" t="s">
        <v>681</v>
      </c>
      <c r="AY118" s="17" t="s">
        <v>724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622</v>
      </c>
      <c r="BK118" s="176">
        <f>ROUND(I118*H118,2)</f>
        <v>0</v>
      </c>
      <c r="BL118" s="17" t="s">
        <v>732</v>
      </c>
      <c r="BM118" s="17" t="s">
        <v>867</v>
      </c>
    </row>
    <row r="119" spans="2:47" s="1" customFormat="1" ht="78" customHeight="1">
      <c r="B119" s="34"/>
      <c r="D119" s="177" t="s">
        <v>734</v>
      </c>
      <c r="F119" s="178" t="s">
        <v>868</v>
      </c>
      <c r="I119" s="133"/>
      <c r="L119" s="34"/>
      <c r="M119" s="64"/>
      <c r="N119" s="35"/>
      <c r="O119" s="35"/>
      <c r="P119" s="35"/>
      <c r="Q119" s="35"/>
      <c r="R119" s="35"/>
      <c r="S119" s="35"/>
      <c r="T119" s="65"/>
      <c r="AT119" s="17" t="s">
        <v>734</v>
      </c>
      <c r="AU119" s="17" t="s">
        <v>681</v>
      </c>
    </row>
    <row r="120" spans="2:65" s="1" customFormat="1" ht="22.5" customHeight="1">
      <c r="B120" s="164"/>
      <c r="C120" s="165" t="s">
        <v>788</v>
      </c>
      <c r="D120" s="165" t="s">
        <v>727</v>
      </c>
      <c r="E120" s="166" t="s">
        <v>869</v>
      </c>
      <c r="F120" s="167" t="s">
        <v>870</v>
      </c>
      <c r="G120" s="168" t="s">
        <v>757</v>
      </c>
      <c r="H120" s="169">
        <v>3930</v>
      </c>
      <c r="I120" s="170"/>
      <c r="J120" s="171">
        <f>ROUND(I120*H120,2)</f>
        <v>0</v>
      </c>
      <c r="K120" s="167" t="s">
        <v>731</v>
      </c>
      <c r="L120" s="34"/>
      <c r="M120" s="172" t="s">
        <v>620</v>
      </c>
      <c r="N120" s="173" t="s">
        <v>644</v>
      </c>
      <c r="O120" s="35"/>
      <c r="P120" s="174">
        <f>O120*H120</f>
        <v>0</v>
      </c>
      <c r="Q120" s="174">
        <v>0.00024</v>
      </c>
      <c r="R120" s="174">
        <f>Q120*H120</f>
        <v>0.9432</v>
      </c>
      <c r="S120" s="174">
        <v>0.512</v>
      </c>
      <c r="T120" s="175">
        <f>S120*H120</f>
        <v>2012.16</v>
      </c>
      <c r="AR120" s="17" t="s">
        <v>732</v>
      </c>
      <c r="AT120" s="17" t="s">
        <v>727</v>
      </c>
      <c r="AU120" s="17" t="s">
        <v>681</v>
      </c>
      <c r="AY120" s="17" t="s">
        <v>724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7" t="s">
        <v>622</v>
      </c>
      <c r="BK120" s="176">
        <f>ROUND(I120*H120,2)</f>
        <v>0</v>
      </c>
      <c r="BL120" s="17" t="s">
        <v>732</v>
      </c>
      <c r="BM120" s="17" t="s">
        <v>871</v>
      </c>
    </row>
    <row r="121" spans="2:47" s="1" customFormat="1" ht="78" customHeight="1">
      <c r="B121" s="34"/>
      <c r="D121" s="177" t="s">
        <v>734</v>
      </c>
      <c r="F121" s="178" t="s">
        <v>872</v>
      </c>
      <c r="I121" s="133"/>
      <c r="L121" s="34"/>
      <c r="M121" s="64"/>
      <c r="N121" s="35"/>
      <c r="O121" s="35"/>
      <c r="P121" s="35"/>
      <c r="Q121" s="35"/>
      <c r="R121" s="35"/>
      <c r="S121" s="35"/>
      <c r="T121" s="65"/>
      <c r="AT121" s="17" t="s">
        <v>734</v>
      </c>
      <c r="AU121" s="17" t="s">
        <v>681</v>
      </c>
    </row>
    <row r="122" spans="2:65" s="1" customFormat="1" ht="22.5" customHeight="1">
      <c r="B122" s="164"/>
      <c r="C122" s="165" t="s">
        <v>793</v>
      </c>
      <c r="D122" s="165" t="s">
        <v>727</v>
      </c>
      <c r="E122" s="166" t="s">
        <v>873</v>
      </c>
      <c r="F122" s="167" t="s">
        <v>874</v>
      </c>
      <c r="G122" s="168" t="s">
        <v>875</v>
      </c>
      <c r="H122" s="169">
        <v>110</v>
      </c>
      <c r="I122" s="170"/>
      <c r="J122" s="171">
        <f>ROUND(I122*H122,2)</f>
        <v>0</v>
      </c>
      <c r="K122" s="167" t="s">
        <v>731</v>
      </c>
      <c r="L122" s="34"/>
      <c r="M122" s="172" t="s">
        <v>620</v>
      </c>
      <c r="N122" s="173" t="s">
        <v>644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0.29</v>
      </c>
      <c r="T122" s="175">
        <f>S122*H122</f>
        <v>31.9</v>
      </c>
      <c r="AR122" s="17" t="s">
        <v>732</v>
      </c>
      <c r="AT122" s="17" t="s">
        <v>727</v>
      </c>
      <c r="AU122" s="17" t="s">
        <v>681</v>
      </c>
      <c r="AY122" s="17" t="s">
        <v>724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622</v>
      </c>
      <c r="BK122" s="176">
        <f>ROUND(I122*H122,2)</f>
        <v>0</v>
      </c>
      <c r="BL122" s="17" t="s">
        <v>732</v>
      </c>
      <c r="BM122" s="17" t="s">
        <v>876</v>
      </c>
    </row>
    <row r="123" spans="2:47" s="1" customFormat="1" ht="30" customHeight="1">
      <c r="B123" s="34"/>
      <c r="D123" s="179" t="s">
        <v>734</v>
      </c>
      <c r="F123" s="180" t="s">
        <v>877</v>
      </c>
      <c r="I123" s="133"/>
      <c r="L123" s="34"/>
      <c r="M123" s="64"/>
      <c r="N123" s="35"/>
      <c r="O123" s="35"/>
      <c r="P123" s="35"/>
      <c r="Q123" s="35"/>
      <c r="R123" s="35"/>
      <c r="S123" s="35"/>
      <c r="T123" s="65"/>
      <c r="AT123" s="17" t="s">
        <v>734</v>
      </c>
      <c r="AU123" s="17" t="s">
        <v>681</v>
      </c>
    </row>
    <row r="124" spans="2:51" s="11" customFormat="1" ht="22.5" customHeight="1">
      <c r="B124" s="181"/>
      <c r="D124" s="179" t="s">
        <v>739</v>
      </c>
      <c r="E124" s="189" t="s">
        <v>620</v>
      </c>
      <c r="F124" s="190" t="s">
        <v>878</v>
      </c>
      <c r="H124" s="191">
        <v>89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9" t="s">
        <v>739</v>
      </c>
      <c r="AU124" s="189" t="s">
        <v>681</v>
      </c>
      <c r="AV124" s="11" t="s">
        <v>681</v>
      </c>
      <c r="AW124" s="11" t="s">
        <v>637</v>
      </c>
      <c r="AX124" s="11" t="s">
        <v>673</v>
      </c>
      <c r="AY124" s="189" t="s">
        <v>724</v>
      </c>
    </row>
    <row r="125" spans="2:51" s="11" customFormat="1" ht="22.5" customHeight="1">
      <c r="B125" s="181"/>
      <c r="D125" s="179" t="s">
        <v>739</v>
      </c>
      <c r="E125" s="189" t="s">
        <v>620</v>
      </c>
      <c r="F125" s="190" t="s">
        <v>879</v>
      </c>
      <c r="H125" s="191">
        <v>21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739</v>
      </c>
      <c r="AU125" s="189" t="s">
        <v>681</v>
      </c>
      <c r="AV125" s="11" t="s">
        <v>681</v>
      </c>
      <c r="AW125" s="11" t="s">
        <v>637</v>
      </c>
      <c r="AX125" s="11" t="s">
        <v>673</v>
      </c>
      <c r="AY125" s="189" t="s">
        <v>724</v>
      </c>
    </row>
    <row r="126" spans="2:51" s="12" customFormat="1" ht="22.5" customHeight="1">
      <c r="B126" s="192"/>
      <c r="D126" s="177" t="s">
        <v>739</v>
      </c>
      <c r="E126" s="193" t="s">
        <v>620</v>
      </c>
      <c r="F126" s="194" t="s">
        <v>748</v>
      </c>
      <c r="H126" s="195">
        <v>110</v>
      </c>
      <c r="I126" s="196"/>
      <c r="L126" s="192"/>
      <c r="M126" s="197"/>
      <c r="N126" s="198"/>
      <c r="O126" s="198"/>
      <c r="P126" s="198"/>
      <c r="Q126" s="198"/>
      <c r="R126" s="198"/>
      <c r="S126" s="198"/>
      <c r="T126" s="199"/>
      <c r="AT126" s="200" t="s">
        <v>739</v>
      </c>
      <c r="AU126" s="200" t="s">
        <v>681</v>
      </c>
      <c r="AV126" s="12" t="s">
        <v>732</v>
      </c>
      <c r="AW126" s="12" t="s">
        <v>637</v>
      </c>
      <c r="AX126" s="12" t="s">
        <v>622</v>
      </c>
      <c r="AY126" s="200" t="s">
        <v>724</v>
      </c>
    </row>
    <row r="127" spans="2:65" s="1" customFormat="1" ht="22.5" customHeight="1">
      <c r="B127" s="164"/>
      <c r="C127" s="165" t="s">
        <v>797</v>
      </c>
      <c r="D127" s="165" t="s">
        <v>727</v>
      </c>
      <c r="E127" s="166" t="s">
        <v>880</v>
      </c>
      <c r="F127" s="167" t="s">
        <v>881</v>
      </c>
      <c r="G127" s="168" t="s">
        <v>875</v>
      </c>
      <c r="H127" s="169">
        <v>1288</v>
      </c>
      <c r="I127" s="170"/>
      <c r="J127" s="171">
        <f>ROUND(I127*H127,2)</f>
        <v>0</v>
      </c>
      <c r="K127" s="167" t="s">
        <v>731</v>
      </c>
      <c r="L127" s="34"/>
      <c r="M127" s="172" t="s">
        <v>620</v>
      </c>
      <c r="N127" s="173" t="s">
        <v>644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0.205</v>
      </c>
      <c r="T127" s="175">
        <f>S127*H127</f>
        <v>264.03999999999996</v>
      </c>
      <c r="AR127" s="17" t="s">
        <v>732</v>
      </c>
      <c r="AT127" s="17" t="s">
        <v>727</v>
      </c>
      <c r="AU127" s="17" t="s">
        <v>681</v>
      </c>
      <c r="AY127" s="17" t="s">
        <v>724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622</v>
      </c>
      <c r="BK127" s="176">
        <f>ROUND(I127*H127,2)</f>
        <v>0</v>
      </c>
      <c r="BL127" s="17" t="s">
        <v>732</v>
      </c>
      <c r="BM127" s="17" t="s">
        <v>882</v>
      </c>
    </row>
    <row r="128" spans="2:51" s="11" customFormat="1" ht="22.5" customHeight="1">
      <c r="B128" s="181"/>
      <c r="D128" s="179" t="s">
        <v>739</v>
      </c>
      <c r="E128" s="189" t="s">
        <v>620</v>
      </c>
      <c r="F128" s="190" t="s">
        <v>883</v>
      </c>
      <c r="H128" s="191">
        <v>72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9" t="s">
        <v>739</v>
      </c>
      <c r="AU128" s="189" t="s">
        <v>681</v>
      </c>
      <c r="AV128" s="11" t="s">
        <v>681</v>
      </c>
      <c r="AW128" s="11" t="s">
        <v>637</v>
      </c>
      <c r="AX128" s="11" t="s">
        <v>673</v>
      </c>
      <c r="AY128" s="189" t="s">
        <v>724</v>
      </c>
    </row>
    <row r="129" spans="2:51" s="11" customFormat="1" ht="31.5" customHeight="1">
      <c r="B129" s="181"/>
      <c r="D129" s="179" t="s">
        <v>739</v>
      </c>
      <c r="E129" s="189" t="s">
        <v>620</v>
      </c>
      <c r="F129" s="190" t="s">
        <v>884</v>
      </c>
      <c r="H129" s="191">
        <v>1216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9" t="s">
        <v>739</v>
      </c>
      <c r="AU129" s="189" t="s">
        <v>681</v>
      </c>
      <c r="AV129" s="11" t="s">
        <v>681</v>
      </c>
      <c r="AW129" s="11" t="s">
        <v>637</v>
      </c>
      <c r="AX129" s="11" t="s">
        <v>673</v>
      </c>
      <c r="AY129" s="189" t="s">
        <v>724</v>
      </c>
    </row>
    <row r="130" spans="2:51" s="12" customFormat="1" ht="22.5" customHeight="1">
      <c r="B130" s="192"/>
      <c r="D130" s="177" t="s">
        <v>739</v>
      </c>
      <c r="E130" s="193" t="s">
        <v>620</v>
      </c>
      <c r="F130" s="194" t="s">
        <v>748</v>
      </c>
      <c r="H130" s="195">
        <v>1288</v>
      </c>
      <c r="I130" s="196"/>
      <c r="L130" s="192"/>
      <c r="M130" s="197"/>
      <c r="N130" s="198"/>
      <c r="O130" s="198"/>
      <c r="P130" s="198"/>
      <c r="Q130" s="198"/>
      <c r="R130" s="198"/>
      <c r="S130" s="198"/>
      <c r="T130" s="199"/>
      <c r="AT130" s="200" t="s">
        <v>739</v>
      </c>
      <c r="AU130" s="200" t="s">
        <v>681</v>
      </c>
      <c r="AV130" s="12" t="s">
        <v>732</v>
      </c>
      <c r="AW130" s="12" t="s">
        <v>637</v>
      </c>
      <c r="AX130" s="12" t="s">
        <v>622</v>
      </c>
      <c r="AY130" s="200" t="s">
        <v>724</v>
      </c>
    </row>
    <row r="131" spans="2:65" s="1" customFormat="1" ht="22.5" customHeight="1">
      <c r="B131" s="164"/>
      <c r="C131" s="165" t="s">
        <v>805</v>
      </c>
      <c r="D131" s="165" t="s">
        <v>727</v>
      </c>
      <c r="E131" s="166" t="s">
        <v>885</v>
      </c>
      <c r="F131" s="167" t="s">
        <v>886</v>
      </c>
      <c r="G131" s="168" t="s">
        <v>887</v>
      </c>
      <c r="H131" s="169">
        <v>86.242</v>
      </c>
      <c r="I131" s="170"/>
      <c r="J131" s="171">
        <f>ROUND(I131*H131,2)</f>
        <v>0</v>
      </c>
      <c r="K131" s="167" t="s">
        <v>731</v>
      </c>
      <c r="L131" s="34"/>
      <c r="M131" s="172" t="s">
        <v>620</v>
      </c>
      <c r="N131" s="173" t="s">
        <v>644</v>
      </c>
      <c r="O131" s="3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7" t="s">
        <v>732</v>
      </c>
      <c r="AT131" s="17" t="s">
        <v>727</v>
      </c>
      <c r="AU131" s="17" t="s">
        <v>681</v>
      </c>
      <c r="AY131" s="17" t="s">
        <v>724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622</v>
      </c>
      <c r="BK131" s="176">
        <f>ROUND(I131*H131,2)</f>
        <v>0</v>
      </c>
      <c r="BL131" s="17" t="s">
        <v>732</v>
      </c>
      <c r="BM131" s="17" t="s">
        <v>888</v>
      </c>
    </row>
    <row r="132" spans="2:47" s="1" customFormat="1" ht="30" customHeight="1">
      <c r="B132" s="34"/>
      <c r="D132" s="177" t="s">
        <v>734</v>
      </c>
      <c r="F132" s="178" t="s">
        <v>889</v>
      </c>
      <c r="I132" s="133"/>
      <c r="L132" s="34"/>
      <c r="M132" s="64"/>
      <c r="N132" s="35"/>
      <c r="O132" s="35"/>
      <c r="P132" s="35"/>
      <c r="Q132" s="35"/>
      <c r="R132" s="35"/>
      <c r="S132" s="35"/>
      <c r="T132" s="65"/>
      <c r="AT132" s="17" t="s">
        <v>734</v>
      </c>
      <c r="AU132" s="17" t="s">
        <v>681</v>
      </c>
    </row>
    <row r="133" spans="2:65" s="1" customFormat="1" ht="31.5" customHeight="1">
      <c r="B133" s="164"/>
      <c r="C133" s="165" t="s">
        <v>608</v>
      </c>
      <c r="D133" s="165" t="s">
        <v>727</v>
      </c>
      <c r="E133" s="166" t="s">
        <v>890</v>
      </c>
      <c r="F133" s="167" t="s">
        <v>891</v>
      </c>
      <c r="G133" s="168" t="s">
        <v>887</v>
      </c>
      <c r="H133" s="169">
        <v>3</v>
      </c>
      <c r="I133" s="170"/>
      <c r="J133" s="171">
        <f>ROUND(I133*H133,2)</f>
        <v>0</v>
      </c>
      <c r="K133" s="167" t="s">
        <v>892</v>
      </c>
      <c r="L133" s="34"/>
      <c r="M133" s="172" t="s">
        <v>620</v>
      </c>
      <c r="N133" s="173" t="s">
        <v>644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7" t="s">
        <v>732</v>
      </c>
      <c r="AT133" s="17" t="s">
        <v>727</v>
      </c>
      <c r="AU133" s="17" t="s">
        <v>681</v>
      </c>
      <c r="AY133" s="17" t="s">
        <v>724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622</v>
      </c>
      <c r="BK133" s="176">
        <f>ROUND(I133*H133,2)</f>
        <v>0</v>
      </c>
      <c r="BL133" s="17" t="s">
        <v>732</v>
      </c>
      <c r="BM133" s="17" t="s">
        <v>893</v>
      </c>
    </row>
    <row r="134" spans="2:47" s="1" customFormat="1" ht="30" customHeight="1">
      <c r="B134" s="34"/>
      <c r="D134" s="177" t="s">
        <v>734</v>
      </c>
      <c r="F134" s="178" t="s">
        <v>894</v>
      </c>
      <c r="I134" s="133"/>
      <c r="L134" s="34"/>
      <c r="M134" s="64"/>
      <c r="N134" s="35"/>
      <c r="O134" s="35"/>
      <c r="P134" s="35"/>
      <c r="Q134" s="35"/>
      <c r="R134" s="35"/>
      <c r="S134" s="35"/>
      <c r="T134" s="65"/>
      <c r="AT134" s="17" t="s">
        <v>734</v>
      </c>
      <c r="AU134" s="17" t="s">
        <v>681</v>
      </c>
    </row>
    <row r="135" spans="2:65" s="1" customFormat="1" ht="31.5" customHeight="1">
      <c r="B135" s="164"/>
      <c r="C135" s="165" t="s">
        <v>895</v>
      </c>
      <c r="D135" s="165" t="s">
        <v>727</v>
      </c>
      <c r="E135" s="166" t="s">
        <v>896</v>
      </c>
      <c r="F135" s="167" t="s">
        <v>897</v>
      </c>
      <c r="G135" s="168" t="s">
        <v>887</v>
      </c>
      <c r="H135" s="169">
        <v>18</v>
      </c>
      <c r="I135" s="170"/>
      <c r="J135" s="171">
        <f>ROUND(I135*H135,2)</f>
        <v>0</v>
      </c>
      <c r="K135" s="167" t="s">
        <v>892</v>
      </c>
      <c r="L135" s="34"/>
      <c r="M135" s="172" t="s">
        <v>620</v>
      </c>
      <c r="N135" s="173" t="s">
        <v>644</v>
      </c>
      <c r="O135" s="35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AR135" s="17" t="s">
        <v>732</v>
      </c>
      <c r="AT135" s="17" t="s">
        <v>727</v>
      </c>
      <c r="AU135" s="17" t="s">
        <v>681</v>
      </c>
      <c r="AY135" s="17" t="s">
        <v>724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622</v>
      </c>
      <c r="BK135" s="176">
        <f>ROUND(I135*H135,2)</f>
        <v>0</v>
      </c>
      <c r="BL135" s="17" t="s">
        <v>732</v>
      </c>
      <c r="BM135" s="17" t="s">
        <v>898</v>
      </c>
    </row>
    <row r="136" spans="2:47" s="1" customFormat="1" ht="30" customHeight="1">
      <c r="B136" s="34"/>
      <c r="D136" s="179" t="s">
        <v>734</v>
      </c>
      <c r="F136" s="180" t="s">
        <v>899</v>
      </c>
      <c r="I136" s="133"/>
      <c r="L136" s="34"/>
      <c r="M136" s="64"/>
      <c r="N136" s="35"/>
      <c r="O136" s="35"/>
      <c r="P136" s="35"/>
      <c r="Q136" s="35"/>
      <c r="R136" s="35"/>
      <c r="S136" s="35"/>
      <c r="T136" s="65"/>
      <c r="AT136" s="17" t="s">
        <v>734</v>
      </c>
      <c r="AU136" s="17" t="s">
        <v>681</v>
      </c>
    </row>
    <row r="137" spans="2:51" s="11" customFormat="1" ht="22.5" customHeight="1">
      <c r="B137" s="181"/>
      <c r="D137" s="177" t="s">
        <v>739</v>
      </c>
      <c r="E137" s="182" t="s">
        <v>620</v>
      </c>
      <c r="F137" s="183" t="s">
        <v>900</v>
      </c>
      <c r="H137" s="184">
        <v>18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9" t="s">
        <v>739</v>
      </c>
      <c r="AU137" s="189" t="s">
        <v>681</v>
      </c>
      <c r="AV137" s="11" t="s">
        <v>681</v>
      </c>
      <c r="AW137" s="11" t="s">
        <v>637</v>
      </c>
      <c r="AX137" s="11" t="s">
        <v>622</v>
      </c>
      <c r="AY137" s="189" t="s">
        <v>724</v>
      </c>
    </row>
    <row r="138" spans="2:65" s="1" customFormat="1" ht="22.5" customHeight="1">
      <c r="B138" s="164"/>
      <c r="C138" s="165" t="s">
        <v>901</v>
      </c>
      <c r="D138" s="165" t="s">
        <v>727</v>
      </c>
      <c r="E138" s="166" t="s">
        <v>902</v>
      </c>
      <c r="F138" s="167" t="s">
        <v>903</v>
      </c>
      <c r="G138" s="168" t="s">
        <v>887</v>
      </c>
      <c r="H138" s="169">
        <v>14</v>
      </c>
      <c r="I138" s="170"/>
      <c r="J138" s="171">
        <f>ROUND(I138*H138,2)</f>
        <v>0</v>
      </c>
      <c r="K138" s="167" t="s">
        <v>731</v>
      </c>
      <c r="L138" s="34"/>
      <c r="M138" s="172" t="s">
        <v>620</v>
      </c>
      <c r="N138" s="173" t="s">
        <v>644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732</v>
      </c>
      <c r="AT138" s="17" t="s">
        <v>727</v>
      </c>
      <c r="AU138" s="17" t="s">
        <v>681</v>
      </c>
      <c r="AY138" s="17" t="s">
        <v>724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622</v>
      </c>
      <c r="BK138" s="176">
        <f>ROUND(I138*H138,2)</f>
        <v>0</v>
      </c>
      <c r="BL138" s="17" t="s">
        <v>732</v>
      </c>
      <c r="BM138" s="17" t="s">
        <v>904</v>
      </c>
    </row>
    <row r="139" spans="2:47" s="1" customFormat="1" ht="42" customHeight="1">
      <c r="B139" s="34"/>
      <c r="D139" s="179" t="s">
        <v>734</v>
      </c>
      <c r="F139" s="180" t="s">
        <v>905</v>
      </c>
      <c r="I139" s="133"/>
      <c r="L139" s="34"/>
      <c r="M139" s="64"/>
      <c r="N139" s="35"/>
      <c r="O139" s="35"/>
      <c r="P139" s="35"/>
      <c r="Q139" s="35"/>
      <c r="R139" s="35"/>
      <c r="S139" s="35"/>
      <c r="T139" s="65"/>
      <c r="AT139" s="17" t="s">
        <v>734</v>
      </c>
      <c r="AU139" s="17" t="s">
        <v>681</v>
      </c>
    </row>
    <row r="140" spans="2:51" s="11" customFormat="1" ht="22.5" customHeight="1">
      <c r="B140" s="181"/>
      <c r="D140" s="177" t="s">
        <v>739</v>
      </c>
      <c r="E140" s="182" t="s">
        <v>620</v>
      </c>
      <c r="F140" s="183" t="s">
        <v>906</v>
      </c>
      <c r="H140" s="184">
        <v>14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9" t="s">
        <v>739</v>
      </c>
      <c r="AU140" s="189" t="s">
        <v>681</v>
      </c>
      <c r="AV140" s="11" t="s">
        <v>681</v>
      </c>
      <c r="AW140" s="11" t="s">
        <v>637</v>
      </c>
      <c r="AX140" s="11" t="s">
        <v>622</v>
      </c>
      <c r="AY140" s="189" t="s">
        <v>724</v>
      </c>
    </row>
    <row r="141" spans="2:65" s="1" customFormat="1" ht="22.5" customHeight="1">
      <c r="B141" s="164"/>
      <c r="C141" s="165" t="s">
        <v>907</v>
      </c>
      <c r="D141" s="165" t="s">
        <v>727</v>
      </c>
      <c r="E141" s="166" t="s">
        <v>908</v>
      </c>
      <c r="F141" s="167" t="s">
        <v>909</v>
      </c>
      <c r="G141" s="168" t="s">
        <v>887</v>
      </c>
      <c r="H141" s="169">
        <v>35</v>
      </c>
      <c r="I141" s="170"/>
      <c r="J141" s="171">
        <f>ROUND(I141*H141,2)</f>
        <v>0</v>
      </c>
      <c r="K141" s="167" t="s">
        <v>731</v>
      </c>
      <c r="L141" s="34"/>
      <c r="M141" s="172" t="s">
        <v>620</v>
      </c>
      <c r="N141" s="173" t="s">
        <v>644</v>
      </c>
      <c r="O141" s="35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7" t="s">
        <v>732</v>
      </c>
      <c r="AT141" s="17" t="s">
        <v>727</v>
      </c>
      <c r="AU141" s="17" t="s">
        <v>681</v>
      </c>
      <c r="AY141" s="17" t="s">
        <v>724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622</v>
      </c>
      <c r="BK141" s="176">
        <f>ROUND(I141*H141,2)</f>
        <v>0</v>
      </c>
      <c r="BL141" s="17" t="s">
        <v>732</v>
      </c>
      <c r="BM141" s="17" t="s">
        <v>910</v>
      </c>
    </row>
    <row r="142" spans="2:47" s="1" customFormat="1" ht="30" customHeight="1">
      <c r="B142" s="34"/>
      <c r="D142" s="179" t="s">
        <v>734</v>
      </c>
      <c r="F142" s="180" t="s">
        <v>911</v>
      </c>
      <c r="I142" s="133"/>
      <c r="L142" s="34"/>
      <c r="M142" s="64"/>
      <c r="N142" s="35"/>
      <c r="O142" s="35"/>
      <c r="P142" s="35"/>
      <c r="Q142" s="35"/>
      <c r="R142" s="35"/>
      <c r="S142" s="35"/>
      <c r="T142" s="65"/>
      <c r="AT142" s="17" t="s">
        <v>734</v>
      </c>
      <c r="AU142" s="17" t="s">
        <v>681</v>
      </c>
    </row>
    <row r="143" spans="2:51" s="11" customFormat="1" ht="22.5" customHeight="1">
      <c r="B143" s="181"/>
      <c r="D143" s="179" t="s">
        <v>739</v>
      </c>
      <c r="E143" s="189" t="s">
        <v>620</v>
      </c>
      <c r="F143" s="190" t="s">
        <v>912</v>
      </c>
      <c r="H143" s="191">
        <v>14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9" t="s">
        <v>739</v>
      </c>
      <c r="AU143" s="189" t="s">
        <v>681</v>
      </c>
      <c r="AV143" s="11" t="s">
        <v>681</v>
      </c>
      <c r="AW143" s="11" t="s">
        <v>637</v>
      </c>
      <c r="AX143" s="11" t="s">
        <v>673</v>
      </c>
      <c r="AY143" s="189" t="s">
        <v>724</v>
      </c>
    </row>
    <row r="144" spans="2:51" s="11" customFormat="1" ht="22.5" customHeight="1">
      <c r="B144" s="181"/>
      <c r="D144" s="179" t="s">
        <v>739</v>
      </c>
      <c r="E144" s="189" t="s">
        <v>620</v>
      </c>
      <c r="F144" s="190" t="s">
        <v>913</v>
      </c>
      <c r="H144" s="191">
        <v>18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9" t="s">
        <v>739</v>
      </c>
      <c r="AU144" s="189" t="s">
        <v>681</v>
      </c>
      <c r="AV144" s="11" t="s">
        <v>681</v>
      </c>
      <c r="AW144" s="11" t="s">
        <v>637</v>
      </c>
      <c r="AX144" s="11" t="s">
        <v>673</v>
      </c>
      <c r="AY144" s="189" t="s">
        <v>724</v>
      </c>
    </row>
    <row r="145" spans="2:51" s="11" customFormat="1" ht="22.5" customHeight="1">
      <c r="B145" s="181"/>
      <c r="D145" s="179" t="s">
        <v>739</v>
      </c>
      <c r="E145" s="189" t="s">
        <v>620</v>
      </c>
      <c r="F145" s="190" t="s">
        <v>914</v>
      </c>
      <c r="H145" s="191">
        <v>3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9" t="s">
        <v>739</v>
      </c>
      <c r="AU145" s="189" t="s">
        <v>681</v>
      </c>
      <c r="AV145" s="11" t="s">
        <v>681</v>
      </c>
      <c r="AW145" s="11" t="s">
        <v>637</v>
      </c>
      <c r="AX145" s="11" t="s">
        <v>673</v>
      </c>
      <c r="AY145" s="189" t="s">
        <v>724</v>
      </c>
    </row>
    <row r="146" spans="2:51" s="12" customFormat="1" ht="22.5" customHeight="1">
      <c r="B146" s="192"/>
      <c r="D146" s="177" t="s">
        <v>739</v>
      </c>
      <c r="E146" s="193" t="s">
        <v>620</v>
      </c>
      <c r="F146" s="194" t="s">
        <v>748</v>
      </c>
      <c r="H146" s="195">
        <v>35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200" t="s">
        <v>739</v>
      </c>
      <c r="AU146" s="200" t="s">
        <v>681</v>
      </c>
      <c r="AV146" s="12" t="s">
        <v>732</v>
      </c>
      <c r="AW146" s="12" t="s">
        <v>637</v>
      </c>
      <c r="AX146" s="12" t="s">
        <v>622</v>
      </c>
      <c r="AY146" s="200" t="s">
        <v>724</v>
      </c>
    </row>
    <row r="147" spans="2:65" s="1" customFormat="1" ht="22.5" customHeight="1">
      <c r="B147" s="164"/>
      <c r="C147" s="165" t="s">
        <v>915</v>
      </c>
      <c r="D147" s="165" t="s">
        <v>727</v>
      </c>
      <c r="E147" s="166" t="s">
        <v>916</v>
      </c>
      <c r="F147" s="167" t="s">
        <v>909</v>
      </c>
      <c r="G147" s="168" t="s">
        <v>887</v>
      </c>
      <c r="H147" s="169">
        <v>86.242</v>
      </c>
      <c r="I147" s="170"/>
      <c r="J147" s="171">
        <f>ROUND(I147*H147,2)</f>
        <v>0</v>
      </c>
      <c r="K147" s="167" t="s">
        <v>731</v>
      </c>
      <c r="L147" s="34"/>
      <c r="M147" s="172" t="s">
        <v>620</v>
      </c>
      <c r="N147" s="173" t="s">
        <v>644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732</v>
      </c>
      <c r="AT147" s="17" t="s">
        <v>727</v>
      </c>
      <c r="AU147" s="17" t="s">
        <v>681</v>
      </c>
      <c r="AY147" s="17" t="s">
        <v>724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622</v>
      </c>
      <c r="BK147" s="176">
        <f>ROUND(I147*H147,2)</f>
        <v>0</v>
      </c>
      <c r="BL147" s="17" t="s">
        <v>732</v>
      </c>
      <c r="BM147" s="17" t="s">
        <v>917</v>
      </c>
    </row>
    <row r="148" spans="2:47" s="1" customFormat="1" ht="30" customHeight="1">
      <c r="B148" s="34"/>
      <c r="D148" s="179" t="s">
        <v>734</v>
      </c>
      <c r="F148" s="180" t="s">
        <v>918</v>
      </c>
      <c r="I148" s="133"/>
      <c r="L148" s="34"/>
      <c r="M148" s="64"/>
      <c r="N148" s="35"/>
      <c r="O148" s="35"/>
      <c r="P148" s="35"/>
      <c r="Q148" s="35"/>
      <c r="R148" s="35"/>
      <c r="S148" s="35"/>
      <c r="T148" s="65"/>
      <c r="AT148" s="17" t="s">
        <v>734</v>
      </c>
      <c r="AU148" s="17" t="s">
        <v>681</v>
      </c>
    </row>
    <row r="149" spans="2:51" s="11" customFormat="1" ht="22.5" customHeight="1">
      <c r="B149" s="181"/>
      <c r="D149" s="179" t="s">
        <v>739</v>
      </c>
      <c r="E149" s="189" t="s">
        <v>620</v>
      </c>
      <c r="F149" s="190" t="s">
        <v>919</v>
      </c>
      <c r="H149" s="191">
        <v>74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9" t="s">
        <v>739</v>
      </c>
      <c r="AU149" s="189" t="s">
        <v>681</v>
      </c>
      <c r="AV149" s="11" t="s">
        <v>681</v>
      </c>
      <c r="AW149" s="11" t="s">
        <v>637</v>
      </c>
      <c r="AX149" s="11" t="s">
        <v>673</v>
      </c>
      <c r="AY149" s="189" t="s">
        <v>724</v>
      </c>
    </row>
    <row r="150" spans="2:51" s="11" customFormat="1" ht="22.5" customHeight="1">
      <c r="B150" s="181"/>
      <c r="D150" s="179" t="s">
        <v>739</v>
      </c>
      <c r="E150" s="189" t="s">
        <v>620</v>
      </c>
      <c r="F150" s="190" t="s">
        <v>920</v>
      </c>
      <c r="H150" s="191">
        <v>12.242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9" t="s">
        <v>739</v>
      </c>
      <c r="AU150" s="189" t="s">
        <v>681</v>
      </c>
      <c r="AV150" s="11" t="s">
        <v>681</v>
      </c>
      <c r="AW150" s="11" t="s">
        <v>637</v>
      </c>
      <c r="AX150" s="11" t="s">
        <v>673</v>
      </c>
      <c r="AY150" s="189" t="s">
        <v>724</v>
      </c>
    </row>
    <row r="151" spans="2:51" s="12" customFormat="1" ht="22.5" customHeight="1">
      <c r="B151" s="192"/>
      <c r="D151" s="177" t="s">
        <v>739</v>
      </c>
      <c r="E151" s="193" t="s">
        <v>620</v>
      </c>
      <c r="F151" s="194" t="s">
        <v>748</v>
      </c>
      <c r="H151" s="195">
        <v>86.242</v>
      </c>
      <c r="I151" s="196"/>
      <c r="L151" s="192"/>
      <c r="M151" s="197"/>
      <c r="N151" s="198"/>
      <c r="O151" s="198"/>
      <c r="P151" s="198"/>
      <c r="Q151" s="198"/>
      <c r="R151" s="198"/>
      <c r="S151" s="198"/>
      <c r="T151" s="199"/>
      <c r="AT151" s="200" t="s">
        <v>739</v>
      </c>
      <c r="AU151" s="200" t="s">
        <v>681</v>
      </c>
      <c r="AV151" s="12" t="s">
        <v>732</v>
      </c>
      <c r="AW151" s="12" t="s">
        <v>637</v>
      </c>
      <c r="AX151" s="12" t="s">
        <v>622</v>
      </c>
      <c r="AY151" s="200" t="s">
        <v>724</v>
      </c>
    </row>
    <row r="152" spans="2:65" s="1" customFormat="1" ht="31.5" customHeight="1">
      <c r="B152" s="164"/>
      <c r="C152" s="165" t="s">
        <v>921</v>
      </c>
      <c r="D152" s="165" t="s">
        <v>727</v>
      </c>
      <c r="E152" s="166" t="s">
        <v>922</v>
      </c>
      <c r="F152" s="167" t="s">
        <v>923</v>
      </c>
      <c r="G152" s="168" t="s">
        <v>887</v>
      </c>
      <c r="H152" s="169">
        <v>840</v>
      </c>
      <c r="I152" s="170"/>
      <c r="J152" s="171">
        <f>ROUND(I152*H152,2)</f>
        <v>0</v>
      </c>
      <c r="K152" s="167" t="s">
        <v>731</v>
      </c>
      <c r="L152" s="34"/>
      <c r="M152" s="172" t="s">
        <v>620</v>
      </c>
      <c r="N152" s="173" t="s">
        <v>644</v>
      </c>
      <c r="O152" s="35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7" t="s">
        <v>732</v>
      </c>
      <c r="AT152" s="17" t="s">
        <v>727</v>
      </c>
      <c r="AU152" s="17" t="s">
        <v>681</v>
      </c>
      <c r="AY152" s="17" t="s">
        <v>724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622</v>
      </c>
      <c r="BK152" s="176">
        <f>ROUND(I152*H152,2)</f>
        <v>0</v>
      </c>
      <c r="BL152" s="17" t="s">
        <v>732</v>
      </c>
      <c r="BM152" s="17" t="s">
        <v>924</v>
      </c>
    </row>
    <row r="153" spans="2:47" s="1" customFormat="1" ht="30" customHeight="1">
      <c r="B153" s="34"/>
      <c r="D153" s="179" t="s">
        <v>734</v>
      </c>
      <c r="F153" s="180" t="s">
        <v>925</v>
      </c>
      <c r="I153" s="133"/>
      <c r="L153" s="34"/>
      <c r="M153" s="64"/>
      <c r="N153" s="35"/>
      <c r="O153" s="35"/>
      <c r="P153" s="35"/>
      <c r="Q153" s="35"/>
      <c r="R153" s="35"/>
      <c r="S153" s="35"/>
      <c r="T153" s="65"/>
      <c r="AT153" s="17" t="s">
        <v>734</v>
      </c>
      <c r="AU153" s="17" t="s">
        <v>681</v>
      </c>
    </row>
    <row r="154" spans="2:51" s="11" customFormat="1" ht="22.5" customHeight="1">
      <c r="B154" s="181"/>
      <c r="D154" s="177" t="s">
        <v>739</v>
      </c>
      <c r="F154" s="183" t="s">
        <v>926</v>
      </c>
      <c r="H154" s="184">
        <v>840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9" t="s">
        <v>739</v>
      </c>
      <c r="AU154" s="189" t="s">
        <v>681</v>
      </c>
      <c r="AV154" s="11" t="s">
        <v>681</v>
      </c>
      <c r="AW154" s="11" t="s">
        <v>604</v>
      </c>
      <c r="AX154" s="11" t="s">
        <v>622</v>
      </c>
      <c r="AY154" s="189" t="s">
        <v>724</v>
      </c>
    </row>
    <row r="155" spans="2:65" s="1" customFormat="1" ht="31.5" customHeight="1">
      <c r="B155" s="164"/>
      <c r="C155" s="165" t="s">
        <v>607</v>
      </c>
      <c r="D155" s="165" t="s">
        <v>727</v>
      </c>
      <c r="E155" s="166" t="s">
        <v>927</v>
      </c>
      <c r="F155" s="167" t="s">
        <v>923</v>
      </c>
      <c r="G155" s="168" t="s">
        <v>887</v>
      </c>
      <c r="H155" s="169">
        <v>2069.808</v>
      </c>
      <c r="I155" s="170"/>
      <c r="J155" s="171">
        <f>ROUND(I155*H155,2)</f>
        <v>0</v>
      </c>
      <c r="K155" s="167" t="s">
        <v>731</v>
      </c>
      <c r="L155" s="34"/>
      <c r="M155" s="172" t="s">
        <v>620</v>
      </c>
      <c r="N155" s="173" t="s">
        <v>644</v>
      </c>
      <c r="O155" s="35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AR155" s="17" t="s">
        <v>732</v>
      </c>
      <c r="AT155" s="17" t="s">
        <v>727</v>
      </c>
      <c r="AU155" s="17" t="s">
        <v>681</v>
      </c>
      <c r="AY155" s="17" t="s">
        <v>724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622</v>
      </c>
      <c r="BK155" s="176">
        <f>ROUND(I155*H155,2)</f>
        <v>0</v>
      </c>
      <c r="BL155" s="17" t="s">
        <v>732</v>
      </c>
      <c r="BM155" s="17" t="s">
        <v>928</v>
      </c>
    </row>
    <row r="156" spans="2:47" s="1" customFormat="1" ht="30" customHeight="1">
      <c r="B156" s="34"/>
      <c r="D156" s="179" t="s">
        <v>734</v>
      </c>
      <c r="F156" s="180" t="s">
        <v>929</v>
      </c>
      <c r="I156" s="133"/>
      <c r="L156" s="34"/>
      <c r="M156" s="64"/>
      <c r="N156" s="35"/>
      <c r="O156" s="35"/>
      <c r="P156" s="35"/>
      <c r="Q156" s="35"/>
      <c r="R156" s="35"/>
      <c r="S156" s="35"/>
      <c r="T156" s="65"/>
      <c r="AT156" s="17" t="s">
        <v>734</v>
      </c>
      <c r="AU156" s="17" t="s">
        <v>681</v>
      </c>
    </row>
    <row r="157" spans="2:51" s="11" customFormat="1" ht="22.5" customHeight="1">
      <c r="B157" s="181"/>
      <c r="D157" s="177" t="s">
        <v>739</v>
      </c>
      <c r="F157" s="183" t="s">
        <v>930</v>
      </c>
      <c r="H157" s="184">
        <v>2069.808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9" t="s">
        <v>739</v>
      </c>
      <c r="AU157" s="189" t="s">
        <v>681</v>
      </c>
      <c r="AV157" s="11" t="s">
        <v>681</v>
      </c>
      <c r="AW157" s="11" t="s">
        <v>604</v>
      </c>
      <c r="AX157" s="11" t="s">
        <v>622</v>
      </c>
      <c r="AY157" s="189" t="s">
        <v>724</v>
      </c>
    </row>
    <row r="158" spans="2:65" s="1" customFormat="1" ht="22.5" customHeight="1">
      <c r="B158" s="164"/>
      <c r="C158" s="165" t="s">
        <v>931</v>
      </c>
      <c r="D158" s="165" t="s">
        <v>727</v>
      </c>
      <c r="E158" s="166" t="s">
        <v>932</v>
      </c>
      <c r="F158" s="167" t="s">
        <v>933</v>
      </c>
      <c r="G158" s="168" t="s">
        <v>887</v>
      </c>
      <c r="H158" s="169">
        <v>35</v>
      </c>
      <c r="I158" s="170"/>
      <c r="J158" s="171">
        <f>ROUND(I158*H158,2)</f>
        <v>0</v>
      </c>
      <c r="K158" s="167" t="s">
        <v>731</v>
      </c>
      <c r="L158" s="34"/>
      <c r="M158" s="172" t="s">
        <v>620</v>
      </c>
      <c r="N158" s="173" t="s">
        <v>644</v>
      </c>
      <c r="O158" s="35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AR158" s="17" t="s">
        <v>732</v>
      </c>
      <c r="AT158" s="17" t="s">
        <v>727</v>
      </c>
      <c r="AU158" s="17" t="s">
        <v>681</v>
      </c>
      <c r="AY158" s="17" t="s">
        <v>724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7" t="s">
        <v>622</v>
      </c>
      <c r="BK158" s="176">
        <f>ROUND(I158*H158,2)</f>
        <v>0</v>
      </c>
      <c r="BL158" s="17" t="s">
        <v>732</v>
      </c>
      <c r="BM158" s="17" t="s">
        <v>934</v>
      </c>
    </row>
    <row r="159" spans="2:47" s="1" customFormat="1" ht="30" customHeight="1">
      <c r="B159" s="34"/>
      <c r="D159" s="177" t="s">
        <v>734</v>
      </c>
      <c r="F159" s="178" t="s">
        <v>935</v>
      </c>
      <c r="I159" s="133"/>
      <c r="L159" s="34"/>
      <c r="M159" s="64"/>
      <c r="N159" s="35"/>
      <c r="O159" s="35"/>
      <c r="P159" s="35"/>
      <c r="Q159" s="35"/>
      <c r="R159" s="35"/>
      <c r="S159" s="35"/>
      <c r="T159" s="65"/>
      <c r="AT159" s="17" t="s">
        <v>734</v>
      </c>
      <c r="AU159" s="17" t="s">
        <v>681</v>
      </c>
    </row>
    <row r="160" spans="2:65" s="1" customFormat="1" ht="22.5" customHeight="1">
      <c r="B160" s="164"/>
      <c r="C160" s="165" t="s">
        <v>936</v>
      </c>
      <c r="D160" s="165" t="s">
        <v>727</v>
      </c>
      <c r="E160" s="166" t="s">
        <v>937</v>
      </c>
      <c r="F160" s="167" t="s">
        <v>938</v>
      </c>
      <c r="G160" s="168" t="s">
        <v>887</v>
      </c>
      <c r="H160" s="169">
        <v>86.242</v>
      </c>
      <c r="I160" s="170"/>
      <c r="J160" s="171">
        <f>ROUND(I160*H160,2)</f>
        <v>0</v>
      </c>
      <c r="K160" s="167" t="s">
        <v>620</v>
      </c>
      <c r="L160" s="34"/>
      <c r="M160" s="172" t="s">
        <v>620</v>
      </c>
      <c r="N160" s="173" t="s">
        <v>644</v>
      </c>
      <c r="O160" s="35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AR160" s="17" t="s">
        <v>732</v>
      </c>
      <c r="AT160" s="17" t="s">
        <v>727</v>
      </c>
      <c r="AU160" s="17" t="s">
        <v>681</v>
      </c>
      <c r="AY160" s="17" t="s">
        <v>724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622</v>
      </c>
      <c r="BK160" s="176">
        <f>ROUND(I160*H160,2)</f>
        <v>0</v>
      </c>
      <c r="BL160" s="17" t="s">
        <v>732</v>
      </c>
      <c r="BM160" s="17" t="s">
        <v>939</v>
      </c>
    </row>
    <row r="161" spans="2:47" s="1" customFormat="1" ht="30" customHeight="1">
      <c r="B161" s="34"/>
      <c r="D161" s="177" t="s">
        <v>734</v>
      </c>
      <c r="F161" s="178" t="s">
        <v>940</v>
      </c>
      <c r="I161" s="133"/>
      <c r="L161" s="34"/>
      <c r="M161" s="64"/>
      <c r="N161" s="35"/>
      <c r="O161" s="35"/>
      <c r="P161" s="35"/>
      <c r="Q161" s="35"/>
      <c r="R161" s="35"/>
      <c r="S161" s="35"/>
      <c r="T161" s="65"/>
      <c r="AT161" s="17" t="s">
        <v>734</v>
      </c>
      <c r="AU161" s="17" t="s">
        <v>681</v>
      </c>
    </row>
    <row r="162" spans="2:65" s="1" customFormat="1" ht="22.5" customHeight="1">
      <c r="B162" s="164"/>
      <c r="C162" s="165" t="s">
        <v>941</v>
      </c>
      <c r="D162" s="165" t="s">
        <v>727</v>
      </c>
      <c r="E162" s="166" t="s">
        <v>942</v>
      </c>
      <c r="F162" s="167" t="s">
        <v>943</v>
      </c>
      <c r="G162" s="168" t="s">
        <v>944</v>
      </c>
      <c r="H162" s="169">
        <v>70</v>
      </c>
      <c r="I162" s="170"/>
      <c r="J162" s="171">
        <f>ROUND(I162*H162,2)</f>
        <v>0</v>
      </c>
      <c r="K162" s="167" t="s">
        <v>731</v>
      </c>
      <c r="L162" s="34"/>
      <c r="M162" s="172" t="s">
        <v>620</v>
      </c>
      <c r="N162" s="173" t="s">
        <v>644</v>
      </c>
      <c r="O162" s="35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7" t="s">
        <v>732</v>
      </c>
      <c r="AT162" s="17" t="s">
        <v>727</v>
      </c>
      <c r="AU162" s="17" t="s">
        <v>681</v>
      </c>
      <c r="AY162" s="17" t="s">
        <v>724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622</v>
      </c>
      <c r="BK162" s="176">
        <f>ROUND(I162*H162,2)</f>
        <v>0</v>
      </c>
      <c r="BL162" s="17" t="s">
        <v>732</v>
      </c>
      <c r="BM162" s="17" t="s">
        <v>945</v>
      </c>
    </row>
    <row r="163" spans="2:47" s="1" customFormat="1" ht="30" customHeight="1">
      <c r="B163" s="34"/>
      <c r="D163" s="179" t="s">
        <v>734</v>
      </c>
      <c r="F163" s="180" t="s">
        <v>946</v>
      </c>
      <c r="I163" s="133"/>
      <c r="L163" s="34"/>
      <c r="M163" s="64"/>
      <c r="N163" s="35"/>
      <c r="O163" s="35"/>
      <c r="P163" s="35"/>
      <c r="Q163" s="35"/>
      <c r="R163" s="35"/>
      <c r="S163" s="35"/>
      <c r="T163" s="65"/>
      <c r="AT163" s="17" t="s">
        <v>734</v>
      </c>
      <c r="AU163" s="17" t="s">
        <v>681</v>
      </c>
    </row>
    <row r="164" spans="2:51" s="11" customFormat="1" ht="22.5" customHeight="1">
      <c r="B164" s="181"/>
      <c r="D164" s="177" t="s">
        <v>739</v>
      </c>
      <c r="F164" s="183" t="s">
        <v>947</v>
      </c>
      <c r="H164" s="184">
        <v>70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9" t="s">
        <v>739</v>
      </c>
      <c r="AU164" s="189" t="s">
        <v>681</v>
      </c>
      <c r="AV164" s="11" t="s">
        <v>681</v>
      </c>
      <c r="AW164" s="11" t="s">
        <v>604</v>
      </c>
      <c r="AX164" s="11" t="s">
        <v>622</v>
      </c>
      <c r="AY164" s="189" t="s">
        <v>724</v>
      </c>
    </row>
    <row r="165" spans="2:65" s="1" customFormat="1" ht="22.5" customHeight="1">
      <c r="B165" s="164"/>
      <c r="C165" s="165" t="s">
        <v>948</v>
      </c>
      <c r="D165" s="165" t="s">
        <v>727</v>
      </c>
      <c r="E165" s="166" t="s">
        <v>949</v>
      </c>
      <c r="F165" s="167" t="s">
        <v>950</v>
      </c>
      <c r="G165" s="168" t="s">
        <v>887</v>
      </c>
      <c r="H165" s="169">
        <v>74</v>
      </c>
      <c r="I165" s="170"/>
      <c r="J165" s="171">
        <f>ROUND(I165*H165,2)</f>
        <v>0</v>
      </c>
      <c r="K165" s="167" t="s">
        <v>731</v>
      </c>
      <c r="L165" s="34"/>
      <c r="M165" s="172" t="s">
        <v>620</v>
      </c>
      <c r="N165" s="173" t="s">
        <v>644</v>
      </c>
      <c r="O165" s="35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AR165" s="17" t="s">
        <v>732</v>
      </c>
      <c r="AT165" s="17" t="s">
        <v>727</v>
      </c>
      <c r="AU165" s="17" t="s">
        <v>681</v>
      </c>
      <c r="AY165" s="17" t="s">
        <v>724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622</v>
      </c>
      <c r="BK165" s="176">
        <f>ROUND(I165*H165,2)</f>
        <v>0</v>
      </c>
      <c r="BL165" s="17" t="s">
        <v>732</v>
      </c>
      <c r="BM165" s="17" t="s">
        <v>951</v>
      </c>
    </row>
    <row r="166" spans="2:47" s="1" customFormat="1" ht="42" customHeight="1">
      <c r="B166" s="34"/>
      <c r="D166" s="179" t="s">
        <v>734</v>
      </c>
      <c r="F166" s="180" t="s">
        <v>952</v>
      </c>
      <c r="I166" s="133"/>
      <c r="L166" s="34"/>
      <c r="M166" s="64"/>
      <c r="N166" s="35"/>
      <c r="O166" s="35"/>
      <c r="P166" s="35"/>
      <c r="Q166" s="35"/>
      <c r="R166" s="35"/>
      <c r="S166" s="35"/>
      <c r="T166" s="65"/>
      <c r="AT166" s="17" t="s">
        <v>734</v>
      </c>
      <c r="AU166" s="17" t="s">
        <v>681</v>
      </c>
    </row>
    <row r="167" spans="2:51" s="11" customFormat="1" ht="22.5" customHeight="1">
      <c r="B167" s="181"/>
      <c r="D167" s="177" t="s">
        <v>739</v>
      </c>
      <c r="E167" s="182" t="s">
        <v>620</v>
      </c>
      <c r="F167" s="183" t="s">
        <v>953</v>
      </c>
      <c r="H167" s="184">
        <v>74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9" t="s">
        <v>739</v>
      </c>
      <c r="AU167" s="189" t="s">
        <v>681</v>
      </c>
      <c r="AV167" s="11" t="s">
        <v>681</v>
      </c>
      <c r="AW167" s="11" t="s">
        <v>637</v>
      </c>
      <c r="AX167" s="11" t="s">
        <v>622</v>
      </c>
      <c r="AY167" s="189" t="s">
        <v>724</v>
      </c>
    </row>
    <row r="168" spans="2:65" s="1" customFormat="1" ht="31.5" customHeight="1">
      <c r="B168" s="164"/>
      <c r="C168" s="165" t="s">
        <v>954</v>
      </c>
      <c r="D168" s="165" t="s">
        <v>727</v>
      </c>
      <c r="E168" s="166" t="s">
        <v>955</v>
      </c>
      <c r="F168" s="167" t="s">
        <v>956</v>
      </c>
      <c r="G168" s="168" t="s">
        <v>887</v>
      </c>
      <c r="H168" s="169">
        <v>12.242</v>
      </c>
      <c r="I168" s="170"/>
      <c r="J168" s="171">
        <f>ROUND(I168*H168,2)</f>
        <v>0</v>
      </c>
      <c r="K168" s="167" t="s">
        <v>731</v>
      </c>
      <c r="L168" s="34"/>
      <c r="M168" s="172" t="s">
        <v>620</v>
      </c>
      <c r="N168" s="173" t="s">
        <v>644</v>
      </c>
      <c r="O168" s="3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7" t="s">
        <v>732</v>
      </c>
      <c r="AT168" s="17" t="s">
        <v>727</v>
      </c>
      <c r="AU168" s="17" t="s">
        <v>681</v>
      </c>
      <c r="AY168" s="17" t="s">
        <v>724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622</v>
      </c>
      <c r="BK168" s="176">
        <f>ROUND(I168*H168,2)</f>
        <v>0</v>
      </c>
      <c r="BL168" s="17" t="s">
        <v>732</v>
      </c>
      <c r="BM168" s="17" t="s">
        <v>957</v>
      </c>
    </row>
    <row r="169" spans="2:47" s="1" customFormat="1" ht="42" customHeight="1">
      <c r="B169" s="34"/>
      <c r="D169" s="179" t="s">
        <v>734</v>
      </c>
      <c r="F169" s="180" t="s">
        <v>958</v>
      </c>
      <c r="I169" s="133"/>
      <c r="L169" s="34"/>
      <c r="M169" s="64"/>
      <c r="N169" s="35"/>
      <c r="O169" s="35"/>
      <c r="P169" s="35"/>
      <c r="Q169" s="35"/>
      <c r="R169" s="35"/>
      <c r="S169" s="35"/>
      <c r="T169" s="65"/>
      <c r="AT169" s="17" t="s">
        <v>734</v>
      </c>
      <c r="AU169" s="17" t="s">
        <v>681</v>
      </c>
    </row>
    <row r="170" spans="2:51" s="11" customFormat="1" ht="22.5" customHeight="1">
      <c r="B170" s="181"/>
      <c r="D170" s="177" t="s">
        <v>739</v>
      </c>
      <c r="E170" s="182" t="s">
        <v>620</v>
      </c>
      <c r="F170" s="183" t="s">
        <v>959</v>
      </c>
      <c r="H170" s="184">
        <v>12.242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9" t="s">
        <v>739</v>
      </c>
      <c r="AU170" s="189" t="s">
        <v>681</v>
      </c>
      <c r="AV170" s="11" t="s">
        <v>681</v>
      </c>
      <c r="AW170" s="11" t="s">
        <v>637</v>
      </c>
      <c r="AX170" s="11" t="s">
        <v>622</v>
      </c>
      <c r="AY170" s="189" t="s">
        <v>724</v>
      </c>
    </row>
    <row r="171" spans="2:65" s="1" customFormat="1" ht="22.5" customHeight="1">
      <c r="B171" s="164"/>
      <c r="C171" s="165" t="s">
        <v>960</v>
      </c>
      <c r="D171" s="165" t="s">
        <v>727</v>
      </c>
      <c r="E171" s="166" t="s">
        <v>961</v>
      </c>
      <c r="F171" s="167" t="s">
        <v>962</v>
      </c>
      <c r="G171" s="168" t="s">
        <v>887</v>
      </c>
      <c r="H171" s="169">
        <v>14.188</v>
      </c>
      <c r="I171" s="170"/>
      <c r="J171" s="171">
        <f>ROUND(I171*H171,2)</f>
        <v>0</v>
      </c>
      <c r="K171" s="167" t="s">
        <v>731</v>
      </c>
      <c r="L171" s="34"/>
      <c r="M171" s="172" t="s">
        <v>620</v>
      </c>
      <c r="N171" s="173" t="s">
        <v>644</v>
      </c>
      <c r="O171" s="35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7" t="s">
        <v>732</v>
      </c>
      <c r="AT171" s="17" t="s">
        <v>727</v>
      </c>
      <c r="AU171" s="17" t="s">
        <v>681</v>
      </c>
      <c r="AY171" s="17" t="s">
        <v>724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7" t="s">
        <v>622</v>
      </c>
      <c r="BK171" s="176">
        <f>ROUND(I171*H171,2)</f>
        <v>0</v>
      </c>
      <c r="BL171" s="17" t="s">
        <v>732</v>
      </c>
      <c r="BM171" s="17" t="s">
        <v>963</v>
      </c>
    </row>
    <row r="172" spans="2:47" s="1" customFormat="1" ht="30" customHeight="1">
      <c r="B172" s="34"/>
      <c r="D172" s="179" t="s">
        <v>734</v>
      </c>
      <c r="F172" s="180" t="s">
        <v>964</v>
      </c>
      <c r="I172" s="133"/>
      <c r="L172" s="34"/>
      <c r="M172" s="64"/>
      <c r="N172" s="35"/>
      <c r="O172" s="35"/>
      <c r="P172" s="35"/>
      <c r="Q172" s="35"/>
      <c r="R172" s="35"/>
      <c r="S172" s="35"/>
      <c r="T172" s="65"/>
      <c r="AT172" s="17" t="s">
        <v>734</v>
      </c>
      <c r="AU172" s="17" t="s">
        <v>681</v>
      </c>
    </row>
    <row r="173" spans="2:51" s="11" customFormat="1" ht="22.5" customHeight="1">
      <c r="B173" s="181"/>
      <c r="D173" s="177" t="s">
        <v>739</v>
      </c>
      <c r="E173" s="182" t="s">
        <v>620</v>
      </c>
      <c r="F173" s="183" t="s">
        <v>965</v>
      </c>
      <c r="H173" s="184">
        <v>14.188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9" t="s">
        <v>739</v>
      </c>
      <c r="AU173" s="189" t="s">
        <v>681</v>
      </c>
      <c r="AV173" s="11" t="s">
        <v>681</v>
      </c>
      <c r="AW173" s="11" t="s">
        <v>637</v>
      </c>
      <c r="AX173" s="11" t="s">
        <v>622</v>
      </c>
      <c r="AY173" s="189" t="s">
        <v>724</v>
      </c>
    </row>
    <row r="174" spans="2:65" s="1" customFormat="1" ht="22.5" customHeight="1">
      <c r="B174" s="164"/>
      <c r="C174" s="201" t="s">
        <v>966</v>
      </c>
      <c r="D174" s="201" t="s">
        <v>749</v>
      </c>
      <c r="E174" s="202" t="s">
        <v>967</v>
      </c>
      <c r="F174" s="203" t="s">
        <v>968</v>
      </c>
      <c r="G174" s="204" t="s">
        <v>944</v>
      </c>
      <c r="H174" s="205">
        <v>28.376</v>
      </c>
      <c r="I174" s="206"/>
      <c r="J174" s="207">
        <f>ROUND(I174*H174,2)</f>
        <v>0</v>
      </c>
      <c r="K174" s="203" t="s">
        <v>731</v>
      </c>
      <c r="L174" s="208"/>
      <c r="M174" s="209" t="s">
        <v>620</v>
      </c>
      <c r="N174" s="210" t="s">
        <v>644</v>
      </c>
      <c r="O174" s="35"/>
      <c r="P174" s="174">
        <f>O174*H174</f>
        <v>0</v>
      </c>
      <c r="Q174" s="174">
        <v>1</v>
      </c>
      <c r="R174" s="174">
        <f>Q174*H174</f>
        <v>28.376</v>
      </c>
      <c r="S174" s="174">
        <v>0</v>
      </c>
      <c r="T174" s="175">
        <f>S174*H174</f>
        <v>0</v>
      </c>
      <c r="AR174" s="17" t="s">
        <v>752</v>
      </c>
      <c r="AT174" s="17" t="s">
        <v>749</v>
      </c>
      <c r="AU174" s="17" t="s">
        <v>681</v>
      </c>
      <c r="AY174" s="17" t="s">
        <v>724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622</v>
      </c>
      <c r="BK174" s="176">
        <f>ROUND(I174*H174,2)</f>
        <v>0</v>
      </c>
      <c r="BL174" s="17" t="s">
        <v>732</v>
      </c>
      <c r="BM174" s="17" t="s">
        <v>969</v>
      </c>
    </row>
    <row r="175" spans="2:47" s="1" customFormat="1" ht="30" customHeight="1">
      <c r="B175" s="34"/>
      <c r="D175" s="179" t="s">
        <v>734</v>
      </c>
      <c r="F175" s="180" t="s">
        <v>970</v>
      </c>
      <c r="I175" s="133"/>
      <c r="L175" s="34"/>
      <c r="M175" s="64"/>
      <c r="N175" s="35"/>
      <c r="O175" s="35"/>
      <c r="P175" s="35"/>
      <c r="Q175" s="35"/>
      <c r="R175" s="35"/>
      <c r="S175" s="35"/>
      <c r="T175" s="65"/>
      <c r="AT175" s="17" t="s">
        <v>734</v>
      </c>
      <c r="AU175" s="17" t="s">
        <v>681</v>
      </c>
    </row>
    <row r="176" spans="2:51" s="11" customFormat="1" ht="22.5" customHeight="1">
      <c r="B176" s="181"/>
      <c r="D176" s="177" t="s">
        <v>739</v>
      </c>
      <c r="F176" s="183" t="s">
        <v>971</v>
      </c>
      <c r="H176" s="184">
        <v>28.376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9" t="s">
        <v>739</v>
      </c>
      <c r="AU176" s="189" t="s">
        <v>681</v>
      </c>
      <c r="AV176" s="11" t="s">
        <v>681</v>
      </c>
      <c r="AW176" s="11" t="s">
        <v>604</v>
      </c>
      <c r="AX176" s="11" t="s">
        <v>622</v>
      </c>
      <c r="AY176" s="189" t="s">
        <v>724</v>
      </c>
    </row>
    <row r="177" spans="2:65" s="1" customFormat="1" ht="22.5" customHeight="1">
      <c r="B177" s="164"/>
      <c r="C177" s="165" t="s">
        <v>972</v>
      </c>
      <c r="D177" s="165" t="s">
        <v>727</v>
      </c>
      <c r="E177" s="166" t="s">
        <v>973</v>
      </c>
      <c r="F177" s="167" t="s">
        <v>974</v>
      </c>
      <c r="G177" s="168" t="s">
        <v>757</v>
      </c>
      <c r="H177" s="169">
        <v>3577</v>
      </c>
      <c r="I177" s="170"/>
      <c r="J177" s="171">
        <f>ROUND(I177*H177,2)</f>
        <v>0</v>
      </c>
      <c r="K177" s="167" t="s">
        <v>731</v>
      </c>
      <c r="L177" s="34"/>
      <c r="M177" s="172" t="s">
        <v>620</v>
      </c>
      <c r="N177" s="173" t="s">
        <v>644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732</v>
      </c>
      <c r="AT177" s="17" t="s">
        <v>727</v>
      </c>
      <c r="AU177" s="17" t="s">
        <v>681</v>
      </c>
      <c r="AY177" s="17" t="s">
        <v>724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622</v>
      </c>
      <c r="BK177" s="176">
        <f>ROUND(I177*H177,2)</f>
        <v>0</v>
      </c>
      <c r="BL177" s="17" t="s">
        <v>732</v>
      </c>
      <c r="BM177" s="17" t="s">
        <v>975</v>
      </c>
    </row>
    <row r="178" spans="2:47" s="1" customFormat="1" ht="30" customHeight="1">
      <c r="B178" s="34"/>
      <c r="D178" s="179" t="s">
        <v>734</v>
      </c>
      <c r="F178" s="180" t="s">
        <v>976</v>
      </c>
      <c r="I178" s="133"/>
      <c r="L178" s="34"/>
      <c r="M178" s="64"/>
      <c r="N178" s="35"/>
      <c r="O178" s="35"/>
      <c r="P178" s="35"/>
      <c r="Q178" s="35"/>
      <c r="R178" s="35"/>
      <c r="S178" s="35"/>
      <c r="T178" s="65"/>
      <c r="AT178" s="17" t="s">
        <v>734</v>
      </c>
      <c r="AU178" s="17" t="s">
        <v>681</v>
      </c>
    </row>
    <row r="179" spans="2:51" s="11" customFormat="1" ht="22.5" customHeight="1">
      <c r="B179" s="181"/>
      <c r="D179" s="179" t="s">
        <v>739</v>
      </c>
      <c r="E179" s="189" t="s">
        <v>620</v>
      </c>
      <c r="F179" s="190" t="s">
        <v>977</v>
      </c>
      <c r="H179" s="191">
        <v>3577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9" t="s">
        <v>739</v>
      </c>
      <c r="AU179" s="189" t="s">
        <v>681</v>
      </c>
      <c r="AV179" s="11" t="s">
        <v>681</v>
      </c>
      <c r="AW179" s="11" t="s">
        <v>637</v>
      </c>
      <c r="AX179" s="11" t="s">
        <v>622</v>
      </c>
      <c r="AY179" s="189" t="s">
        <v>724</v>
      </c>
    </row>
    <row r="180" spans="2:63" s="10" customFormat="1" ht="29.25" customHeight="1">
      <c r="B180" s="150"/>
      <c r="D180" s="161" t="s">
        <v>672</v>
      </c>
      <c r="E180" s="162" t="s">
        <v>681</v>
      </c>
      <c r="F180" s="162" t="s">
        <v>978</v>
      </c>
      <c r="I180" s="153"/>
      <c r="J180" s="163">
        <f>BK180</f>
        <v>0</v>
      </c>
      <c r="L180" s="150"/>
      <c r="M180" s="155"/>
      <c r="N180" s="156"/>
      <c r="O180" s="156"/>
      <c r="P180" s="157">
        <f>SUM(P181:P184)</f>
        <v>0</v>
      </c>
      <c r="Q180" s="156"/>
      <c r="R180" s="157">
        <f>SUM(R181:R184)</f>
        <v>0</v>
      </c>
      <c r="S180" s="156"/>
      <c r="T180" s="158">
        <f>SUM(T181:T184)</f>
        <v>0</v>
      </c>
      <c r="AR180" s="151" t="s">
        <v>622</v>
      </c>
      <c r="AT180" s="159" t="s">
        <v>672</v>
      </c>
      <c r="AU180" s="159" t="s">
        <v>622</v>
      </c>
      <c r="AY180" s="151" t="s">
        <v>724</v>
      </c>
      <c r="BK180" s="160">
        <f>SUM(BK181:BK184)</f>
        <v>0</v>
      </c>
    </row>
    <row r="181" spans="2:65" s="1" customFormat="1" ht="22.5" customHeight="1">
      <c r="B181" s="164"/>
      <c r="C181" s="165" t="s">
        <v>979</v>
      </c>
      <c r="D181" s="165" t="s">
        <v>727</v>
      </c>
      <c r="E181" s="166" t="s">
        <v>980</v>
      </c>
      <c r="F181" s="167" t="s">
        <v>981</v>
      </c>
      <c r="G181" s="168" t="s">
        <v>887</v>
      </c>
      <c r="H181" s="169">
        <v>0.168</v>
      </c>
      <c r="I181" s="170"/>
      <c r="J181" s="171">
        <f>ROUND(I181*H181,2)</f>
        <v>0</v>
      </c>
      <c r="K181" s="167" t="s">
        <v>731</v>
      </c>
      <c r="L181" s="34"/>
      <c r="M181" s="172" t="s">
        <v>620</v>
      </c>
      <c r="N181" s="173" t="s">
        <v>644</v>
      </c>
      <c r="O181" s="35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AR181" s="17" t="s">
        <v>732</v>
      </c>
      <c r="AT181" s="17" t="s">
        <v>727</v>
      </c>
      <c r="AU181" s="17" t="s">
        <v>681</v>
      </c>
      <c r="AY181" s="17" t="s">
        <v>724</v>
      </c>
      <c r="BE181" s="176">
        <f>IF(N181="základní",J181,0)</f>
        <v>0</v>
      </c>
      <c r="BF181" s="176">
        <f>IF(N181="snížená",J181,0)</f>
        <v>0</v>
      </c>
      <c r="BG181" s="176">
        <f>IF(N181="zákl. přenesená",J181,0)</f>
        <v>0</v>
      </c>
      <c r="BH181" s="176">
        <f>IF(N181="sníž. přenesená",J181,0)</f>
        <v>0</v>
      </c>
      <c r="BI181" s="176">
        <f>IF(N181="nulová",J181,0)</f>
        <v>0</v>
      </c>
      <c r="BJ181" s="17" t="s">
        <v>622</v>
      </c>
      <c r="BK181" s="176">
        <f>ROUND(I181*H181,2)</f>
        <v>0</v>
      </c>
      <c r="BL181" s="17" t="s">
        <v>732</v>
      </c>
      <c r="BM181" s="17" t="s">
        <v>982</v>
      </c>
    </row>
    <row r="182" spans="2:47" s="1" customFormat="1" ht="30" customHeight="1">
      <c r="B182" s="34"/>
      <c r="D182" s="179" t="s">
        <v>734</v>
      </c>
      <c r="F182" s="180" t="s">
        <v>983</v>
      </c>
      <c r="I182" s="133"/>
      <c r="L182" s="34"/>
      <c r="M182" s="64"/>
      <c r="N182" s="35"/>
      <c r="O182" s="35"/>
      <c r="P182" s="35"/>
      <c r="Q182" s="35"/>
      <c r="R182" s="35"/>
      <c r="S182" s="35"/>
      <c r="T182" s="65"/>
      <c r="AT182" s="17" t="s">
        <v>734</v>
      </c>
      <c r="AU182" s="17" t="s">
        <v>681</v>
      </c>
    </row>
    <row r="183" spans="2:51" s="13" customFormat="1" ht="22.5" customHeight="1">
      <c r="B183" s="216"/>
      <c r="D183" s="179" t="s">
        <v>739</v>
      </c>
      <c r="E183" s="217" t="s">
        <v>620</v>
      </c>
      <c r="F183" s="218" t="s">
        <v>984</v>
      </c>
      <c r="H183" s="219" t="s">
        <v>620</v>
      </c>
      <c r="I183" s="220"/>
      <c r="L183" s="216"/>
      <c r="M183" s="221"/>
      <c r="N183" s="222"/>
      <c r="O183" s="222"/>
      <c r="P183" s="222"/>
      <c r="Q183" s="222"/>
      <c r="R183" s="222"/>
      <c r="S183" s="222"/>
      <c r="T183" s="223"/>
      <c r="AT183" s="219" t="s">
        <v>739</v>
      </c>
      <c r="AU183" s="219" t="s">
        <v>681</v>
      </c>
      <c r="AV183" s="13" t="s">
        <v>622</v>
      </c>
      <c r="AW183" s="13" t="s">
        <v>637</v>
      </c>
      <c r="AX183" s="13" t="s">
        <v>673</v>
      </c>
      <c r="AY183" s="219" t="s">
        <v>724</v>
      </c>
    </row>
    <row r="184" spans="2:51" s="11" customFormat="1" ht="22.5" customHeight="1">
      <c r="B184" s="181"/>
      <c r="D184" s="179" t="s">
        <v>739</v>
      </c>
      <c r="E184" s="189" t="s">
        <v>620</v>
      </c>
      <c r="F184" s="190" t="s">
        <v>985</v>
      </c>
      <c r="H184" s="191">
        <v>0.168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9" t="s">
        <v>739</v>
      </c>
      <c r="AU184" s="189" t="s">
        <v>681</v>
      </c>
      <c r="AV184" s="11" t="s">
        <v>681</v>
      </c>
      <c r="AW184" s="11" t="s">
        <v>637</v>
      </c>
      <c r="AX184" s="11" t="s">
        <v>622</v>
      </c>
      <c r="AY184" s="189" t="s">
        <v>724</v>
      </c>
    </row>
    <row r="185" spans="2:63" s="10" customFormat="1" ht="29.25" customHeight="1">
      <c r="B185" s="150"/>
      <c r="D185" s="161" t="s">
        <v>672</v>
      </c>
      <c r="E185" s="162" t="s">
        <v>732</v>
      </c>
      <c r="F185" s="162" t="s">
        <v>986</v>
      </c>
      <c r="I185" s="153"/>
      <c r="J185" s="163">
        <f>BK185</f>
        <v>0</v>
      </c>
      <c r="L185" s="150"/>
      <c r="M185" s="155"/>
      <c r="N185" s="156"/>
      <c r="O185" s="156"/>
      <c r="P185" s="157">
        <f>SUM(P186:P188)</f>
        <v>0</v>
      </c>
      <c r="Q185" s="156"/>
      <c r="R185" s="157">
        <f>SUM(R186:R188)</f>
        <v>0</v>
      </c>
      <c r="S185" s="156"/>
      <c r="T185" s="158">
        <f>SUM(T186:T188)</f>
        <v>0</v>
      </c>
      <c r="AR185" s="151" t="s">
        <v>622</v>
      </c>
      <c r="AT185" s="159" t="s">
        <v>672</v>
      </c>
      <c r="AU185" s="159" t="s">
        <v>622</v>
      </c>
      <c r="AY185" s="151" t="s">
        <v>724</v>
      </c>
      <c r="BK185" s="160">
        <f>SUM(BK186:BK188)</f>
        <v>0</v>
      </c>
    </row>
    <row r="186" spans="2:65" s="1" customFormat="1" ht="22.5" customHeight="1">
      <c r="B186" s="164"/>
      <c r="C186" s="165" t="s">
        <v>987</v>
      </c>
      <c r="D186" s="165" t="s">
        <v>727</v>
      </c>
      <c r="E186" s="166" t="s">
        <v>988</v>
      </c>
      <c r="F186" s="167" t="s">
        <v>989</v>
      </c>
      <c r="G186" s="168" t="s">
        <v>887</v>
      </c>
      <c r="H186" s="169">
        <v>1.2</v>
      </c>
      <c r="I186" s="170"/>
      <c r="J186" s="171">
        <f>ROUND(I186*H186,2)</f>
        <v>0</v>
      </c>
      <c r="K186" s="167" t="s">
        <v>731</v>
      </c>
      <c r="L186" s="34"/>
      <c r="M186" s="172" t="s">
        <v>620</v>
      </c>
      <c r="N186" s="173" t="s">
        <v>644</v>
      </c>
      <c r="O186" s="35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AR186" s="17" t="s">
        <v>732</v>
      </c>
      <c r="AT186" s="17" t="s">
        <v>727</v>
      </c>
      <c r="AU186" s="17" t="s">
        <v>681</v>
      </c>
      <c r="AY186" s="17" t="s">
        <v>724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7" t="s">
        <v>622</v>
      </c>
      <c r="BK186" s="176">
        <f>ROUND(I186*H186,2)</f>
        <v>0</v>
      </c>
      <c r="BL186" s="17" t="s">
        <v>732</v>
      </c>
      <c r="BM186" s="17" t="s">
        <v>990</v>
      </c>
    </row>
    <row r="187" spans="2:47" s="1" customFormat="1" ht="42" customHeight="1">
      <c r="B187" s="34"/>
      <c r="D187" s="179" t="s">
        <v>734</v>
      </c>
      <c r="F187" s="180" t="s">
        <v>991</v>
      </c>
      <c r="I187" s="133"/>
      <c r="L187" s="34"/>
      <c r="M187" s="64"/>
      <c r="N187" s="35"/>
      <c r="O187" s="35"/>
      <c r="P187" s="35"/>
      <c r="Q187" s="35"/>
      <c r="R187" s="35"/>
      <c r="S187" s="35"/>
      <c r="T187" s="65"/>
      <c r="AT187" s="17" t="s">
        <v>734</v>
      </c>
      <c r="AU187" s="17" t="s">
        <v>681</v>
      </c>
    </row>
    <row r="188" spans="2:51" s="11" customFormat="1" ht="22.5" customHeight="1">
      <c r="B188" s="181"/>
      <c r="D188" s="179" t="s">
        <v>739</v>
      </c>
      <c r="F188" s="190" t="s">
        <v>992</v>
      </c>
      <c r="H188" s="191">
        <v>1.2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9" t="s">
        <v>739</v>
      </c>
      <c r="AU188" s="189" t="s">
        <v>681</v>
      </c>
      <c r="AV188" s="11" t="s">
        <v>681</v>
      </c>
      <c r="AW188" s="11" t="s">
        <v>604</v>
      </c>
      <c r="AX188" s="11" t="s">
        <v>622</v>
      </c>
      <c r="AY188" s="189" t="s">
        <v>724</v>
      </c>
    </row>
    <row r="189" spans="2:63" s="10" customFormat="1" ht="29.25" customHeight="1">
      <c r="B189" s="150"/>
      <c r="D189" s="161" t="s">
        <v>672</v>
      </c>
      <c r="E189" s="162" t="s">
        <v>754</v>
      </c>
      <c r="F189" s="162" t="s">
        <v>993</v>
      </c>
      <c r="I189" s="153"/>
      <c r="J189" s="163">
        <f>BK189</f>
        <v>0</v>
      </c>
      <c r="L189" s="150"/>
      <c r="M189" s="155"/>
      <c r="N189" s="156"/>
      <c r="O189" s="156"/>
      <c r="P189" s="157">
        <f>SUM(P190:P266)</f>
        <v>0</v>
      </c>
      <c r="Q189" s="156"/>
      <c r="R189" s="157">
        <f>SUM(R190:R266)</f>
        <v>419.5663544</v>
      </c>
      <c r="S189" s="156"/>
      <c r="T189" s="158">
        <f>SUM(T190:T266)</f>
        <v>0</v>
      </c>
      <c r="AR189" s="151" t="s">
        <v>622</v>
      </c>
      <c r="AT189" s="159" t="s">
        <v>672</v>
      </c>
      <c r="AU189" s="159" t="s">
        <v>622</v>
      </c>
      <c r="AY189" s="151" t="s">
        <v>724</v>
      </c>
      <c r="BK189" s="160">
        <f>SUM(BK190:BK266)</f>
        <v>0</v>
      </c>
    </row>
    <row r="190" spans="2:65" s="1" customFormat="1" ht="22.5" customHeight="1">
      <c r="B190" s="164"/>
      <c r="C190" s="165" t="s">
        <v>994</v>
      </c>
      <c r="D190" s="165" t="s">
        <v>727</v>
      </c>
      <c r="E190" s="166" t="s">
        <v>995</v>
      </c>
      <c r="F190" s="167" t="s">
        <v>996</v>
      </c>
      <c r="G190" s="168" t="s">
        <v>757</v>
      </c>
      <c r="H190" s="169">
        <v>16</v>
      </c>
      <c r="I190" s="170"/>
      <c r="J190" s="171">
        <f>ROUND(I190*H190,2)</f>
        <v>0</v>
      </c>
      <c r="K190" s="167" t="s">
        <v>731</v>
      </c>
      <c r="L190" s="34"/>
      <c r="M190" s="172" t="s">
        <v>620</v>
      </c>
      <c r="N190" s="173" t="s">
        <v>644</v>
      </c>
      <c r="O190" s="3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7" t="s">
        <v>732</v>
      </c>
      <c r="AT190" s="17" t="s">
        <v>727</v>
      </c>
      <c r="AU190" s="17" t="s">
        <v>681</v>
      </c>
      <c r="AY190" s="17" t="s">
        <v>724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622</v>
      </c>
      <c r="BK190" s="176">
        <f>ROUND(I190*H190,2)</f>
        <v>0</v>
      </c>
      <c r="BL190" s="17" t="s">
        <v>732</v>
      </c>
      <c r="BM190" s="17" t="s">
        <v>997</v>
      </c>
    </row>
    <row r="191" spans="2:47" s="1" customFormat="1" ht="30" customHeight="1">
      <c r="B191" s="34"/>
      <c r="D191" s="177" t="s">
        <v>734</v>
      </c>
      <c r="F191" s="178" t="s">
        <v>998</v>
      </c>
      <c r="I191" s="133"/>
      <c r="L191" s="34"/>
      <c r="M191" s="64"/>
      <c r="N191" s="35"/>
      <c r="O191" s="35"/>
      <c r="P191" s="35"/>
      <c r="Q191" s="35"/>
      <c r="R191" s="35"/>
      <c r="S191" s="35"/>
      <c r="T191" s="65"/>
      <c r="AT191" s="17" t="s">
        <v>734</v>
      </c>
      <c r="AU191" s="17" t="s">
        <v>681</v>
      </c>
    </row>
    <row r="192" spans="2:65" s="1" customFormat="1" ht="22.5" customHeight="1">
      <c r="B192" s="164"/>
      <c r="C192" s="165" t="s">
        <v>999</v>
      </c>
      <c r="D192" s="165" t="s">
        <v>727</v>
      </c>
      <c r="E192" s="166" t="s">
        <v>1000</v>
      </c>
      <c r="F192" s="167" t="s">
        <v>1001</v>
      </c>
      <c r="G192" s="168" t="s">
        <v>757</v>
      </c>
      <c r="H192" s="169">
        <v>12</v>
      </c>
      <c r="I192" s="170"/>
      <c r="J192" s="171">
        <f>ROUND(I192*H192,2)</f>
        <v>0</v>
      </c>
      <c r="K192" s="167" t="s">
        <v>731</v>
      </c>
      <c r="L192" s="34"/>
      <c r="M192" s="172" t="s">
        <v>620</v>
      </c>
      <c r="N192" s="173" t="s">
        <v>644</v>
      </c>
      <c r="O192" s="35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AR192" s="17" t="s">
        <v>732</v>
      </c>
      <c r="AT192" s="17" t="s">
        <v>727</v>
      </c>
      <c r="AU192" s="17" t="s">
        <v>681</v>
      </c>
      <c r="AY192" s="17" t="s">
        <v>724</v>
      </c>
      <c r="BE192" s="176">
        <f>IF(N192="základní",J192,0)</f>
        <v>0</v>
      </c>
      <c r="BF192" s="176">
        <f>IF(N192="snížená",J192,0)</f>
        <v>0</v>
      </c>
      <c r="BG192" s="176">
        <f>IF(N192="zákl. přenesená",J192,0)</f>
        <v>0</v>
      </c>
      <c r="BH192" s="176">
        <f>IF(N192="sníž. přenesená",J192,0)</f>
        <v>0</v>
      </c>
      <c r="BI192" s="176">
        <f>IF(N192="nulová",J192,0)</f>
        <v>0</v>
      </c>
      <c r="BJ192" s="17" t="s">
        <v>622</v>
      </c>
      <c r="BK192" s="176">
        <f>ROUND(I192*H192,2)</f>
        <v>0</v>
      </c>
      <c r="BL192" s="17" t="s">
        <v>732</v>
      </c>
      <c r="BM192" s="17" t="s">
        <v>1002</v>
      </c>
    </row>
    <row r="193" spans="2:51" s="11" customFormat="1" ht="22.5" customHeight="1">
      <c r="B193" s="181"/>
      <c r="D193" s="177" t="s">
        <v>739</v>
      </c>
      <c r="E193" s="182" t="s">
        <v>620</v>
      </c>
      <c r="F193" s="183" t="s">
        <v>1003</v>
      </c>
      <c r="H193" s="184">
        <v>12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9" t="s">
        <v>739</v>
      </c>
      <c r="AU193" s="189" t="s">
        <v>681</v>
      </c>
      <c r="AV193" s="11" t="s">
        <v>681</v>
      </c>
      <c r="AW193" s="11" t="s">
        <v>637</v>
      </c>
      <c r="AX193" s="11" t="s">
        <v>622</v>
      </c>
      <c r="AY193" s="189" t="s">
        <v>724</v>
      </c>
    </row>
    <row r="194" spans="2:65" s="1" customFormat="1" ht="22.5" customHeight="1">
      <c r="B194" s="164"/>
      <c r="C194" s="165" t="s">
        <v>1004</v>
      </c>
      <c r="D194" s="165" t="s">
        <v>727</v>
      </c>
      <c r="E194" s="166" t="s">
        <v>1005</v>
      </c>
      <c r="F194" s="167" t="s">
        <v>1006</v>
      </c>
      <c r="G194" s="168" t="s">
        <v>757</v>
      </c>
      <c r="H194" s="169">
        <v>91</v>
      </c>
      <c r="I194" s="170"/>
      <c r="J194" s="171">
        <f>ROUND(I194*H194,2)</f>
        <v>0</v>
      </c>
      <c r="K194" s="167" t="s">
        <v>731</v>
      </c>
      <c r="L194" s="34"/>
      <c r="M194" s="172" t="s">
        <v>620</v>
      </c>
      <c r="N194" s="173" t="s">
        <v>644</v>
      </c>
      <c r="O194" s="3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7" t="s">
        <v>732</v>
      </c>
      <c r="AT194" s="17" t="s">
        <v>727</v>
      </c>
      <c r="AU194" s="17" t="s">
        <v>681</v>
      </c>
      <c r="AY194" s="17" t="s">
        <v>724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622</v>
      </c>
      <c r="BK194" s="176">
        <f>ROUND(I194*H194,2)</f>
        <v>0</v>
      </c>
      <c r="BL194" s="17" t="s">
        <v>732</v>
      </c>
      <c r="BM194" s="17" t="s">
        <v>1007</v>
      </c>
    </row>
    <row r="195" spans="2:47" s="1" customFormat="1" ht="42" customHeight="1">
      <c r="B195" s="34"/>
      <c r="D195" s="179" t="s">
        <v>734</v>
      </c>
      <c r="F195" s="180" t="s">
        <v>1008</v>
      </c>
      <c r="I195" s="133"/>
      <c r="L195" s="34"/>
      <c r="M195" s="64"/>
      <c r="N195" s="35"/>
      <c r="O195" s="35"/>
      <c r="P195" s="35"/>
      <c r="Q195" s="35"/>
      <c r="R195" s="35"/>
      <c r="S195" s="35"/>
      <c r="T195" s="65"/>
      <c r="AT195" s="17" t="s">
        <v>734</v>
      </c>
      <c r="AU195" s="17" t="s">
        <v>681</v>
      </c>
    </row>
    <row r="196" spans="2:51" s="13" customFormat="1" ht="22.5" customHeight="1">
      <c r="B196" s="216"/>
      <c r="D196" s="179" t="s">
        <v>739</v>
      </c>
      <c r="E196" s="217" t="s">
        <v>620</v>
      </c>
      <c r="F196" s="218" t="s">
        <v>1009</v>
      </c>
      <c r="H196" s="219" t="s">
        <v>620</v>
      </c>
      <c r="I196" s="220"/>
      <c r="L196" s="216"/>
      <c r="M196" s="221"/>
      <c r="N196" s="222"/>
      <c r="O196" s="222"/>
      <c r="P196" s="222"/>
      <c r="Q196" s="222"/>
      <c r="R196" s="222"/>
      <c r="S196" s="222"/>
      <c r="T196" s="223"/>
      <c r="AT196" s="219" t="s">
        <v>739</v>
      </c>
      <c r="AU196" s="219" t="s">
        <v>681</v>
      </c>
      <c r="AV196" s="13" t="s">
        <v>622</v>
      </c>
      <c r="AW196" s="13" t="s">
        <v>637</v>
      </c>
      <c r="AX196" s="13" t="s">
        <v>673</v>
      </c>
      <c r="AY196" s="219" t="s">
        <v>724</v>
      </c>
    </row>
    <row r="197" spans="2:51" s="11" customFormat="1" ht="22.5" customHeight="1">
      <c r="B197" s="181"/>
      <c r="D197" s="179" t="s">
        <v>739</v>
      </c>
      <c r="E197" s="189" t="s">
        <v>620</v>
      </c>
      <c r="F197" s="190" t="s">
        <v>1010</v>
      </c>
      <c r="H197" s="191">
        <v>36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9" t="s">
        <v>739</v>
      </c>
      <c r="AU197" s="189" t="s">
        <v>681</v>
      </c>
      <c r="AV197" s="11" t="s">
        <v>681</v>
      </c>
      <c r="AW197" s="11" t="s">
        <v>637</v>
      </c>
      <c r="AX197" s="11" t="s">
        <v>673</v>
      </c>
      <c r="AY197" s="189" t="s">
        <v>724</v>
      </c>
    </row>
    <row r="198" spans="2:51" s="11" customFormat="1" ht="22.5" customHeight="1">
      <c r="B198" s="181"/>
      <c r="D198" s="179" t="s">
        <v>739</v>
      </c>
      <c r="E198" s="189" t="s">
        <v>620</v>
      </c>
      <c r="F198" s="190" t="s">
        <v>1011</v>
      </c>
      <c r="H198" s="191">
        <v>55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9" t="s">
        <v>739</v>
      </c>
      <c r="AU198" s="189" t="s">
        <v>681</v>
      </c>
      <c r="AV198" s="11" t="s">
        <v>681</v>
      </c>
      <c r="AW198" s="11" t="s">
        <v>637</v>
      </c>
      <c r="AX198" s="11" t="s">
        <v>673</v>
      </c>
      <c r="AY198" s="189" t="s">
        <v>724</v>
      </c>
    </row>
    <row r="199" spans="2:51" s="12" customFormat="1" ht="22.5" customHeight="1">
      <c r="B199" s="192"/>
      <c r="D199" s="177" t="s">
        <v>739</v>
      </c>
      <c r="E199" s="193" t="s">
        <v>620</v>
      </c>
      <c r="F199" s="194" t="s">
        <v>748</v>
      </c>
      <c r="H199" s="195">
        <v>91</v>
      </c>
      <c r="I199" s="196"/>
      <c r="L199" s="192"/>
      <c r="M199" s="197"/>
      <c r="N199" s="198"/>
      <c r="O199" s="198"/>
      <c r="P199" s="198"/>
      <c r="Q199" s="198"/>
      <c r="R199" s="198"/>
      <c r="S199" s="198"/>
      <c r="T199" s="199"/>
      <c r="AT199" s="200" t="s">
        <v>739</v>
      </c>
      <c r="AU199" s="200" t="s">
        <v>681</v>
      </c>
      <c r="AV199" s="12" t="s">
        <v>732</v>
      </c>
      <c r="AW199" s="12" t="s">
        <v>637</v>
      </c>
      <c r="AX199" s="12" t="s">
        <v>622</v>
      </c>
      <c r="AY199" s="200" t="s">
        <v>724</v>
      </c>
    </row>
    <row r="200" spans="2:65" s="1" customFormat="1" ht="22.5" customHeight="1">
      <c r="B200" s="164"/>
      <c r="C200" s="165" t="s">
        <v>1012</v>
      </c>
      <c r="D200" s="165" t="s">
        <v>727</v>
      </c>
      <c r="E200" s="166" t="s">
        <v>1013</v>
      </c>
      <c r="F200" s="167" t="s">
        <v>1014</v>
      </c>
      <c r="G200" s="168" t="s">
        <v>757</v>
      </c>
      <c r="H200" s="169">
        <v>12</v>
      </c>
      <c r="I200" s="170"/>
      <c r="J200" s="171">
        <f>ROUND(I200*H200,2)</f>
        <v>0</v>
      </c>
      <c r="K200" s="167" t="s">
        <v>731</v>
      </c>
      <c r="L200" s="34"/>
      <c r="M200" s="172" t="s">
        <v>620</v>
      </c>
      <c r="N200" s="173" t="s">
        <v>644</v>
      </c>
      <c r="O200" s="3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7" t="s">
        <v>732</v>
      </c>
      <c r="AT200" s="17" t="s">
        <v>727</v>
      </c>
      <c r="AU200" s="17" t="s">
        <v>681</v>
      </c>
      <c r="AY200" s="17" t="s">
        <v>724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622</v>
      </c>
      <c r="BK200" s="176">
        <f>ROUND(I200*H200,2)</f>
        <v>0</v>
      </c>
      <c r="BL200" s="17" t="s">
        <v>732</v>
      </c>
      <c r="BM200" s="17" t="s">
        <v>1015</v>
      </c>
    </row>
    <row r="201" spans="2:51" s="11" customFormat="1" ht="22.5" customHeight="1">
      <c r="B201" s="181"/>
      <c r="D201" s="177" t="s">
        <v>739</v>
      </c>
      <c r="E201" s="182" t="s">
        <v>620</v>
      </c>
      <c r="F201" s="183" t="s">
        <v>1003</v>
      </c>
      <c r="H201" s="184">
        <v>12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9" t="s">
        <v>739</v>
      </c>
      <c r="AU201" s="189" t="s">
        <v>681</v>
      </c>
      <c r="AV201" s="11" t="s">
        <v>681</v>
      </c>
      <c r="AW201" s="11" t="s">
        <v>637</v>
      </c>
      <c r="AX201" s="11" t="s">
        <v>622</v>
      </c>
      <c r="AY201" s="189" t="s">
        <v>724</v>
      </c>
    </row>
    <row r="202" spans="2:65" s="1" customFormat="1" ht="22.5" customHeight="1">
      <c r="B202" s="164"/>
      <c r="C202" s="165" t="s">
        <v>1016</v>
      </c>
      <c r="D202" s="165" t="s">
        <v>727</v>
      </c>
      <c r="E202" s="166" t="s">
        <v>1017</v>
      </c>
      <c r="F202" s="167" t="s">
        <v>1018</v>
      </c>
      <c r="G202" s="168" t="s">
        <v>757</v>
      </c>
      <c r="H202" s="169">
        <v>36</v>
      </c>
      <c r="I202" s="170"/>
      <c r="J202" s="171">
        <f>ROUND(I202*H202,2)</f>
        <v>0</v>
      </c>
      <c r="K202" s="167" t="s">
        <v>731</v>
      </c>
      <c r="L202" s="34"/>
      <c r="M202" s="172" t="s">
        <v>620</v>
      </c>
      <c r="N202" s="173" t="s">
        <v>644</v>
      </c>
      <c r="O202" s="35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AR202" s="17" t="s">
        <v>732</v>
      </c>
      <c r="AT202" s="17" t="s">
        <v>727</v>
      </c>
      <c r="AU202" s="17" t="s">
        <v>681</v>
      </c>
      <c r="AY202" s="17" t="s">
        <v>724</v>
      </c>
      <c r="BE202" s="176">
        <f>IF(N202="základní",J202,0)</f>
        <v>0</v>
      </c>
      <c r="BF202" s="176">
        <f>IF(N202="snížená",J202,0)</f>
        <v>0</v>
      </c>
      <c r="BG202" s="176">
        <f>IF(N202="zákl. přenesená",J202,0)</f>
        <v>0</v>
      </c>
      <c r="BH202" s="176">
        <f>IF(N202="sníž. přenesená",J202,0)</f>
        <v>0</v>
      </c>
      <c r="BI202" s="176">
        <f>IF(N202="nulová",J202,0)</f>
        <v>0</v>
      </c>
      <c r="BJ202" s="17" t="s">
        <v>622</v>
      </c>
      <c r="BK202" s="176">
        <f>ROUND(I202*H202,2)</f>
        <v>0</v>
      </c>
      <c r="BL202" s="17" t="s">
        <v>732</v>
      </c>
      <c r="BM202" s="17" t="s">
        <v>1019</v>
      </c>
    </row>
    <row r="203" spans="2:47" s="1" customFormat="1" ht="30" customHeight="1">
      <c r="B203" s="34"/>
      <c r="D203" s="177" t="s">
        <v>734</v>
      </c>
      <c r="F203" s="178" t="s">
        <v>1020</v>
      </c>
      <c r="I203" s="133"/>
      <c r="L203" s="34"/>
      <c r="M203" s="64"/>
      <c r="N203" s="35"/>
      <c r="O203" s="35"/>
      <c r="P203" s="35"/>
      <c r="Q203" s="35"/>
      <c r="R203" s="35"/>
      <c r="S203" s="35"/>
      <c r="T203" s="65"/>
      <c r="AT203" s="17" t="s">
        <v>734</v>
      </c>
      <c r="AU203" s="17" t="s">
        <v>681</v>
      </c>
    </row>
    <row r="204" spans="2:65" s="1" customFormat="1" ht="22.5" customHeight="1">
      <c r="B204" s="164"/>
      <c r="C204" s="165" t="s">
        <v>1021</v>
      </c>
      <c r="D204" s="165" t="s">
        <v>727</v>
      </c>
      <c r="E204" s="166" t="s">
        <v>1022</v>
      </c>
      <c r="F204" s="167" t="s">
        <v>1023</v>
      </c>
      <c r="G204" s="168" t="s">
        <v>757</v>
      </c>
      <c r="H204" s="169">
        <v>3755.85</v>
      </c>
      <c r="I204" s="170"/>
      <c r="J204" s="171">
        <f>ROUND(I204*H204,2)</f>
        <v>0</v>
      </c>
      <c r="K204" s="167" t="s">
        <v>731</v>
      </c>
      <c r="L204" s="34"/>
      <c r="M204" s="172" t="s">
        <v>620</v>
      </c>
      <c r="N204" s="173" t="s">
        <v>644</v>
      </c>
      <c r="O204" s="35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7" t="s">
        <v>732</v>
      </c>
      <c r="AT204" s="17" t="s">
        <v>727</v>
      </c>
      <c r="AU204" s="17" t="s">
        <v>681</v>
      </c>
      <c r="AY204" s="17" t="s">
        <v>724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622</v>
      </c>
      <c r="BK204" s="176">
        <f>ROUND(I204*H204,2)</f>
        <v>0</v>
      </c>
      <c r="BL204" s="17" t="s">
        <v>732</v>
      </c>
      <c r="BM204" s="17" t="s">
        <v>1024</v>
      </c>
    </row>
    <row r="205" spans="2:47" s="1" customFormat="1" ht="30" customHeight="1">
      <c r="B205" s="34"/>
      <c r="D205" s="179" t="s">
        <v>734</v>
      </c>
      <c r="F205" s="180" t="s">
        <v>1025</v>
      </c>
      <c r="I205" s="133"/>
      <c r="L205" s="34"/>
      <c r="M205" s="64"/>
      <c r="N205" s="35"/>
      <c r="O205" s="35"/>
      <c r="P205" s="35"/>
      <c r="Q205" s="35"/>
      <c r="R205" s="35"/>
      <c r="S205" s="35"/>
      <c r="T205" s="65"/>
      <c r="AT205" s="17" t="s">
        <v>734</v>
      </c>
      <c r="AU205" s="17" t="s">
        <v>681</v>
      </c>
    </row>
    <row r="206" spans="2:51" s="11" customFormat="1" ht="22.5" customHeight="1">
      <c r="B206" s="181"/>
      <c r="D206" s="177" t="s">
        <v>739</v>
      </c>
      <c r="E206" s="182" t="s">
        <v>620</v>
      </c>
      <c r="F206" s="183" t="s">
        <v>1026</v>
      </c>
      <c r="H206" s="184">
        <v>3755.85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9" t="s">
        <v>739</v>
      </c>
      <c r="AU206" s="189" t="s">
        <v>681</v>
      </c>
      <c r="AV206" s="11" t="s">
        <v>681</v>
      </c>
      <c r="AW206" s="11" t="s">
        <v>637</v>
      </c>
      <c r="AX206" s="11" t="s">
        <v>622</v>
      </c>
      <c r="AY206" s="189" t="s">
        <v>724</v>
      </c>
    </row>
    <row r="207" spans="2:65" s="1" customFormat="1" ht="22.5" customHeight="1">
      <c r="B207" s="164"/>
      <c r="C207" s="165" t="s">
        <v>1027</v>
      </c>
      <c r="D207" s="165" t="s">
        <v>727</v>
      </c>
      <c r="E207" s="166" t="s">
        <v>1028</v>
      </c>
      <c r="F207" s="167" t="s">
        <v>1029</v>
      </c>
      <c r="G207" s="168" t="s">
        <v>757</v>
      </c>
      <c r="H207" s="169">
        <v>14</v>
      </c>
      <c r="I207" s="170"/>
      <c r="J207" s="171">
        <f>ROUND(I207*H207,2)</f>
        <v>0</v>
      </c>
      <c r="K207" s="167" t="s">
        <v>731</v>
      </c>
      <c r="L207" s="34"/>
      <c r="M207" s="172" t="s">
        <v>620</v>
      </c>
      <c r="N207" s="173" t="s">
        <v>644</v>
      </c>
      <c r="O207" s="35"/>
      <c r="P207" s="174">
        <f>O207*H207</f>
        <v>0</v>
      </c>
      <c r="Q207" s="174">
        <v>0.46166</v>
      </c>
      <c r="R207" s="174">
        <f>Q207*H207</f>
        <v>6.46324</v>
      </c>
      <c r="S207" s="174">
        <v>0</v>
      </c>
      <c r="T207" s="175">
        <f>S207*H207</f>
        <v>0</v>
      </c>
      <c r="AR207" s="17" t="s">
        <v>732</v>
      </c>
      <c r="AT207" s="17" t="s">
        <v>727</v>
      </c>
      <c r="AU207" s="17" t="s">
        <v>681</v>
      </c>
      <c r="AY207" s="17" t="s">
        <v>724</v>
      </c>
      <c r="BE207" s="176">
        <f>IF(N207="základní",J207,0)</f>
        <v>0</v>
      </c>
      <c r="BF207" s="176">
        <f>IF(N207="snížená",J207,0)</f>
        <v>0</v>
      </c>
      <c r="BG207" s="176">
        <f>IF(N207="zákl. přenesená",J207,0)</f>
        <v>0</v>
      </c>
      <c r="BH207" s="176">
        <f>IF(N207="sníž. přenesená",J207,0)</f>
        <v>0</v>
      </c>
      <c r="BI207" s="176">
        <f>IF(N207="nulová",J207,0)</f>
        <v>0</v>
      </c>
      <c r="BJ207" s="17" t="s">
        <v>622</v>
      </c>
      <c r="BK207" s="176">
        <f>ROUND(I207*H207,2)</f>
        <v>0</v>
      </c>
      <c r="BL207" s="17" t="s">
        <v>732</v>
      </c>
      <c r="BM207" s="17" t="s">
        <v>1030</v>
      </c>
    </row>
    <row r="208" spans="2:47" s="1" customFormat="1" ht="30" customHeight="1">
      <c r="B208" s="34"/>
      <c r="D208" s="177" t="s">
        <v>734</v>
      </c>
      <c r="F208" s="178" t="s">
        <v>1031</v>
      </c>
      <c r="I208" s="133"/>
      <c r="L208" s="34"/>
      <c r="M208" s="64"/>
      <c r="N208" s="35"/>
      <c r="O208" s="35"/>
      <c r="P208" s="35"/>
      <c r="Q208" s="35"/>
      <c r="R208" s="35"/>
      <c r="S208" s="35"/>
      <c r="T208" s="65"/>
      <c r="AT208" s="17" t="s">
        <v>734</v>
      </c>
      <c r="AU208" s="17" t="s">
        <v>681</v>
      </c>
    </row>
    <row r="209" spans="2:65" s="1" customFormat="1" ht="31.5" customHeight="1">
      <c r="B209" s="164"/>
      <c r="C209" s="165" t="s">
        <v>1032</v>
      </c>
      <c r="D209" s="165" t="s">
        <v>727</v>
      </c>
      <c r="E209" s="166" t="s">
        <v>1033</v>
      </c>
      <c r="F209" s="167" t="s">
        <v>1034</v>
      </c>
      <c r="G209" s="168" t="s">
        <v>757</v>
      </c>
      <c r="H209" s="169">
        <v>14</v>
      </c>
      <c r="I209" s="170"/>
      <c r="J209" s="171">
        <f>ROUND(I209*H209,2)</f>
        <v>0</v>
      </c>
      <c r="K209" s="167" t="s">
        <v>731</v>
      </c>
      <c r="L209" s="34"/>
      <c r="M209" s="172" t="s">
        <v>620</v>
      </c>
      <c r="N209" s="173" t="s">
        <v>644</v>
      </c>
      <c r="O209" s="35"/>
      <c r="P209" s="174">
        <f>O209*H209</f>
        <v>0</v>
      </c>
      <c r="Q209" s="174">
        <v>0.26376</v>
      </c>
      <c r="R209" s="174">
        <f>Q209*H209</f>
        <v>3.69264</v>
      </c>
      <c r="S209" s="174">
        <v>0</v>
      </c>
      <c r="T209" s="175">
        <f>S209*H209</f>
        <v>0</v>
      </c>
      <c r="AR209" s="17" t="s">
        <v>732</v>
      </c>
      <c r="AT209" s="17" t="s">
        <v>727</v>
      </c>
      <c r="AU209" s="17" t="s">
        <v>681</v>
      </c>
      <c r="AY209" s="17" t="s">
        <v>724</v>
      </c>
      <c r="BE209" s="176">
        <f>IF(N209="základní",J209,0)</f>
        <v>0</v>
      </c>
      <c r="BF209" s="176">
        <f>IF(N209="snížená",J209,0)</f>
        <v>0</v>
      </c>
      <c r="BG209" s="176">
        <f>IF(N209="zákl. přenesená",J209,0)</f>
        <v>0</v>
      </c>
      <c r="BH209" s="176">
        <f>IF(N209="sníž. přenesená",J209,0)</f>
        <v>0</v>
      </c>
      <c r="BI209" s="176">
        <f>IF(N209="nulová",J209,0)</f>
        <v>0</v>
      </c>
      <c r="BJ209" s="17" t="s">
        <v>622</v>
      </c>
      <c r="BK209" s="176">
        <f>ROUND(I209*H209,2)</f>
        <v>0</v>
      </c>
      <c r="BL209" s="17" t="s">
        <v>732</v>
      </c>
      <c r="BM209" s="17" t="s">
        <v>1035</v>
      </c>
    </row>
    <row r="210" spans="2:47" s="1" customFormat="1" ht="30" customHeight="1">
      <c r="B210" s="34"/>
      <c r="D210" s="177" t="s">
        <v>734</v>
      </c>
      <c r="F210" s="178" t="s">
        <v>1036</v>
      </c>
      <c r="I210" s="133"/>
      <c r="L210" s="34"/>
      <c r="M210" s="64"/>
      <c r="N210" s="35"/>
      <c r="O210" s="35"/>
      <c r="P210" s="35"/>
      <c r="Q210" s="35"/>
      <c r="R210" s="35"/>
      <c r="S210" s="35"/>
      <c r="T210" s="65"/>
      <c r="AT210" s="17" t="s">
        <v>734</v>
      </c>
      <c r="AU210" s="17" t="s">
        <v>681</v>
      </c>
    </row>
    <row r="211" spans="2:65" s="1" customFormat="1" ht="22.5" customHeight="1">
      <c r="B211" s="164"/>
      <c r="C211" s="165" t="s">
        <v>1037</v>
      </c>
      <c r="D211" s="165" t="s">
        <v>727</v>
      </c>
      <c r="E211" s="166" t="s">
        <v>1038</v>
      </c>
      <c r="F211" s="167" t="s">
        <v>1039</v>
      </c>
      <c r="G211" s="168" t="s">
        <v>757</v>
      </c>
      <c r="H211" s="169">
        <v>753</v>
      </c>
      <c r="I211" s="170"/>
      <c r="J211" s="171">
        <f>ROUND(I211*H211,2)</f>
        <v>0</v>
      </c>
      <c r="K211" s="167" t="s">
        <v>731</v>
      </c>
      <c r="L211" s="34"/>
      <c r="M211" s="172" t="s">
        <v>620</v>
      </c>
      <c r="N211" s="173" t="s">
        <v>644</v>
      </c>
      <c r="O211" s="35"/>
      <c r="P211" s="174">
        <f>O211*H211</f>
        <v>0</v>
      </c>
      <c r="Q211" s="174">
        <v>0.18776</v>
      </c>
      <c r="R211" s="174">
        <f>Q211*H211</f>
        <v>141.38328</v>
      </c>
      <c r="S211" s="174">
        <v>0</v>
      </c>
      <c r="T211" s="175">
        <f>S211*H211</f>
        <v>0</v>
      </c>
      <c r="AR211" s="17" t="s">
        <v>732</v>
      </c>
      <c r="AT211" s="17" t="s">
        <v>727</v>
      </c>
      <c r="AU211" s="17" t="s">
        <v>681</v>
      </c>
      <c r="AY211" s="17" t="s">
        <v>724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7" t="s">
        <v>622</v>
      </c>
      <c r="BK211" s="176">
        <f>ROUND(I211*H211,2)</f>
        <v>0</v>
      </c>
      <c r="BL211" s="17" t="s">
        <v>732</v>
      </c>
      <c r="BM211" s="17" t="s">
        <v>1040</v>
      </c>
    </row>
    <row r="212" spans="2:47" s="1" customFormat="1" ht="54" customHeight="1">
      <c r="B212" s="34"/>
      <c r="D212" s="177" t="s">
        <v>734</v>
      </c>
      <c r="F212" s="178" t="s">
        <v>1041</v>
      </c>
      <c r="I212" s="133"/>
      <c r="L212" s="34"/>
      <c r="M212" s="64"/>
      <c r="N212" s="35"/>
      <c r="O212" s="35"/>
      <c r="P212" s="35"/>
      <c r="Q212" s="35"/>
      <c r="R212" s="35"/>
      <c r="S212" s="35"/>
      <c r="T212" s="65"/>
      <c r="AT212" s="17" t="s">
        <v>734</v>
      </c>
      <c r="AU212" s="17" t="s">
        <v>681</v>
      </c>
    </row>
    <row r="213" spans="2:65" s="1" customFormat="1" ht="22.5" customHeight="1">
      <c r="B213" s="164"/>
      <c r="C213" s="201" t="s">
        <v>1042</v>
      </c>
      <c r="D213" s="201" t="s">
        <v>749</v>
      </c>
      <c r="E213" s="202" t="s">
        <v>1043</v>
      </c>
      <c r="F213" s="203" t="s">
        <v>1044</v>
      </c>
      <c r="G213" s="204" t="s">
        <v>944</v>
      </c>
      <c r="H213" s="205">
        <v>150.6</v>
      </c>
      <c r="I213" s="206"/>
      <c r="J213" s="207">
        <f>ROUND(I213*H213,2)</f>
        <v>0</v>
      </c>
      <c r="K213" s="203" t="s">
        <v>731</v>
      </c>
      <c r="L213" s="208"/>
      <c r="M213" s="209" t="s">
        <v>620</v>
      </c>
      <c r="N213" s="210" t="s">
        <v>644</v>
      </c>
      <c r="O213" s="35"/>
      <c r="P213" s="174">
        <f>O213*H213</f>
        <v>0</v>
      </c>
      <c r="Q213" s="174">
        <v>1</v>
      </c>
      <c r="R213" s="174">
        <f>Q213*H213</f>
        <v>150.6</v>
      </c>
      <c r="S213" s="174">
        <v>0</v>
      </c>
      <c r="T213" s="175">
        <f>S213*H213</f>
        <v>0</v>
      </c>
      <c r="AR213" s="17" t="s">
        <v>752</v>
      </c>
      <c r="AT213" s="17" t="s">
        <v>749</v>
      </c>
      <c r="AU213" s="17" t="s">
        <v>681</v>
      </c>
      <c r="AY213" s="17" t="s">
        <v>724</v>
      </c>
      <c r="BE213" s="176">
        <f>IF(N213="základní",J213,0)</f>
        <v>0</v>
      </c>
      <c r="BF213" s="176">
        <f>IF(N213="snížená",J213,0)</f>
        <v>0</v>
      </c>
      <c r="BG213" s="176">
        <f>IF(N213="zákl. přenesená",J213,0)</f>
        <v>0</v>
      </c>
      <c r="BH213" s="176">
        <f>IF(N213="sníž. přenesená",J213,0)</f>
        <v>0</v>
      </c>
      <c r="BI213" s="176">
        <f>IF(N213="nulová",J213,0)</f>
        <v>0</v>
      </c>
      <c r="BJ213" s="17" t="s">
        <v>622</v>
      </c>
      <c r="BK213" s="176">
        <f>ROUND(I213*H213,2)</f>
        <v>0</v>
      </c>
      <c r="BL213" s="17" t="s">
        <v>732</v>
      </c>
      <c r="BM213" s="17" t="s">
        <v>1045</v>
      </c>
    </row>
    <row r="214" spans="2:51" s="11" customFormat="1" ht="22.5" customHeight="1">
      <c r="B214" s="181"/>
      <c r="D214" s="177" t="s">
        <v>739</v>
      </c>
      <c r="E214" s="182" t="s">
        <v>620</v>
      </c>
      <c r="F214" s="183" t="s">
        <v>1046</v>
      </c>
      <c r="H214" s="184">
        <v>150.6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9" t="s">
        <v>739</v>
      </c>
      <c r="AU214" s="189" t="s">
        <v>681</v>
      </c>
      <c r="AV214" s="11" t="s">
        <v>681</v>
      </c>
      <c r="AW214" s="11" t="s">
        <v>637</v>
      </c>
      <c r="AX214" s="11" t="s">
        <v>622</v>
      </c>
      <c r="AY214" s="189" t="s">
        <v>724</v>
      </c>
    </row>
    <row r="215" spans="2:65" s="1" customFormat="1" ht="31.5" customHeight="1">
      <c r="B215" s="164"/>
      <c r="C215" s="165" t="s">
        <v>1047</v>
      </c>
      <c r="D215" s="165" t="s">
        <v>727</v>
      </c>
      <c r="E215" s="166" t="s">
        <v>1048</v>
      </c>
      <c r="F215" s="167" t="s">
        <v>1049</v>
      </c>
      <c r="G215" s="168" t="s">
        <v>757</v>
      </c>
      <c r="H215" s="169">
        <v>238.995</v>
      </c>
      <c r="I215" s="170"/>
      <c r="J215" s="171">
        <f>ROUND(I215*H215,2)</f>
        <v>0</v>
      </c>
      <c r="K215" s="167" t="s">
        <v>731</v>
      </c>
      <c r="L215" s="34"/>
      <c r="M215" s="172" t="s">
        <v>620</v>
      </c>
      <c r="N215" s="173" t="s">
        <v>644</v>
      </c>
      <c r="O215" s="35"/>
      <c r="P215" s="174">
        <f>O215*H215</f>
        <v>0</v>
      </c>
      <c r="Q215" s="174">
        <v>0.084</v>
      </c>
      <c r="R215" s="174">
        <f>Q215*H215</f>
        <v>20.075580000000002</v>
      </c>
      <c r="S215" s="174">
        <v>0</v>
      </c>
      <c r="T215" s="175">
        <f>S215*H215</f>
        <v>0</v>
      </c>
      <c r="AR215" s="17" t="s">
        <v>732</v>
      </c>
      <c r="AT215" s="17" t="s">
        <v>727</v>
      </c>
      <c r="AU215" s="17" t="s">
        <v>681</v>
      </c>
      <c r="AY215" s="17" t="s">
        <v>724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7" t="s">
        <v>622</v>
      </c>
      <c r="BK215" s="176">
        <f>ROUND(I215*H215,2)</f>
        <v>0</v>
      </c>
      <c r="BL215" s="17" t="s">
        <v>732</v>
      </c>
      <c r="BM215" s="17" t="s">
        <v>1050</v>
      </c>
    </row>
    <row r="216" spans="2:47" s="1" customFormat="1" ht="30" customHeight="1">
      <c r="B216" s="34"/>
      <c r="D216" s="179" t="s">
        <v>734</v>
      </c>
      <c r="F216" s="180" t="s">
        <v>1051</v>
      </c>
      <c r="I216" s="133"/>
      <c r="L216" s="34"/>
      <c r="M216" s="64"/>
      <c r="N216" s="35"/>
      <c r="O216" s="35"/>
      <c r="P216" s="35"/>
      <c r="Q216" s="35"/>
      <c r="R216" s="35"/>
      <c r="S216" s="35"/>
      <c r="T216" s="65"/>
      <c r="AT216" s="17" t="s">
        <v>734</v>
      </c>
      <c r="AU216" s="17" t="s">
        <v>681</v>
      </c>
    </row>
    <row r="217" spans="2:51" s="11" customFormat="1" ht="22.5" customHeight="1">
      <c r="B217" s="181"/>
      <c r="D217" s="179" t="s">
        <v>739</v>
      </c>
      <c r="E217" s="189" t="s">
        <v>620</v>
      </c>
      <c r="F217" s="190" t="s">
        <v>1052</v>
      </c>
      <c r="H217" s="191">
        <v>36.6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9" t="s">
        <v>739</v>
      </c>
      <c r="AU217" s="189" t="s">
        <v>681</v>
      </c>
      <c r="AV217" s="11" t="s">
        <v>681</v>
      </c>
      <c r="AW217" s="11" t="s">
        <v>637</v>
      </c>
      <c r="AX217" s="11" t="s">
        <v>673</v>
      </c>
      <c r="AY217" s="189" t="s">
        <v>724</v>
      </c>
    </row>
    <row r="218" spans="2:51" s="11" customFormat="1" ht="31.5" customHeight="1">
      <c r="B218" s="181"/>
      <c r="D218" s="179" t="s">
        <v>739</v>
      </c>
      <c r="E218" s="189" t="s">
        <v>620</v>
      </c>
      <c r="F218" s="190" t="s">
        <v>1053</v>
      </c>
      <c r="H218" s="191">
        <v>202.395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9" t="s">
        <v>739</v>
      </c>
      <c r="AU218" s="189" t="s">
        <v>681</v>
      </c>
      <c r="AV218" s="11" t="s">
        <v>681</v>
      </c>
      <c r="AW218" s="11" t="s">
        <v>637</v>
      </c>
      <c r="AX218" s="11" t="s">
        <v>673</v>
      </c>
      <c r="AY218" s="189" t="s">
        <v>724</v>
      </c>
    </row>
    <row r="219" spans="2:51" s="12" customFormat="1" ht="22.5" customHeight="1">
      <c r="B219" s="192"/>
      <c r="D219" s="177" t="s">
        <v>739</v>
      </c>
      <c r="E219" s="193" t="s">
        <v>620</v>
      </c>
      <c r="F219" s="194" t="s">
        <v>748</v>
      </c>
      <c r="H219" s="195">
        <v>238.995</v>
      </c>
      <c r="I219" s="196"/>
      <c r="L219" s="192"/>
      <c r="M219" s="197"/>
      <c r="N219" s="198"/>
      <c r="O219" s="198"/>
      <c r="P219" s="198"/>
      <c r="Q219" s="198"/>
      <c r="R219" s="198"/>
      <c r="S219" s="198"/>
      <c r="T219" s="199"/>
      <c r="AT219" s="200" t="s">
        <v>739</v>
      </c>
      <c r="AU219" s="200" t="s">
        <v>681</v>
      </c>
      <c r="AV219" s="12" t="s">
        <v>732</v>
      </c>
      <c r="AW219" s="12" t="s">
        <v>637</v>
      </c>
      <c r="AX219" s="12" t="s">
        <v>622</v>
      </c>
      <c r="AY219" s="200" t="s">
        <v>724</v>
      </c>
    </row>
    <row r="220" spans="2:65" s="1" customFormat="1" ht="22.5" customHeight="1">
      <c r="B220" s="164"/>
      <c r="C220" s="165" t="s">
        <v>1054</v>
      </c>
      <c r="D220" s="165" t="s">
        <v>727</v>
      </c>
      <c r="E220" s="166" t="s">
        <v>1055</v>
      </c>
      <c r="F220" s="167" t="s">
        <v>1056</v>
      </c>
      <c r="G220" s="168" t="s">
        <v>875</v>
      </c>
      <c r="H220" s="169">
        <v>477.99</v>
      </c>
      <c r="I220" s="170"/>
      <c r="J220" s="171">
        <f>ROUND(I220*H220,2)</f>
        <v>0</v>
      </c>
      <c r="K220" s="167" t="s">
        <v>731</v>
      </c>
      <c r="L220" s="34"/>
      <c r="M220" s="172" t="s">
        <v>620</v>
      </c>
      <c r="N220" s="173" t="s">
        <v>644</v>
      </c>
      <c r="O220" s="35"/>
      <c r="P220" s="174">
        <f>O220*H220</f>
        <v>0</v>
      </c>
      <c r="Q220" s="174">
        <v>0.00282</v>
      </c>
      <c r="R220" s="174">
        <f>Q220*H220</f>
        <v>1.3479318</v>
      </c>
      <c r="S220" s="174">
        <v>0</v>
      </c>
      <c r="T220" s="175">
        <f>S220*H220</f>
        <v>0</v>
      </c>
      <c r="AR220" s="17" t="s">
        <v>732</v>
      </c>
      <c r="AT220" s="17" t="s">
        <v>727</v>
      </c>
      <c r="AU220" s="17" t="s">
        <v>681</v>
      </c>
      <c r="AY220" s="17" t="s">
        <v>724</v>
      </c>
      <c r="BE220" s="176">
        <f>IF(N220="základní",J220,0)</f>
        <v>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17" t="s">
        <v>622</v>
      </c>
      <c r="BK220" s="176">
        <f>ROUND(I220*H220,2)</f>
        <v>0</v>
      </c>
      <c r="BL220" s="17" t="s">
        <v>732</v>
      </c>
      <c r="BM220" s="17" t="s">
        <v>1057</v>
      </c>
    </row>
    <row r="221" spans="2:47" s="1" customFormat="1" ht="30" customHeight="1">
      <c r="B221" s="34"/>
      <c r="D221" s="179" t="s">
        <v>734</v>
      </c>
      <c r="F221" s="180" t="s">
        <v>1058</v>
      </c>
      <c r="I221" s="133"/>
      <c r="L221" s="34"/>
      <c r="M221" s="64"/>
      <c r="N221" s="35"/>
      <c r="O221" s="35"/>
      <c r="P221" s="35"/>
      <c r="Q221" s="35"/>
      <c r="R221" s="35"/>
      <c r="S221" s="35"/>
      <c r="T221" s="65"/>
      <c r="AT221" s="17" t="s">
        <v>734</v>
      </c>
      <c r="AU221" s="17" t="s">
        <v>681</v>
      </c>
    </row>
    <row r="222" spans="2:51" s="11" customFormat="1" ht="22.5" customHeight="1">
      <c r="B222" s="181"/>
      <c r="D222" s="179" t="s">
        <v>739</v>
      </c>
      <c r="E222" s="189" t="s">
        <v>620</v>
      </c>
      <c r="F222" s="190" t="s">
        <v>1059</v>
      </c>
      <c r="H222" s="191">
        <v>73.2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9" t="s">
        <v>739</v>
      </c>
      <c r="AU222" s="189" t="s">
        <v>681</v>
      </c>
      <c r="AV222" s="11" t="s">
        <v>681</v>
      </c>
      <c r="AW222" s="11" t="s">
        <v>637</v>
      </c>
      <c r="AX222" s="11" t="s">
        <v>673</v>
      </c>
      <c r="AY222" s="189" t="s">
        <v>724</v>
      </c>
    </row>
    <row r="223" spans="2:51" s="11" customFormat="1" ht="31.5" customHeight="1">
      <c r="B223" s="181"/>
      <c r="D223" s="179" t="s">
        <v>739</v>
      </c>
      <c r="E223" s="189" t="s">
        <v>620</v>
      </c>
      <c r="F223" s="190" t="s">
        <v>1060</v>
      </c>
      <c r="H223" s="191">
        <v>404.79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9" t="s">
        <v>739</v>
      </c>
      <c r="AU223" s="189" t="s">
        <v>681</v>
      </c>
      <c r="AV223" s="11" t="s">
        <v>681</v>
      </c>
      <c r="AW223" s="11" t="s">
        <v>637</v>
      </c>
      <c r="AX223" s="11" t="s">
        <v>673</v>
      </c>
      <c r="AY223" s="189" t="s">
        <v>724</v>
      </c>
    </row>
    <row r="224" spans="2:51" s="12" customFormat="1" ht="22.5" customHeight="1">
      <c r="B224" s="192"/>
      <c r="D224" s="177" t="s">
        <v>739</v>
      </c>
      <c r="E224" s="193" t="s">
        <v>620</v>
      </c>
      <c r="F224" s="194" t="s">
        <v>748</v>
      </c>
      <c r="H224" s="195">
        <v>477.99</v>
      </c>
      <c r="I224" s="196"/>
      <c r="L224" s="192"/>
      <c r="M224" s="197"/>
      <c r="N224" s="198"/>
      <c r="O224" s="198"/>
      <c r="P224" s="198"/>
      <c r="Q224" s="198"/>
      <c r="R224" s="198"/>
      <c r="S224" s="198"/>
      <c r="T224" s="199"/>
      <c r="AT224" s="200" t="s">
        <v>739</v>
      </c>
      <c r="AU224" s="200" t="s">
        <v>681</v>
      </c>
      <c r="AV224" s="12" t="s">
        <v>732</v>
      </c>
      <c r="AW224" s="12" t="s">
        <v>637</v>
      </c>
      <c r="AX224" s="12" t="s">
        <v>622</v>
      </c>
      <c r="AY224" s="200" t="s">
        <v>724</v>
      </c>
    </row>
    <row r="225" spans="2:65" s="1" customFormat="1" ht="22.5" customHeight="1">
      <c r="B225" s="164"/>
      <c r="C225" s="165" t="s">
        <v>1061</v>
      </c>
      <c r="D225" s="165" t="s">
        <v>727</v>
      </c>
      <c r="E225" s="166" t="s">
        <v>1062</v>
      </c>
      <c r="F225" s="167" t="s">
        <v>1063</v>
      </c>
      <c r="G225" s="168" t="s">
        <v>757</v>
      </c>
      <c r="H225" s="169">
        <v>3755.85</v>
      </c>
      <c r="I225" s="170"/>
      <c r="J225" s="171">
        <f>ROUND(I225*H225,2)</f>
        <v>0</v>
      </c>
      <c r="K225" s="167" t="s">
        <v>731</v>
      </c>
      <c r="L225" s="34"/>
      <c r="M225" s="172" t="s">
        <v>620</v>
      </c>
      <c r="N225" s="173" t="s">
        <v>644</v>
      </c>
      <c r="O225" s="35"/>
      <c r="P225" s="174">
        <f>O225*H225</f>
        <v>0</v>
      </c>
      <c r="Q225" s="174">
        <v>0.00601</v>
      </c>
      <c r="R225" s="174">
        <f>Q225*H225</f>
        <v>22.5726585</v>
      </c>
      <c r="S225" s="174">
        <v>0</v>
      </c>
      <c r="T225" s="175">
        <f>S225*H225</f>
        <v>0</v>
      </c>
      <c r="AR225" s="17" t="s">
        <v>732</v>
      </c>
      <c r="AT225" s="17" t="s">
        <v>727</v>
      </c>
      <c r="AU225" s="17" t="s">
        <v>681</v>
      </c>
      <c r="AY225" s="17" t="s">
        <v>724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622</v>
      </c>
      <c r="BK225" s="176">
        <f>ROUND(I225*H225,2)</f>
        <v>0</v>
      </c>
      <c r="BL225" s="17" t="s">
        <v>732</v>
      </c>
      <c r="BM225" s="17" t="s">
        <v>1064</v>
      </c>
    </row>
    <row r="226" spans="2:47" s="1" customFormat="1" ht="30" customHeight="1">
      <c r="B226" s="34"/>
      <c r="D226" s="177" t="s">
        <v>734</v>
      </c>
      <c r="F226" s="178" t="s">
        <v>1065</v>
      </c>
      <c r="I226" s="133"/>
      <c r="L226" s="34"/>
      <c r="M226" s="64"/>
      <c r="N226" s="35"/>
      <c r="O226" s="35"/>
      <c r="P226" s="35"/>
      <c r="Q226" s="35"/>
      <c r="R226" s="35"/>
      <c r="S226" s="35"/>
      <c r="T226" s="65"/>
      <c r="AT226" s="17" t="s">
        <v>734</v>
      </c>
      <c r="AU226" s="17" t="s">
        <v>681</v>
      </c>
    </row>
    <row r="227" spans="2:65" s="1" customFormat="1" ht="22.5" customHeight="1">
      <c r="B227" s="164"/>
      <c r="C227" s="165" t="s">
        <v>1066</v>
      </c>
      <c r="D227" s="165" t="s">
        <v>727</v>
      </c>
      <c r="E227" s="166" t="s">
        <v>1067</v>
      </c>
      <c r="F227" s="167" t="s">
        <v>1068</v>
      </c>
      <c r="G227" s="168" t="s">
        <v>757</v>
      </c>
      <c r="H227" s="169">
        <v>15971.21</v>
      </c>
      <c r="I227" s="170"/>
      <c r="J227" s="171">
        <f>ROUND(I227*H227,2)</f>
        <v>0</v>
      </c>
      <c r="K227" s="167" t="s">
        <v>731</v>
      </c>
      <c r="L227" s="34"/>
      <c r="M227" s="172" t="s">
        <v>620</v>
      </c>
      <c r="N227" s="173" t="s">
        <v>644</v>
      </c>
      <c r="O227" s="35"/>
      <c r="P227" s="174">
        <f>O227*H227</f>
        <v>0</v>
      </c>
      <c r="Q227" s="174">
        <v>0.00071</v>
      </c>
      <c r="R227" s="174">
        <f>Q227*H227</f>
        <v>11.339559099999999</v>
      </c>
      <c r="S227" s="174">
        <v>0</v>
      </c>
      <c r="T227" s="175">
        <f>S227*H227</f>
        <v>0</v>
      </c>
      <c r="AR227" s="17" t="s">
        <v>732</v>
      </c>
      <c r="AT227" s="17" t="s">
        <v>727</v>
      </c>
      <c r="AU227" s="17" t="s">
        <v>681</v>
      </c>
      <c r="AY227" s="17" t="s">
        <v>724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622</v>
      </c>
      <c r="BK227" s="176">
        <f>ROUND(I227*H227,2)</f>
        <v>0</v>
      </c>
      <c r="BL227" s="17" t="s">
        <v>732</v>
      </c>
      <c r="BM227" s="17" t="s">
        <v>1069</v>
      </c>
    </row>
    <row r="228" spans="2:47" s="1" customFormat="1" ht="30" customHeight="1">
      <c r="B228" s="34"/>
      <c r="D228" s="179" t="s">
        <v>734</v>
      </c>
      <c r="F228" s="180" t="s">
        <v>1070</v>
      </c>
      <c r="I228" s="133"/>
      <c r="L228" s="34"/>
      <c r="M228" s="64"/>
      <c r="N228" s="35"/>
      <c r="O228" s="35"/>
      <c r="P228" s="35"/>
      <c r="Q228" s="35"/>
      <c r="R228" s="35"/>
      <c r="S228" s="35"/>
      <c r="T228" s="65"/>
      <c r="AT228" s="17" t="s">
        <v>734</v>
      </c>
      <c r="AU228" s="17" t="s">
        <v>681</v>
      </c>
    </row>
    <row r="229" spans="2:51" s="13" customFormat="1" ht="22.5" customHeight="1">
      <c r="B229" s="216"/>
      <c r="D229" s="179" t="s">
        <v>739</v>
      </c>
      <c r="E229" s="217" t="s">
        <v>620</v>
      </c>
      <c r="F229" s="218" t="s">
        <v>1071</v>
      </c>
      <c r="H229" s="219" t="s">
        <v>620</v>
      </c>
      <c r="I229" s="220"/>
      <c r="L229" s="216"/>
      <c r="M229" s="221"/>
      <c r="N229" s="222"/>
      <c r="O229" s="222"/>
      <c r="P229" s="222"/>
      <c r="Q229" s="222"/>
      <c r="R229" s="222"/>
      <c r="S229" s="222"/>
      <c r="T229" s="223"/>
      <c r="AT229" s="219" t="s">
        <v>739</v>
      </c>
      <c r="AU229" s="219" t="s">
        <v>681</v>
      </c>
      <c r="AV229" s="13" t="s">
        <v>622</v>
      </c>
      <c r="AW229" s="13" t="s">
        <v>637</v>
      </c>
      <c r="AX229" s="13" t="s">
        <v>673</v>
      </c>
      <c r="AY229" s="219" t="s">
        <v>724</v>
      </c>
    </row>
    <row r="230" spans="2:51" s="11" customFormat="1" ht="31.5" customHeight="1">
      <c r="B230" s="181"/>
      <c r="D230" s="179" t="s">
        <v>739</v>
      </c>
      <c r="E230" s="189" t="s">
        <v>620</v>
      </c>
      <c r="F230" s="190" t="s">
        <v>1072</v>
      </c>
      <c r="H230" s="191">
        <v>3684.31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9" t="s">
        <v>739</v>
      </c>
      <c r="AU230" s="189" t="s">
        <v>681</v>
      </c>
      <c r="AV230" s="11" t="s">
        <v>681</v>
      </c>
      <c r="AW230" s="11" t="s">
        <v>637</v>
      </c>
      <c r="AX230" s="11" t="s">
        <v>673</v>
      </c>
      <c r="AY230" s="189" t="s">
        <v>724</v>
      </c>
    </row>
    <row r="231" spans="2:51" s="11" customFormat="1" ht="22.5" customHeight="1">
      <c r="B231" s="181"/>
      <c r="D231" s="179" t="s">
        <v>739</v>
      </c>
      <c r="E231" s="189" t="s">
        <v>620</v>
      </c>
      <c r="F231" s="190" t="s">
        <v>1073</v>
      </c>
      <c r="H231" s="191">
        <v>3930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9" t="s">
        <v>739</v>
      </c>
      <c r="AU231" s="189" t="s">
        <v>681</v>
      </c>
      <c r="AV231" s="11" t="s">
        <v>681</v>
      </c>
      <c r="AW231" s="11" t="s">
        <v>637</v>
      </c>
      <c r="AX231" s="11" t="s">
        <v>673</v>
      </c>
      <c r="AY231" s="189" t="s">
        <v>724</v>
      </c>
    </row>
    <row r="232" spans="2:51" s="11" customFormat="1" ht="22.5" customHeight="1">
      <c r="B232" s="181"/>
      <c r="D232" s="179" t="s">
        <v>739</v>
      </c>
      <c r="E232" s="189" t="s">
        <v>620</v>
      </c>
      <c r="F232" s="190" t="s">
        <v>1074</v>
      </c>
      <c r="H232" s="191">
        <v>3577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9" t="s">
        <v>739</v>
      </c>
      <c r="AU232" s="189" t="s">
        <v>681</v>
      </c>
      <c r="AV232" s="11" t="s">
        <v>681</v>
      </c>
      <c r="AW232" s="11" t="s">
        <v>637</v>
      </c>
      <c r="AX232" s="11" t="s">
        <v>673</v>
      </c>
      <c r="AY232" s="189" t="s">
        <v>724</v>
      </c>
    </row>
    <row r="233" spans="2:51" s="13" customFormat="1" ht="22.5" customHeight="1">
      <c r="B233" s="216"/>
      <c r="D233" s="179" t="s">
        <v>739</v>
      </c>
      <c r="E233" s="217" t="s">
        <v>620</v>
      </c>
      <c r="F233" s="218" t="s">
        <v>1075</v>
      </c>
      <c r="H233" s="219" t="s">
        <v>620</v>
      </c>
      <c r="I233" s="220"/>
      <c r="L233" s="216"/>
      <c r="M233" s="221"/>
      <c r="N233" s="222"/>
      <c r="O233" s="222"/>
      <c r="P233" s="222"/>
      <c r="Q233" s="222"/>
      <c r="R233" s="222"/>
      <c r="S233" s="222"/>
      <c r="T233" s="223"/>
      <c r="AT233" s="219" t="s">
        <v>739</v>
      </c>
      <c r="AU233" s="219" t="s">
        <v>681</v>
      </c>
      <c r="AV233" s="13" t="s">
        <v>622</v>
      </c>
      <c r="AW233" s="13" t="s">
        <v>637</v>
      </c>
      <c r="AX233" s="13" t="s">
        <v>673</v>
      </c>
      <c r="AY233" s="219" t="s">
        <v>724</v>
      </c>
    </row>
    <row r="234" spans="2:51" s="11" customFormat="1" ht="31.5" customHeight="1">
      <c r="B234" s="181"/>
      <c r="D234" s="179" t="s">
        <v>739</v>
      </c>
      <c r="E234" s="189" t="s">
        <v>620</v>
      </c>
      <c r="F234" s="190" t="s">
        <v>1076</v>
      </c>
      <c r="H234" s="191">
        <v>4047.9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9" t="s">
        <v>739</v>
      </c>
      <c r="AU234" s="189" t="s">
        <v>681</v>
      </c>
      <c r="AV234" s="11" t="s">
        <v>681</v>
      </c>
      <c r="AW234" s="11" t="s">
        <v>637</v>
      </c>
      <c r="AX234" s="11" t="s">
        <v>673</v>
      </c>
      <c r="AY234" s="189" t="s">
        <v>724</v>
      </c>
    </row>
    <row r="235" spans="2:51" s="11" customFormat="1" ht="22.5" customHeight="1">
      <c r="B235" s="181"/>
      <c r="D235" s="179" t="s">
        <v>739</v>
      </c>
      <c r="E235" s="189" t="s">
        <v>620</v>
      </c>
      <c r="F235" s="190" t="s">
        <v>1077</v>
      </c>
      <c r="H235" s="191">
        <v>732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9" t="s">
        <v>739</v>
      </c>
      <c r="AU235" s="189" t="s">
        <v>681</v>
      </c>
      <c r="AV235" s="11" t="s">
        <v>681</v>
      </c>
      <c r="AW235" s="11" t="s">
        <v>637</v>
      </c>
      <c r="AX235" s="11" t="s">
        <v>673</v>
      </c>
      <c r="AY235" s="189" t="s">
        <v>724</v>
      </c>
    </row>
    <row r="236" spans="2:51" s="12" customFormat="1" ht="22.5" customHeight="1">
      <c r="B236" s="192"/>
      <c r="D236" s="177" t="s">
        <v>739</v>
      </c>
      <c r="E236" s="193" t="s">
        <v>620</v>
      </c>
      <c r="F236" s="194" t="s">
        <v>748</v>
      </c>
      <c r="H236" s="195">
        <v>15971.21</v>
      </c>
      <c r="I236" s="196"/>
      <c r="L236" s="192"/>
      <c r="M236" s="197"/>
      <c r="N236" s="198"/>
      <c r="O236" s="198"/>
      <c r="P236" s="198"/>
      <c r="Q236" s="198"/>
      <c r="R236" s="198"/>
      <c r="S236" s="198"/>
      <c r="T236" s="199"/>
      <c r="AT236" s="200" t="s">
        <v>739</v>
      </c>
      <c r="AU236" s="200" t="s">
        <v>681</v>
      </c>
      <c r="AV236" s="12" t="s">
        <v>732</v>
      </c>
      <c r="AW236" s="12" t="s">
        <v>637</v>
      </c>
      <c r="AX236" s="12" t="s">
        <v>622</v>
      </c>
      <c r="AY236" s="200" t="s">
        <v>724</v>
      </c>
    </row>
    <row r="237" spans="2:65" s="1" customFormat="1" ht="22.5" customHeight="1">
      <c r="B237" s="164"/>
      <c r="C237" s="165" t="s">
        <v>1078</v>
      </c>
      <c r="D237" s="165" t="s">
        <v>727</v>
      </c>
      <c r="E237" s="166" t="s">
        <v>1079</v>
      </c>
      <c r="F237" s="167" t="s">
        <v>1080</v>
      </c>
      <c r="G237" s="168" t="s">
        <v>757</v>
      </c>
      <c r="H237" s="169">
        <v>36</v>
      </c>
      <c r="I237" s="170"/>
      <c r="J237" s="171">
        <f>ROUND(I237*H237,2)</f>
        <v>0</v>
      </c>
      <c r="K237" s="167" t="s">
        <v>731</v>
      </c>
      <c r="L237" s="34"/>
      <c r="M237" s="172" t="s">
        <v>620</v>
      </c>
      <c r="N237" s="173" t="s">
        <v>644</v>
      </c>
      <c r="O237" s="35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AR237" s="17" t="s">
        <v>732</v>
      </c>
      <c r="AT237" s="17" t="s">
        <v>727</v>
      </c>
      <c r="AU237" s="17" t="s">
        <v>681</v>
      </c>
      <c r="AY237" s="17" t="s">
        <v>724</v>
      </c>
      <c r="BE237" s="176">
        <f>IF(N237="základní",J237,0)</f>
        <v>0</v>
      </c>
      <c r="BF237" s="176">
        <f>IF(N237="snížená",J237,0)</f>
        <v>0</v>
      </c>
      <c r="BG237" s="176">
        <f>IF(N237="zákl. přenesená",J237,0)</f>
        <v>0</v>
      </c>
      <c r="BH237" s="176">
        <f>IF(N237="sníž. přenesená",J237,0)</f>
        <v>0</v>
      </c>
      <c r="BI237" s="176">
        <f>IF(N237="nulová",J237,0)</f>
        <v>0</v>
      </c>
      <c r="BJ237" s="17" t="s">
        <v>622</v>
      </c>
      <c r="BK237" s="176">
        <f>ROUND(I237*H237,2)</f>
        <v>0</v>
      </c>
      <c r="BL237" s="17" t="s">
        <v>732</v>
      </c>
      <c r="BM237" s="17" t="s">
        <v>1081</v>
      </c>
    </row>
    <row r="238" spans="2:47" s="1" customFormat="1" ht="30" customHeight="1">
      <c r="B238" s="34"/>
      <c r="D238" s="177" t="s">
        <v>734</v>
      </c>
      <c r="F238" s="178" t="s">
        <v>1020</v>
      </c>
      <c r="I238" s="133"/>
      <c r="L238" s="34"/>
      <c r="M238" s="64"/>
      <c r="N238" s="35"/>
      <c r="O238" s="35"/>
      <c r="P238" s="35"/>
      <c r="Q238" s="35"/>
      <c r="R238" s="35"/>
      <c r="S238" s="35"/>
      <c r="T238" s="65"/>
      <c r="AT238" s="17" t="s">
        <v>734</v>
      </c>
      <c r="AU238" s="17" t="s">
        <v>681</v>
      </c>
    </row>
    <row r="239" spans="2:65" s="1" customFormat="1" ht="31.5" customHeight="1">
      <c r="B239" s="164"/>
      <c r="C239" s="165" t="s">
        <v>1082</v>
      </c>
      <c r="D239" s="165" t="s">
        <v>727</v>
      </c>
      <c r="E239" s="166" t="s">
        <v>1083</v>
      </c>
      <c r="F239" s="167" t="s">
        <v>1084</v>
      </c>
      <c r="G239" s="168" t="s">
        <v>757</v>
      </c>
      <c r="H239" s="169">
        <v>8239</v>
      </c>
      <c r="I239" s="170"/>
      <c r="J239" s="171">
        <f>ROUND(I239*H239,2)</f>
        <v>0</v>
      </c>
      <c r="K239" s="167" t="s">
        <v>731</v>
      </c>
      <c r="L239" s="34"/>
      <c r="M239" s="172" t="s">
        <v>620</v>
      </c>
      <c r="N239" s="173" t="s">
        <v>644</v>
      </c>
      <c r="O239" s="35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AR239" s="17" t="s">
        <v>732</v>
      </c>
      <c r="AT239" s="17" t="s">
        <v>727</v>
      </c>
      <c r="AU239" s="17" t="s">
        <v>681</v>
      </c>
      <c r="AY239" s="17" t="s">
        <v>724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7" t="s">
        <v>622</v>
      </c>
      <c r="BK239" s="176">
        <f>ROUND(I239*H239,2)</f>
        <v>0</v>
      </c>
      <c r="BL239" s="17" t="s">
        <v>732</v>
      </c>
      <c r="BM239" s="17" t="s">
        <v>1085</v>
      </c>
    </row>
    <row r="240" spans="2:47" s="1" customFormat="1" ht="30" customHeight="1">
      <c r="B240" s="34"/>
      <c r="D240" s="179" t="s">
        <v>734</v>
      </c>
      <c r="F240" s="180" t="s">
        <v>1086</v>
      </c>
      <c r="I240" s="133"/>
      <c r="L240" s="34"/>
      <c r="M240" s="64"/>
      <c r="N240" s="35"/>
      <c r="O240" s="35"/>
      <c r="P240" s="35"/>
      <c r="Q240" s="35"/>
      <c r="R240" s="35"/>
      <c r="S240" s="35"/>
      <c r="T240" s="65"/>
      <c r="AT240" s="17" t="s">
        <v>734</v>
      </c>
      <c r="AU240" s="17" t="s">
        <v>681</v>
      </c>
    </row>
    <row r="241" spans="2:51" s="11" customFormat="1" ht="22.5" customHeight="1">
      <c r="B241" s="181"/>
      <c r="D241" s="179" t="s">
        <v>739</v>
      </c>
      <c r="E241" s="189" t="s">
        <v>620</v>
      </c>
      <c r="F241" s="190" t="s">
        <v>1087</v>
      </c>
      <c r="H241" s="191">
        <v>732</v>
      </c>
      <c r="I241" s="185"/>
      <c r="L241" s="181"/>
      <c r="M241" s="186"/>
      <c r="N241" s="187"/>
      <c r="O241" s="187"/>
      <c r="P241" s="187"/>
      <c r="Q241" s="187"/>
      <c r="R241" s="187"/>
      <c r="S241" s="187"/>
      <c r="T241" s="188"/>
      <c r="AT241" s="189" t="s">
        <v>739</v>
      </c>
      <c r="AU241" s="189" t="s">
        <v>681</v>
      </c>
      <c r="AV241" s="11" t="s">
        <v>681</v>
      </c>
      <c r="AW241" s="11" t="s">
        <v>637</v>
      </c>
      <c r="AX241" s="11" t="s">
        <v>673</v>
      </c>
      <c r="AY241" s="189" t="s">
        <v>724</v>
      </c>
    </row>
    <row r="242" spans="2:51" s="11" customFormat="1" ht="22.5" customHeight="1">
      <c r="B242" s="181"/>
      <c r="D242" s="179" t="s">
        <v>739</v>
      </c>
      <c r="E242" s="189" t="s">
        <v>620</v>
      </c>
      <c r="F242" s="190" t="s">
        <v>1088</v>
      </c>
      <c r="H242" s="191">
        <v>3930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9" t="s">
        <v>739</v>
      </c>
      <c r="AU242" s="189" t="s">
        <v>681</v>
      </c>
      <c r="AV242" s="11" t="s">
        <v>681</v>
      </c>
      <c r="AW242" s="11" t="s">
        <v>637</v>
      </c>
      <c r="AX242" s="11" t="s">
        <v>673</v>
      </c>
      <c r="AY242" s="189" t="s">
        <v>724</v>
      </c>
    </row>
    <row r="243" spans="2:51" s="11" customFormat="1" ht="22.5" customHeight="1">
      <c r="B243" s="181"/>
      <c r="D243" s="179" t="s">
        <v>739</v>
      </c>
      <c r="E243" s="189" t="s">
        <v>620</v>
      </c>
      <c r="F243" s="190" t="s">
        <v>1089</v>
      </c>
      <c r="H243" s="191">
        <v>3577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9" t="s">
        <v>739</v>
      </c>
      <c r="AU243" s="189" t="s">
        <v>681</v>
      </c>
      <c r="AV243" s="11" t="s">
        <v>681</v>
      </c>
      <c r="AW243" s="11" t="s">
        <v>637</v>
      </c>
      <c r="AX243" s="11" t="s">
        <v>673</v>
      </c>
      <c r="AY243" s="189" t="s">
        <v>724</v>
      </c>
    </row>
    <row r="244" spans="2:51" s="12" customFormat="1" ht="22.5" customHeight="1">
      <c r="B244" s="192"/>
      <c r="D244" s="177" t="s">
        <v>739</v>
      </c>
      <c r="E244" s="193" t="s">
        <v>620</v>
      </c>
      <c r="F244" s="194" t="s">
        <v>748</v>
      </c>
      <c r="H244" s="195">
        <v>8239</v>
      </c>
      <c r="I244" s="196"/>
      <c r="L244" s="192"/>
      <c r="M244" s="197"/>
      <c r="N244" s="198"/>
      <c r="O244" s="198"/>
      <c r="P244" s="198"/>
      <c r="Q244" s="198"/>
      <c r="R244" s="198"/>
      <c r="S244" s="198"/>
      <c r="T244" s="199"/>
      <c r="AT244" s="200" t="s">
        <v>739</v>
      </c>
      <c r="AU244" s="200" t="s">
        <v>681</v>
      </c>
      <c r="AV244" s="12" t="s">
        <v>732</v>
      </c>
      <c r="AW244" s="12" t="s">
        <v>637</v>
      </c>
      <c r="AX244" s="12" t="s">
        <v>622</v>
      </c>
      <c r="AY244" s="200" t="s">
        <v>724</v>
      </c>
    </row>
    <row r="245" spans="2:65" s="1" customFormat="1" ht="22.5" customHeight="1">
      <c r="B245" s="164"/>
      <c r="C245" s="165" t="s">
        <v>1090</v>
      </c>
      <c r="D245" s="165" t="s">
        <v>727</v>
      </c>
      <c r="E245" s="166" t="s">
        <v>1091</v>
      </c>
      <c r="F245" s="167" t="s">
        <v>1092</v>
      </c>
      <c r="G245" s="168" t="s">
        <v>757</v>
      </c>
      <c r="H245" s="169">
        <v>7732.21</v>
      </c>
      <c r="I245" s="170"/>
      <c r="J245" s="171">
        <f>ROUND(I245*H245,2)</f>
        <v>0</v>
      </c>
      <c r="K245" s="167" t="s">
        <v>731</v>
      </c>
      <c r="L245" s="34"/>
      <c r="M245" s="172" t="s">
        <v>620</v>
      </c>
      <c r="N245" s="173" t="s">
        <v>644</v>
      </c>
      <c r="O245" s="35"/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AR245" s="17" t="s">
        <v>732</v>
      </c>
      <c r="AT245" s="17" t="s">
        <v>727</v>
      </c>
      <c r="AU245" s="17" t="s">
        <v>681</v>
      </c>
      <c r="AY245" s="17" t="s">
        <v>724</v>
      </c>
      <c r="BE245" s="176">
        <f>IF(N245="základní",J245,0)</f>
        <v>0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7" t="s">
        <v>622</v>
      </c>
      <c r="BK245" s="176">
        <f>ROUND(I245*H245,2)</f>
        <v>0</v>
      </c>
      <c r="BL245" s="17" t="s">
        <v>732</v>
      </c>
      <c r="BM245" s="17" t="s">
        <v>1093</v>
      </c>
    </row>
    <row r="246" spans="2:47" s="1" customFormat="1" ht="30" customHeight="1">
      <c r="B246" s="34"/>
      <c r="D246" s="179" t="s">
        <v>734</v>
      </c>
      <c r="F246" s="180" t="s">
        <v>1094</v>
      </c>
      <c r="I246" s="133"/>
      <c r="L246" s="34"/>
      <c r="M246" s="64"/>
      <c r="N246" s="35"/>
      <c r="O246" s="35"/>
      <c r="P246" s="35"/>
      <c r="Q246" s="35"/>
      <c r="R246" s="35"/>
      <c r="S246" s="35"/>
      <c r="T246" s="65"/>
      <c r="AT246" s="17" t="s">
        <v>734</v>
      </c>
      <c r="AU246" s="17" t="s">
        <v>681</v>
      </c>
    </row>
    <row r="247" spans="2:51" s="11" customFormat="1" ht="22.5" customHeight="1">
      <c r="B247" s="181"/>
      <c r="D247" s="179" t="s">
        <v>739</v>
      </c>
      <c r="E247" s="189" t="s">
        <v>620</v>
      </c>
      <c r="F247" s="190" t="s">
        <v>1095</v>
      </c>
      <c r="H247" s="191">
        <v>4047.9</v>
      </c>
      <c r="I247" s="185"/>
      <c r="L247" s="181"/>
      <c r="M247" s="186"/>
      <c r="N247" s="187"/>
      <c r="O247" s="187"/>
      <c r="P247" s="187"/>
      <c r="Q247" s="187"/>
      <c r="R247" s="187"/>
      <c r="S247" s="187"/>
      <c r="T247" s="188"/>
      <c r="AT247" s="189" t="s">
        <v>739</v>
      </c>
      <c r="AU247" s="189" t="s">
        <v>681</v>
      </c>
      <c r="AV247" s="11" t="s">
        <v>681</v>
      </c>
      <c r="AW247" s="11" t="s">
        <v>637</v>
      </c>
      <c r="AX247" s="11" t="s">
        <v>673</v>
      </c>
      <c r="AY247" s="189" t="s">
        <v>724</v>
      </c>
    </row>
    <row r="248" spans="2:51" s="11" customFormat="1" ht="22.5" customHeight="1">
      <c r="B248" s="181"/>
      <c r="D248" s="179" t="s">
        <v>739</v>
      </c>
      <c r="E248" s="189" t="s">
        <v>620</v>
      </c>
      <c r="F248" s="190" t="s">
        <v>1096</v>
      </c>
      <c r="H248" s="191">
        <v>3684.31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9" t="s">
        <v>739</v>
      </c>
      <c r="AU248" s="189" t="s">
        <v>681</v>
      </c>
      <c r="AV248" s="11" t="s">
        <v>681</v>
      </c>
      <c r="AW248" s="11" t="s">
        <v>637</v>
      </c>
      <c r="AX248" s="11" t="s">
        <v>673</v>
      </c>
      <c r="AY248" s="189" t="s">
        <v>724</v>
      </c>
    </row>
    <row r="249" spans="2:51" s="12" customFormat="1" ht="22.5" customHeight="1">
      <c r="B249" s="192"/>
      <c r="D249" s="177" t="s">
        <v>739</v>
      </c>
      <c r="E249" s="193" t="s">
        <v>620</v>
      </c>
      <c r="F249" s="194" t="s">
        <v>748</v>
      </c>
      <c r="H249" s="195">
        <v>7732.21</v>
      </c>
      <c r="I249" s="196"/>
      <c r="L249" s="192"/>
      <c r="M249" s="197"/>
      <c r="N249" s="198"/>
      <c r="O249" s="198"/>
      <c r="P249" s="198"/>
      <c r="Q249" s="198"/>
      <c r="R249" s="198"/>
      <c r="S249" s="198"/>
      <c r="T249" s="199"/>
      <c r="AT249" s="200" t="s">
        <v>739</v>
      </c>
      <c r="AU249" s="200" t="s">
        <v>681</v>
      </c>
      <c r="AV249" s="12" t="s">
        <v>732</v>
      </c>
      <c r="AW249" s="12" t="s">
        <v>637</v>
      </c>
      <c r="AX249" s="12" t="s">
        <v>622</v>
      </c>
      <c r="AY249" s="200" t="s">
        <v>724</v>
      </c>
    </row>
    <row r="250" spans="2:65" s="1" customFormat="1" ht="22.5" customHeight="1">
      <c r="B250" s="164"/>
      <c r="C250" s="165" t="s">
        <v>1097</v>
      </c>
      <c r="D250" s="165" t="s">
        <v>727</v>
      </c>
      <c r="E250" s="166" t="s">
        <v>1098</v>
      </c>
      <c r="F250" s="167" t="s">
        <v>1099</v>
      </c>
      <c r="G250" s="168" t="s">
        <v>757</v>
      </c>
      <c r="H250" s="169">
        <v>209</v>
      </c>
      <c r="I250" s="170"/>
      <c r="J250" s="171">
        <f>ROUND(I250*H250,2)</f>
        <v>0</v>
      </c>
      <c r="K250" s="167" t="s">
        <v>731</v>
      </c>
      <c r="L250" s="34"/>
      <c r="M250" s="172" t="s">
        <v>620</v>
      </c>
      <c r="N250" s="173" t="s">
        <v>644</v>
      </c>
      <c r="O250" s="35"/>
      <c r="P250" s="174">
        <f>O250*H250</f>
        <v>0</v>
      </c>
      <c r="Q250" s="174">
        <v>0.1837</v>
      </c>
      <c r="R250" s="174">
        <f>Q250*H250</f>
        <v>38.3933</v>
      </c>
      <c r="S250" s="174">
        <v>0</v>
      </c>
      <c r="T250" s="175">
        <f>S250*H250</f>
        <v>0</v>
      </c>
      <c r="AR250" s="17" t="s">
        <v>732</v>
      </c>
      <c r="AT250" s="17" t="s">
        <v>727</v>
      </c>
      <c r="AU250" s="17" t="s">
        <v>681</v>
      </c>
      <c r="AY250" s="17" t="s">
        <v>724</v>
      </c>
      <c r="BE250" s="176">
        <f>IF(N250="základní",J250,0)</f>
        <v>0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622</v>
      </c>
      <c r="BK250" s="176">
        <f>ROUND(I250*H250,2)</f>
        <v>0</v>
      </c>
      <c r="BL250" s="17" t="s">
        <v>732</v>
      </c>
      <c r="BM250" s="17" t="s">
        <v>1100</v>
      </c>
    </row>
    <row r="251" spans="2:47" s="1" customFormat="1" ht="42" customHeight="1">
      <c r="B251" s="34"/>
      <c r="D251" s="177" t="s">
        <v>734</v>
      </c>
      <c r="F251" s="178" t="s">
        <v>1101</v>
      </c>
      <c r="I251" s="133"/>
      <c r="L251" s="34"/>
      <c r="M251" s="64"/>
      <c r="N251" s="35"/>
      <c r="O251" s="35"/>
      <c r="P251" s="35"/>
      <c r="Q251" s="35"/>
      <c r="R251" s="35"/>
      <c r="S251" s="35"/>
      <c r="T251" s="65"/>
      <c r="AT251" s="17" t="s">
        <v>734</v>
      </c>
      <c r="AU251" s="17" t="s">
        <v>681</v>
      </c>
    </row>
    <row r="252" spans="2:65" s="1" customFormat="1" ht="22.5" customHeight="1">
      <c r="B252" s="164"/>
      <c r="C252" s="165" t="s">
        <v>1102</v>
      </c>
      <c r="D252" s="165" t="s">
        <v>727</v>
      </c>
      <c r="E252" s="166" t="s">
        <v>1103</v>
      </c>
      <c r="F252" s="167" t="s">
        <v>1104</v>
      </c>
      <c r="G252" s="168" t="s">
        <v>757</v>
      </c>
      <c r="H252" s="169">
        <v>44.5</v>
      </c>
      <c r="I252" s="170"/>
      <c r="J252" s="171">
        <f>ROUND(I252*H252,2)</f>
        <v>0</v>
      </c>
      <c r="K252" s="167" t="s">
        <v>731</v>
      </c>
      <c r="L252" s="34"/>
      <c r="M252" s="172" t="s">
        <v>620</v>
      </c>
      <c r="N252" s="173" t="s">
        <v>644</v>
      </c>
      <c r="O252" s="35"/>
      <c r="P252" s="174">
        <f>O252*H252</f>
        <v>0</v>
      </c>
      <c r="Q252" s="174">
        <v>0.167</v>
      </c>
      <c r="R252" s="174">
        <f>Q252*H252</f>
        <v>7.431500000000001</v>
      </c>
      <c r="S252" s="174">
        <v>0</v>
      </c>
      <c r="T252" s="175">
        <f>S252*H252</f>
        <v>0</v>
      </c>
      <c r="AR252" s="17" t="s">
        <v>732</v>
      </c>
      <c r="AT252" s="17" t="s">
        <v>727</v>
      </c>
      <c r="AU252" s="17" t="s">
        <v>681</v>
      </c>
      <c r="AY252" s="17" t="s">
        <v>724</v>
      </c>
      <c r="BE252" s="176">
        <f>IF(N252="základní",J252,0)</f>
        <v>0</v>
      </c>
      <c r="BF252" s="176">
        <f>IF(N252="snížená",J252,0)</f>
        <v>0</v>
      </c>
      <c r="BG252" s="176">
        <f>IF(N252="zákl. přenesená",J252,0)</f>
        <v>0</v>
      </c>
      <c r="BH252" s="176">
        <f>IF(N252="sníž. přenesená",J252,0)</f>
        <v>0</v>
      </c>
      <c r="BI252" s="176">
        <f>IF(N252="nulová",J252,0)</f>
        <v>0</v>
      </c>
      <c r="BJ252" s="17" t="s">
        <v>622</v>
      </c>
      <c r="BK252" s="176">
        <f>ROUND(I252*H252,2)</f>
        <v>0</v>
      </c>
      <c r="BL252" s="17" t="s">
        <v>732</v>
      </c>
      <c r="BM252" s="17" t="s">
        <v>1105</v>
      </c>
    </row>
    <row r="253" spans="2:47" s="1" customFormat="1" ht="30" customHeight="1">
      <c r="B253" s="34"/>
      <c r="D253" s="177" t="s">
        <v>734</v>
      </c>
      <c r="F253" s="178" t="s">
        <v>1106</v>
      </c>
      <c r="I253" s="133"/>
      <c r="L253" s="34"/>
      <c r="M253" s="64"/>
      <c r="N253" s="35"/>
      <c r="O253" s="35"/>
      <c r="P253" s="35"/>
      <c r="Q253" s="35"/>
      <c r="R253" s="35"/>
      <c r="S253" s="35"/>
      <c r="T253" s="65"/>
      <c r="AT253" s="17" t="s">
        <v>734</v>
      </c>
      <c r="AU253" s="17" t="s">
        <v>681</v>
      </c>
    </row>
    <row r="254" spans="2:65" s="1" customFormat="1" ht="22.5" customHeight="1">
      <c r="B254" s="164"/>
      <c r="C254" s="165" t="s">
        <v>1107</v>
      </c>
      <c r="D254" s="165" t="s">
        <v>727</v>
      </c>
      <c r="E254" s="166" t="s">
        <v>1108</v>
      </c>
      <c r="F254" s="167" t="s">
        <v>1109</v>
      </c>
      <c r="G254" s="168" t="s">
        <v>757</v>
      </c>
      <c r="H254" s="169">
        <v>16</v>
      </c>
      <c r="I254" s="170"/>
      <c r="J254" s="171">
        <f>ROUND(I254*H254,2)</f>
        <v>0</v>
      </c>
      <c r="K254" s="167" t="s">
        <v>731</v>
      </c>
      <c r="L254" s="34"/>
      <c r="M254" s="172" t="s">
        <v>620</v>
      </c>
      <c r="N254" s="173" t="s">
        <v>644</v>
      </c>
      <c r="O254" s="35"/>
      <c r="P254" s="174">
        <f>O254*H254</f>
        <v>0</v>
      </c>
      <c r="Q254" s="174">
        <v>0.61404</v>
      </c>
      <c r="R254" s="174">
        <f>Q254*H254</f>
        <v>9.82464</v>
      </c>
      <c r="S254" s="174">
        <v>0</v>
      </c>
      <c r="T254" s="175">
        <f>S254*H254</f>
        <v>0</v>
      </c>
      <c r="AR254" s="17" t="s">
        <v>732</v>
      </c>
      <c r="AT254" s="17" t="s">
        <v>727</v>
      </c>
      <c r="AU254" s="17" t="s">
        <v>681</v>
      </c>
      <c r="AY254" s="17" t="s">
        <v>724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622</v>
      </c>
      <c r="BK254" s="176">
        <f>ROUND(I254*H254,2)</f>
        <v>0</v>
      </c>
      <c r="BL254" s="17" t="s">
        <v>732</v>
      </c>
      <c r="BM254" s="17" t="s">
        <v>1110</v>
      </c>
    </row>
    <row r="255" spans="2:47" s="1" customFormat="1" ht="30" customHeight="1">
      <c r="B255" s="34"/>
      <c r="D255" s="179" t="s">
        <v>734</v>
      </c>
      <c r="F255" s="180" t="s">
        <v>1111</v>
      </c>
      <c r="I255" s="133"/>
      <c r="L255" s="34"/>
      <c r="M255" s="64"/>
      <c r="N255" s="35"/>
      <c r="O255" s="35"/>
      <c r="P255" s="35"/>
      <c r="Q255" s="35"/>
      <c r="R255" s="35"/>
      <c r="S255" s="35"/>
      <c r="T255" s="65"/>
      <c r="AT255" s="17" t="s">
        <v>734</v>
      </c>
      <c r="AU255" s="17" t="s">
        <v>681</v>
      </c>
    </row>
    <row r="256" spans="2:51" s="11" customFormat="1" ht="22.5" customHeight="1">
      <c r="B256" s="181"/>
      <c r="D256" s="179" t="s">
        <v>739</v>
      </c>
      <c r="E256" s="189" t="s">
        <v>620</v>
      </c>
      <c r="F256" s="190" t="s">
        <v>1112</v>
      </c>
      <c r="H256" s="191">
        <v>5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9" t="s">
        <v>739</v>
      </c>
      <c r="AU256" s="189" t="s">
        <v>681</v>
      </c>
      <c r="AV256" s="11" t="s">
        <v>681</v>
      </c>
      <c r="AW256" s="11" t="s">
        <v>637</v>
      </c>
      <c r="AX256" s="11" t="s">
        <v>673</v>
      </c>
      <c r="AY256" s="189" t="s">
        <v>724</v>
      </c>
    </row>
    <row r="257" spans="2:51" s="11" customFormat="1" ht="22.5" customHeight="1">
      <c r="B257" s="181"/>
      <c r="D257" s="179" t="s">
        <v>739</v>
      </c>
      <c r="E257" s="189" t="s">
        <v>620</v>
      </c>
      <c r="F257" s="190" t="s">
        <v>1113</v>
      </c>
      <c r="H257" s="191">
        <v>3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9" t="s">
        <v>739</v>
      </c>
      <c r="AU257" s="189" t="s">
        <v>681</v>
      </c>
      <c r="AV257" s="11" t="s">
        <v>681</v>
      </c>
      <c r="AW257" s="11" t="s">
        <v>637</v>
      </c>
      <c r="AX257" s="11" t="s">
        <v>673</v>
      </c>
      <c r="AY257" s="189" t="s">
        <v>724</v>
      </c>
    </row>
    <row r="258" spans="2:51" s="11" customFormat="1" ht="22.5" customHeight="1">
      <c r="B258" s="181"/>
      <c r="D258" s="179" t="s">
        <v>739</v>
      </c>
      <c r="E258" s="189" t="s">
        <v>620</v>
      </c>
      <c r="F258" s="190" t="s">
        <v>1114</v>
      </c>
      <c r="H258" s="191">
        <v>3</v>
      </c>
      <c r="I258" s="185"/>
      <c r="L258" s="181"/>
      <c r="M258" s="186"/>
      <c r="N258" s="187"/>
      <c r="O258" s="187"/>
      <c r="P258" s="187"/>
      <c r="Q258" s="187"/>
      <c r="R258" s="187"/>
      <c r="S258" s="187"/>
      <c r="T258" s="188"/>
      <c r="AT258" s="189" t="s">
        <v>739</v>
      </c>
      <c r="AU258" s="189" t="s">
        <v>681</v>
      </c>
      <c r="AV258" s="11" t="s">
        <v>681</v>
      </c>
      <c r="AW258" s="11" t="s">
        <v>637</v>
      </c>
      <c r="AX258" s="11" t="s">
        <v>673</v>
      </c>
      <c r="AY258" s="189" t="s">
        <v>724</v>
      </c>
    </row>
    <row r="259" spans="2:51" s="11" customFormat="1" ht="22.5" customHeight="1">
      <c r="B259" s="181"/>
      <c r="D259" s="179" t="s">
        <v>739</v>
      </c>
      <c r="E259" s="189" t="s">
        <v>620</v>
      </c>
      <c r="F259" s="190" t="s">
        <v>1115</v>
      </c>
      <c r="H259" s="191">
        <v>5</v>
      </c>
      <c r="I259" s="185"/>
      <c r="L259" s="181"/>
      <c r="M259" s="186"/>
      <c r="N259" s="187"/>
      <c r="O259" s="187"/>
      <c r="P259" s="187"/>
      <c r="Q259" s="187"/>
      <c r="R259" s="187"/>
      <c r="S259" s="187"/>
      <c r="T259" s="188"/>
      <c r="AT259" s="189" t="s">
        <v>739</v>
      </c>
      <c r="AU259" s="189" t="s">
        <v>681</v>
      </c>
      <c r="AV259" s="11" t="s">
        <v>681</v>
      </c>
      <c r="AW259" s="11" t="s">
        <v>637</v>
      </c>
      <c r="AX259" s="11" t="s">
        <v>673</v>
      </c>
      <c r="AY259" s="189" t="s">
        <v>724</v>
      </c>
    </row>
    <row r="260" spans="2:51" s="12" customFormat="1" ht="22.5" customHeight="1">
      <c r="B260" s="192"/>
      <c r="D260" s="177" t="s">
        <v>739</v>
      </c>
      <c r="E260" s="193" t="s">
        <v>620</v>
      </c>
      <c r="F260" s="194" t="s">
        <v>748</v>
      </c>
      <c r="H260" s="195">
        <v>16</v>
      </c>
      <c r="I260" s="196"/>
      <c r="L260" s="192"/>
      <c r="M260" s="197"/>
      <c r="N260" s="198"/>
      <c r="O260" s="198"/>
      <c r="P260" s="198"/>
      <c r="Q260" s="198"/>
      <c r="R260" s="198"/>
      <c r="S260" s="198"/>
      <c r="T260" s="199"/>
      <c r="AT260" s="200" t="s">
        <v>739</v>
      </c>
      <c r="AU260" s="200" t="s">
        <v>681</v>
      </c>
      <c r="AV260" s="12" t="s">
        <v>732</v>
      </c>
      <c r="AW260" s="12" t="s">
        <v>637</v>
      </c>
      <c r="AX260" s="12" t="s">
        <v>622</v>
      </c>
      <c r="AY260" s="200" t="s">
        <v>724</v>
      </c>
    </row>
    <row r="261" spans="2:65" s="1" customFormat="1" ht="22.5" customHeight="1">
      <c r="B261" s="164"/>
      <c r="C261" s="165" t="s">
        <v>1116</v>
      </c>
      <c r="D261" s="165" t="s">
        <v>727</v>
      </c>
      <c r="E261" s="166" t="s">
        <v>1117</v>
      </c>
      <c r="F261" s="167" t="s">
        <v>1118</v>
      </c>
      <c r="G261" s="168" t="s">
        <v>757</v>
      </c>
      <c r="H261" s="169">
        <v>10.5</v>
      </c>
      <c r="I261" s="170"/>
      <c r="J261" s="171">
        <f>ROUND(I261*H261,2)</f>
        <v>0</v>
      </c>
      <c r="K261" s="167" t="s">
        <v>731</v>
      </c>
      <c r="L261" s="34"/>
      <c r="M261" s="172" t="s">
        <v>620</v>
      </c>
      <c r="N261" s="173" t="s">
        <v>644</v>
      </c>
      <c r="O261" s="35"/>
      <c r="P261" s="174">
        <f>O261*H261</f>
        <v>0</v>
      </c>
      <c r="Q261" s="174">
        <v>0.08425</v>
      </c>
      <c r="R261" s="174">
        <f>Q261*H261</f>
        <v>0.8846250000000001</v>
      </c>
      <c r="S261" s="174">
        <v>0</v>
      </c>
      <c r="T261" s="175">
        <f>S261*H261</f>
        <v>0</v>
      </c>
      <c r="AR261" s="17" t="s">
        <v>732</v>
      </c>
      <c r="AT261" s="17" t="s">
        <v>727</v>
      </c>
      <c r="AU261" s="17" t="s">
        <v>681</v>
      </c>
      <c r="AY261" s="17" t="s">
        <v>724</v>
      </c>
      <c r="BE261" s="176">
        <f>IF(N261="základní",J261,0)</f>
        <v>0</v>
      </c>
      <c r="BF261" s="176">
        <f>IF(N261="snížená",J261,0)</f>
        <v>0</v>
      </c>
      <c r="BG261" s="176">
        <f>IF(N261="zákl. přenesená",J261,0)</f>
        <v>0</v>
      </c>
      <c r="BH261" s="176">
        <f>IF(N261="sníž. přenesená",J261,0)</f>
        <v>0</v>
      </c>
      <c r="BI261" s="176">
        <f>IF(N261="nulová",J261,0)</f>
        <v>0</v>
      </c>
      <c r="BJ261" s="17" t="s">
        <v>622</v>
      </c>
      <c r="BK261" s="176">
        <f>ROUND(I261*H261,2)</f>
        <v>0</v>
      </c>
      <c r="BL261" s="17" t="s">
        <v>732</v>
      </c>
      <c r="BM261" s="17" t="s">
        <v>1119</v>
      </c>
    </row>
    <row r="262" spans="2:47" s="1" customFormat="1" ht="30" customHeight="1">
      <c r="B262" s="34"/>
      <c r="D262" s="177" t="s">
        <v>734</v>
      </c>
      <c r="F262" s="178" t="s">
        <v>1120</v>
      </c>
      <c r="I262" s="133"/>
      <c r="L262" s="34"/>
      <c r="M262" s="64"/>
      <c r="N262" s="35"/>
      <c r="O262" s="35"/>
      <c r="P262" s="35"/>
      <c r="Q262" s="35"/>
      <c r="R262" s="35"/>
      <c r="S262" s="35"/>
      <c r="T262" s="65"/>
      <c r="AT262" s="17" t="s">
        <v>734</v>
      </c>
      <c r="AU262" s="17" t="s">
        <v>681</v>
      </c>
    </row>
    <row r="263" spans="2:65" s="1" customFormat="1" ht="22.5" customHeight="1">
      <c r="B263" s="164"/>
      <c r="C263" s="165" t="s">
        <v>1121</v>
      </c>
      <c r="D263" s="165" t="s">
        <v>727</v>
      </c>
      <c r="E263" s="166" t="s">
        <v>1122</v>
      </c>
      <c r="F263" s="167" t="s">
        <v>1123</v>
      </c>
      <c r="G263" s="168" t="s">
        <v>757</v>
      </c>
      <c r="H263" s="169">
        <v>209</v>
      </c>
      <c r="I263" s="170"/>
      <c r="J263" s="171">
        <f>ROUND(I263*H263,2)</f>
        <v>0</v>
      </c>
      <c r="K263" s="167" t="s">
        <v>731</v>
      </c>
      <c r="L263" s="34"/>
      <c r="M263" s="172" t="s">
        <v>620</v>
      </c>
      <c r="N263" s="173" t="s">
        <v>644</v>
      </c>
      <c r="O263" s="35"/>
      <c r="P263" s="174">
        <f>O263*H263</f>
        <v>0</v>
      </c>
      <c r="Q263" s="174">
        <v>0.015</v>
      </c>
      <c r="R263" s="174">
        <f>Q263*H263</f>
        <v>3.135</v>
      </c>
      <c r="S263" s="174">
        <v>0</v>
      </c>
      <c r="T263" s="175">
        <f>S263*H263</f>
        <v>0</v>
      </c>
      <c r="AR263" s="17" t="s">
        <v>732</v>
      </c>
      <c r="AT263" s="17" t="s">
        <v>727</v>
      </c>
      <c r="AU263" s="17" t="s">
        <v>681</v>
      </c>
      <c r="AY263" s="17" t="s">
        <v>724</v>
      </c>
      <c r="BE263" s="176">
        <f>IF(N263="základní",J263,0)</f>
        <v>0</v>
      </c>
      <c r="BF263" s="176">
        <f>IF(N263="snížená",J263,0)</f>
        <v>0</v>
      </c>
      <c r="BG263" s="176">
        <f>IF(N263="zákl. přenesená",J263,0)</f>
        <v>0</v>
      </c>
      <c r="BH263" s="176">
        <f>IF(N263="sníž. přenesená",J263,0)</f>
        <v>0</v>
      </c>
      <c r="BI263" s="176">
        <f>IF(N263="nulová",J263,0)</f>
        <v>0</v>
      </c>
      <c r="BJ263" s="17" t="s">
        <v>622</v>
      </c>
      <c r="BK263" s="176">
        <f>ROUND(I263*H263,2)</f>
        <v>0</v>
      </c>
      <c r="BL263" s="17" t="s">
        <v>732</v>
      </c>
      <c r="BM263" s="17" t="s">
        <v>1124</v>
      </c>
    </row>
    <row r="264" spans="2:47" s="1" customFormat="1" ht="30" customHeight="1">
      <c r="B264" s="34"/>
      <c r="D264" s="177" t="s">
        <v>734</v>
      </c>
      <c r="F264" s="178" t="s">
        <v>1125</v>
      </c>
      <c r="I264" s="133"/>
      <c r="L264" s="34"/>
      <c r="M264" s="64"/>
      <c r="N264" s="35"/>
      <c r="O264" s="35"/>
      <c r="P264" s="35"/>
      <c r="Q264" s="35"/>
      <c r="R264" s="35"/>
      <c r="S264" s="35"/>
      <c r="T264" s="65"/>
      <c r="AT264" s="17" t="s">
        <v>734</v>
      </c>
      <c r="AU264" s="17" t="s">
        <v>681</v>
      </c>
    </row>
    <row r="265" spans="2:65" s="1" customFormat="1" ht="22.5" customHeight="1">
      <c r="B265" s="164"/>
      <c r="C265" s="165" t="s">
        <v>1126</v>
      </c>
      <c r="D265" s="165" t="s">
        <v>727</v>
      </c>
      <c r="E265" s="166" t="s">
        <v>1127</v>
      </c>
      <c r="F265" s="167" t="s">
        <v>1128</v>
      </c>
      <c r="G265" s="168" t="s">
        <v>757</v>
      </c>
      <c r="H265" s="169">
        <v>16</v>
      </c>
      <c r="I265" s="170"/>
      <c r="J265" s="171">
        <f>ROUND(I265*H265,2)</f>
        <v>0</v>
      </c>
      <c r="K265" s="167" t="s">
        <v>731</v>
      </c>
      <c r="L265" s="34"/>
      <c r="M265" s="172" t="s">
        <v>620</v>
      </c>
      <c r="N265" s="173" t="s">
        <v>644</v>
      </c>
      <c r="O265" s="35"/>
      <c r="P265" s="174">
        <f>O265*H265</f>
        <v>0</v>
      </c>
      <c r="Q265" s="174">
        <v>0.1514</v>
      </c>
      <c r="R265" s="174">
        <f>Q265*H265</f>
        <v>2.4224</v>
      </c>
      <c r="S265" s="174">
        <v>0</v>
      </c>
      <c r="T265" s="175">
        <f>S265*H265</f>
        <v>0</v>
      </c>
      <c r="AR265" s="17" t="s">
        <v>732</v>
      </c>
      <c r="AT265" s="17" t="s">
        <v>727</v>
      </c>
      <c r="AU265" s="17" t="s">
        <v>681</v>
      </c>
      <c r="AY265" s="17" t="s">
        <v>724</v>
      </c>
      <c r="BE265" s="176">
        <f>IF(N265="základní",J265,0)</f>
        <v>0</v>
      </c>
      <c r="BF265" s="176">
        <f>IF(N265="snížená",J265,0)</f>
        <v>0</v>
      </c>
      <c r="BG265" s="176">
        <f>IF(N265="zákl. přenesená",J265,0)</f>
        <v>0</v>
      </c>
      <c r="BH265" s="176">
        <f>IF(N265="sníž. přenesená",J265,0)</f>
        <v>0</v>
      </c>
      <c r="BI265" s="176">
        <f>IF(N265="nulová",J265,0)</f>
        <v>0</v>
      </c>
      <c r="BJ265" s="17" t="s">
        <v>622</v>
      </c>
      <c r="BK265" s="176">
        <f>ROUND(I265*H265,2)</f>
        <v>0</v>
      </c>
      <c r="BL265" s="17" t="s">
        <v>732</v>
      </c>
      <c r="BM265" s="17" t="s">
        <v>1129</v>
      </c>
    </row>
    <row r="266" spans="2:47" s="1" customFormat="1" ht="30" customHeight="1">
      <c r="B266" s="34"/>
      <c r="D266" s="179" t="s">
        <v>734</v>
      </c>
      <c r="F266" s="180" t="s">
        <v>1130</v>
      </c>
      <c r="I266" s="133"/>
      <c r="L266" s="34"/>
      <c r="M266" s="64"/>
      <c r="N266" s="35"/>
      <c r="O266" s="35"/>
      <c r="P266" s="35"/>
      <c r="Q266" s="35"/>
      <c r="R266" s="35"/>
      <c r="S266" s="35"/>
      <c r="T266" s="65"/>
      <c r="AT266" s="17" t="s">
        <v>734</v>
      </c>
      <c r="AU266" s="17" t="s">
        <v>681</v>
      </c>
    </row>
    <row r="267" spans="2:63" s="10" customFormat="1" ht="29.25" customHeight="1">
      <c r="B267" s="150"/>
      <c r="D267" s="161" t="s">
        <v>672</v>
      </c>
      <c r="E267" s="162" t="s">
        <v>752</v>
      </c>
      <c r="F267" s="162" t="s">
        <v>1131</v>
      </c>
      <c r="I267" s="153"/>
      <c r="J267" s="163">
        <f>BK267</f>
        <v>0</v>
      </c>
      <c r="L267" s="150"/>
      <c r="M267" s="155"/>
      <c r="N267" s="156"/>
      <c r="O267" s="156"/>
      <c r="P267" s="157">
        <f>SUM(P268:P308)</f>
        <v>0</v>
      </c>
      <c r="Q267" s="156"/>
      <c r="R267" s="157">
        <f>SUM(R268:R308)</f>
        <v>9.72226328</v>
      </c>
      <c r="S267" s="156"/>
      <c r="T267" s="158">
        <f>SUM(T268:T308)</f>
        <v>0</v>
      </c>
      <c r="AR267" s="151" t="s">
        <v>622</v>
      </c>
      <c r="AT267" s="159" t="s">
        <v>672</v>
      </c>
      <c r="AU267" s="159" t="s">
        <v>622</v>
      </c>
      <c r="AY267" s="151" t="s">
        <v>724</v>
      </c>
      <c r="BK267" s="160">
        <f>SUM(BK268:BK308)</f>
        <v>0</v>
      </c>
    </row>
    <row r="268" spans="2:65" s="1" customFormat="1" ht="31.5" customHeight="1">
      <c r="B268" s="164"/>
      <c r="C268" s="165" t="s">
        <v>1132</v>
      </c>
      <c r="D268" s="165" t="s">
        <v>727</v>
      </c>
      <c r="E268" s="166" t="s">
        <v>1133</v>
      </c>
      <c r="F268" s="167" t="s">
        <v>1134</v>
      </c>
      <c r="G268" s="168" t="s">
        <v>875</v>
      </c>
      <c r="H268" s="169">
        <v>12</v>
      </c>
      <c r="I268" s="170"/>
      <c r="J268" s="171">
        <f>ROUND(I268*H268,2)</f>
        <v>0</v>
      </c>
      <c r="K268" s="167" t="s">
        <v>892</v>
      </c>
      <c r="L268" s="34"/>
      <c r="M268" s="172" t="s">
        <v>620</v>
      </c>
      <c r="N268" s="173" t="s">
        <v>644</v>
      </c>
      <c r="O268" s="35"/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AR268" s="17" t="s">
        <v>732</v>
      </c>
      <c r="AT268" s="17" t="s">
        <v>727</v>
      </c>
      <c r="AU268" s="17" t="s">
        <v>681</v>
      </c>
      <c r="AY268" s="17" t="s">
        <v>724</v>
      </c>
      <c r="BE268" s="176">
        <f>IF(N268="základní",J268,0)</f>
        <v>0</v>
      </c>
      <c r="BF268" s="176">
        <f>IF(N268="snížená",J268,0)</f>
        <v>0</v>
      </c>
      <c r="BG268" s="176">
        <f>IF(N268="zákl. přenesená",J268,0)</f>
        <v>0</v>
      </c>
      <c r="BH268" s="176">
        <f>IF(N268="sníž. přenesená",J268,0)</f>
        <v>0</v>
      </c>
      <c r="BI268" s="176">
        <f>IF(N268="nulová",J268,0)</f>
        <v>0</v>
      </c>
      <c r="BJ268" s="17" t="s">
        <v>622</v>
      </c>
      <c r="BK268" s="176">
        <f>ROUND(I268*H268,2)</f>
        <v>0</v>
      </c>
      <c r="BL268" s="17" t="s">
        <v>732</v>
      </c>
      <c r="BM268" s="17" t="s">
        <v>1135</v>
      </c>
    </row>
    <row r="269" spans="2:47" s="1" customFormat="1" ht="42" customHeight="1">
      <c r="B269" s="34"/>
      <c r="D269" s="179" t="s">
        <v>734</v>
      </c>
      <c r="F269" s="180" t="s">
        <v>1136</v>
      </c>
      <c r="I269" s="133"/>
      <c r="L269" s="34"/>
      <c r="M269" s="64"/>
      <c r="N269" s="35"/>
      <c r="O269" s="35"/>
      <c r="P269" s="35"/>
      <c r="Q269" s="35"/>
      <c r="R269" s="35"/>
      <c r="S269" s="35"/>
      <c r="T269" s="65"/>
      <c r="AT269" s="17" t="s">
        <v>734</v>
      </c>
      <c r="AU269" s="17" t="s">
        <v>681</v>
      </c>
    </row>
    <row r="270" spans="2:51" s="11" customFormat="1" ht="22.5" customHeight="1">
      <c r="B270" s="181"/>
      <c r="D270" s="179" t="s">
        <v>739</v>
      </c>
      <c r="E270" s="189" t="s">
        <v>620</v>
      </c>
      <c r="F270" s="190" t="s">
        <v>1137</v>
      </c>
      <c r="H270" s="191">
        <v>10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9" t="s">
        <v>739</v>
      </c>
      <c r="AU270" s="189" t="s">
        <v>681</v>
      </c>
      <c r="AV270" s="11" t="s">
        <v>681</v>
      </c>
      <c r="AW270" s="11" t="s">
        <v>637</v>
      </c>
      <c r="AX270" s="11" t="s">
        <v>673</v>
      </c>
      <c r="AY270" s="189" t="s">
        <v>724</v>
      </c>
    </row>
    <row r="271" spans="2:51" s="11" customFormat="1" ht="22.5" customHeight="1">
      <c r="B271" s="181"/>
      <c r="D271" s="179" t="s">
        <v>739</v>
      </c>
      <c r="E271" s="189" t="s">
        <v>620</v>
      </c>
      <c r="F271" s="190" t="s">
        <v>1138</v>
      </c>
      <c r="H271" s="191">
        <v>2</v>
      </c>
      <c r="I271" s="185"/>
      <c r="L271" s="181"/>
      <c r="M271" s="186"/>
      <c r="N271" s="187"/>
      <c r="O271" s="187"/>
      <c r="P271" s="187"/>
      <c r="Q271" s="187"/>
      <c r="R271" s="187"/>
      <c r="S271" s="187"/>
      <c r="T271" s="188"/>
      <c r="AT271" s="189" t="s">
        <v>739</v>
      </c>
      <c r="AU271" s="189" t="s">
        <v>681</v>
      </c>
      <c r="AV271" s="11" t="s">
        <v>681</v>
      </c>
      <c r="AW271" s="11" t="s">
        <v>637</v>
      </c>
      <c r="AX271" s="11" t="s">
        <v>673</v>
      </c>
      <c r="AY271" s="189" t="s">
        <v>724</v>
      </c>
    </row>
    <row r="272" spans="2:51" s="12" customFormat="1" ht="22.5" customHeight="1">
      <c r="B272" s="192"/>
      <c r="D272" s="177" t="s">
        <v>739</v>
      </c>
      <c r="E272" s="193" t="s">
        <v>620</v>
      </c>
      <c r="F272" s="194" t="s">
        <v>748</v>
      </c>
      <c r="H272" s="195">
        <v>12</v>
      </c>
      <c r="I272" s="196"/>
      <c r="L272" s="192"/>
      <c r="M272" s="197"/>
      <c r="N272" s="198"/>
      <c r="O272" s="198"/>
      <c r="P272" s="198"/>
      <c r="Q272" s="198"/>
      <c r="R272" s="198"/>
      <c r="S272" s="198"/>
      <c r="T272" s="199"/>
      <c r="AT272" s="200" t="s">
        <v>739</v>
      </c>
      <c r="AU272" s="200" t="s">
        <v>681</v>
      </c>
      <c r="AV272" s="12" t="s">
        <v>732</v>
      </c>
      <c r="AW272" s="12" t="s">
        <v>637</v>
      </c>
      <c r="AX272" s="12" t="s">
        <v>622</v>
      </c>
      <c r="AY272" s="200" t="s">
        <v>724</v>
      </c>
    </row>
    <row r="273" spans="2:65" s="1" customFormat="1" ht="22.5" customHeight="1">
      <c r="B273" s="164"/>
      <c r="C273" s="201" t="s">
        <v>1139</v>
      </c>
      <c r="D273" s="201" t="s">
        <v>749</v>
      </c>
      <c r="E273" s="202" t="s">
        <v>1140</v>
      </c>
      <c r="F273" s="203" t="s">
        <v>1141</v>
      </c>
      <c r="G273" s="204" t="s">
        <v>730</v>
      </c>
      <c r="H273" s="205">
        <v>2.004</v>
      </c>
      <c r="I273" s="206"/>
      <c r="J273" s="207">
        <f>ROUND(I273*H273,2)</f>
        <v>0</v>
      </c>
      <c r="K273" s="203" t="s">
        <v>892</v>
      </c>
      <c r="L273" s="208"/>
      <c r="M273" s="209" t="s">
        <v>620</v>
      </c>
      <c r="N273" s="210" t="s">
        <v>644</v>
      </c>
      <c r="O273" s="35"/>
      <c r="P273" s="174">
        <f>O273*H273</f>
        <v>0</v>
      </c>
      <c r="Q273" s="174">
        <v>0.00582</v>
      </c>
      <c r="R273" s="174">
        <f>Q273*H273</f>
        <v>0.01166328</v>
      </c>
      <c r="S273" s="174">
        <v>0</v>
      </c>
      <c r="T273" s="175">
        <f>S273*H273</f>
        <v>0</v>
      </c>
      <c r="AR273" s="17" t="s">
        <v>752</v>
      </c>
      <c r="AT273" s="17" t="s">
        <v>749</v>
      </c>
      <c r="AU273" s="17" t="s">
        <v>681</v>
      </c>
      <c r="AY273" s="17" t="s">
        <v>724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622</v>
      </c>
      <c r="BK273" s="176">
        <f>ROUND(I273*H273,2)</f>
        <v>0</v>
      </c>
      <c r="BL273" s="17" t="s">
        <v>732</v>
      </c>
      <c r="BM273" s="17" t="s">
        <v>1142</v>
      </c>
    </row>
    <row r="274" spans="2:47" s="1" customFormat="1" ht="30" customHeight="1">
      <c r="B274" s="34"/>
      <c r="D274" s="179" t="s">
        <v>734</v>
      </c>
      <c r="F274" s="180" t="s">
        <v>1143</v>
      </c>
      <c r="I274" s="133"/>
      <c r="L274" s="34"/>
      <c r="M274" s="64"/>
      <c r="N274" s="35"/>
      <c r="O274" s="35"/>
      <c r="P274" s="35"/>
      <c r="Q274" s="35"/>
      <c r="R274" s="35"/>
      <c r="S274" s="35"/>
      <c r="T274" s="65"/>
      <c r="AT274" s="17" t="s">
        <v>734</v>
      </c>
      <c r="AU274" s="17" t="s">
        <v>681</v>
      </c>
    </row>
    <row r="275" spans="2:51" s="11" customFormat="1" ht="22.5" customHeight="1">
      <c r="B275" s="181"/>
      <c r="D275" s="177" t="s">
        <v>739</v>
      </c>
      <c r="F275" s="183" t="s">
        <v>1144</v>
      </c>
      <c r="H275" s="184">
        <v>2.004</v>
      </c>
      <c r="I275" s="185"/>
      <c r="L275" s="181"/>
      <c r="M275" s="186"/>
      <c r="N275" s="187"/>
      <c r="O275" s="187"/>
      <c r="P275" s="187"/>
      <c r="Q275" s="187"/>
      <c r="R275" s="187"/>
      <c r="S275" s="187"/>
      <c r="T275" s="188"/>
      <c r="AT275" s="189" t="s">
        <v>739</v>
      </c>
      <c r="AU275" s="189" t="s">
        <v>681</v>
      </c>
      <c r="AV275" s="11" t="s">
        <v>681</v>
      </c>
      <c r="AW275" s="11" t="s">
        <v>604</v>
      </c>
      <c r="AX275" s="11" t="s">
        <v>622</v>
      </c>
      <c r="AY275" s="189" t="s">
        <v>724</v>
      </c>
    </row>
    <row r="276" spans="2:65" s="1" customFormat="1" ht="22.5" customHeight="1">
      <c r="B276" s="164"/>
      <c r="C276" s="165" t="s">
        <v>1145</v>
      </c>
      <c r="D276" s="165" t="s">
        <v>727</v>
      </c>
      <c r="E276" s="166" t="s">
        <v>1146</v>
      </c>
      <c r="F276" s="167" t="s">
        <v>1147</v>
      </c>
      <c r="G276" s="168" t="s">
        <v>730</v>
      </c>
      <c r="H276" s="169">
        <v>2</v>
      </c>
      <c r="I276" s="170"/>
      <c r="J276" s="171">
        <f>ROUND(I276*H276,2)</f>
        <v>0</v>
      </c>
      <c r="K276" s="167" t="s">
        <v>731</v>
      </c>
      <c r="L276" s="34"/>
      <c r="M276" s="172" t="s">
        <v>620</v>
      </c>
      <c r="N276" s="173" t="s">
        <v>644</v>
      </c>
      <c r="O276" s="35"/>
      <c r="P276" s="174">
        <f>O276*H276</f>
        <v>0</v>
      </c>
      <c r="Q276" s="174">
        <v>0.3409</v>
      </c>
      <c r="R276" s="174">
        <f>Q276*H276</f>
        <v>0.6818</v>
      </c>
      <c r="S276" s="174">
        <v>0</v>
      </c>
      <c r="T276" s="175">
        <f>S276*H276</f>
        <v>0</v>
      </c>
      <c r="AR276" s="17" t="s">
        <v>732</v>
      </c>
      <c r="AT276" s="17" t="s">
        <v>727</v>
      </c>
      <c r="AU276" s="17" t="s">
        <v>681</v>
      </c>
      <c r="AY276" s="17" t="s">
        <v>724</v>
      </c>
      <c r="BE276" s="176">
        <f>IF(N276="základní",J276,0)</f>
        <v>0</v>
      </c>
      <c r="BF276" s="176">
        <f>IF(N276="snížená",J276,0)</f>
        <v>0</v>
      </c>
      <c r="BG276" s="176">
        <f>IF(N276="zákl. přenesená",J276,0)</f>
        <v>0</v>
      </c>
      <c r="BH276" s="176">
        <f>IF(N276="sníž. přenesená",J276,0)</f>
        <v>0</v>
      </c>
      <c r="BI276" s="176">
        <f>IF(N276="nulová",J276,0)</f>
        <v>0</v>
      </c>
      <c r="BJ276" s="17" t="s">
        <v>622</v>
      </c>
      <c r="BK276" s="176">
        <f>ROUND(I276*H276,2)</f>
        <v>0</v>
      </c>
      <c r="BL276" s="17" t="s">
        <v>732</v>
      </c>
      <c r="BM276" s="17" t="s">
        <v>1148</v>
      </c>
    </row>
    <row r="277" spans="2:47" s="1" customFormat="1" ht="30" customHeight="1">
      <c r="B277" s="34"/>
      <c r="D277" s="179" t="s">
        <v>734</v>
      </c>
      <c r="F277" s="180" t="s">
        <v>1149</v>
      </c>
      <c r="I277" s="133"/>
      <c r="L277" s="34"/>
      <c r="M277" s="64"/>
      <c r="N277" s="35"/>
      <c r="O277" s="35"/>
      <c r="P277" s="35"/>
      <c r="Q277" s="35"/>
      <c r="R277" s="35"/>
      <c r="S277" s="35"/>
      <c r="T277" s="65"/>
      <c r="AT277" s="17" t="s">
        <v>734</v>
      </c>
      <c r="AU277" s="17" t="s">
        <v>681</v>
      </c>
    </row>
    <row r="278" spans="2:51" s="11" customFormat="1" ht="22.5" customHeight="1">
      <c r="B278" s="181"/>
      <c r="D278" s="179" t="s">
        <v>739</v>
      </c>
      <c r="E278" s="189" t="s">
        <v>620</v>
      </c>
      <c r="F278" s="190" t="s">
        <v>1150</v>
      </c>
      <c r="H278" s="191">
        <v>1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9" t="s">
        <v>739</v>
      </c>
      <c r="AU278" s="189" t="s">
        <v>681</v>
      </c>
      <c r="AV278" s="11" t="s">
        <v>681</v>
      </c>
      <c r="AW278" s="11" t="s">
        <v>637</v>
      </c>
      <c r="AX278" s="11" t="s">
        <v>673</v>
      </c>
      <c r="AY278" s="189" t="s">
        <v>724</v>
      </c>
    </row>
    <row r="279" spans="2:51" s="11" customFormat="1" ht="22.5" customHeight="1">
      <c r="B279" s="181"/>
      <c r="D279" s="179" t="s">
        <v>739</v>
      </c>
      <c r="E279" s="189" t="s">
        <v>620</v>
      </c>
      <c r="F279" s="190" t="s">
        <v>1151</v>
      </c>
      <c r="H279" s="191">
        <v>1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9" t="s">
        <v>739</v>
      </c>
      <c r="AU279" s="189" t="s">
        <v>681</v>
      </c>
      <c r="AV279" s="11" t="s">
        <v>681</v>
      </c>
      <c r="AW279" s="11" t="s">
        <v>637</v>
      </c>
      <c r="AX279" s="11" t="s">
        <v>673</v>
      </c>
      <c r="AY279" s="189" t="s">
        <v>724</v>
      </c>
    </row>
    <row r="280" spans="2:51" s="12" customFormat="1" ht="22.5" customHeight="1">
      <c r="B280" s="192"/>
      <c r="D280" s="177" t="s">
        <v>739</v>
      </c>
      <c r="E280" s="193" t="s">
        <v>620</v>
      </c>
      <c r="F280" s="194" t="s">
        <v>748</v>
      </c>
      <c r="H280" s="195">
        <v>2</v>
      </c>
      <c r="I280" s="196"/>
      <c r="L280" s="192"/>
      <c r="M280" s="197"/>
      <c r="N280" s="198"/>
      <c r="O280" s="198"/>
      <c r="P280" s="198"/>
      <c r="Q280" s="198"/>
      <c r="R280" s="198"/>
      <c r="S280" s="198"/>
      <c r="T280" s="199"/>
      <c r="AT280" s="200" t="s">
        <v>739</v>
      </c>
      <c r="AU280" s="200" t="s">
        <v>681</v>
      </c>
      <c r="AV280" s="12" t="s">
        <v>732</v>
      </c>
      <c r="AW280" s="12" t="s">
        <v>637</v>
      </c>
      <c r="AX280" s="12" t="s">
        <v>622</v>
      </c>
      <c r="AY280" s="200" t="s">
        <v>724</v>
      </c>
    </row>
    <row r="281" spans="2:65" s="1" customFormat="1" ht="22.5" customHeight="1">
      <c r="B281" s="164"/>
      <c r="C281" s="201" t="s">
        <v>1152</v>
      </c>
      <c r="D281" s="201" t="s">
        <v>749</v>
      </c>
      <c r="E281" s="202" t="s">
        <v>1153</v>
      </c>
      <c r="F281" s="203" t="s">
        <v>1154</v>
      </c>
      <c r="G281" s="204" t="s">
        <v>730</v>
      </c>
      <c r="H281" s="205">
        <v>4</v>
      </c>
      <c r="I281" s="206"/>
      <c r="J281" s="207">
        <f>ROUND(I281*H281,2)</f>
        <v>0</v>
      </c>
      <c r="K281" s="203" t="s">
        <v>731</v>
      </c>
      <c r="L281" s="208"/>
      <c r="M281" s="209" t="s">
        <v>620</v>
      </c>
      <c r="N281" s="210" t="s">
        <v>644</v>
      </c>
      <c r="O281" s="35"/>
      <c r="P281" s="174">
        <f>O281*H281</f>
        <v>0</v>
      </c>
      <c r="Q281" s="174">
        <v>0.087</v>
      </c>
      <c r="R281" s="174">
        <f>Q281*H281</f>
        <v>0.348</v>
      </c>
      <c r="S281" s="174">
        <v>0</v>
      </c>
      <c r="T281" s="175">
        <f>S281*H281</f>
        <v>0</v>
      </c>
      <c r="AR281" s="17" t="s">
        <v>752</v>
      </c>
      <c r="AT281" s="17" t="s">
        <v>749</v>
      </c>
      <c r="AU281" s="17" t="s">
        <v>681</v>
      </c>
      <c r="AY281" s="17" t="s">
        <v>724</v>
      </c>
      <c r="BE281" s="176">
        <f>IF(N281="základní",J281,0)</f>
        <v>0</v>
      </c>
      <c r="BF281" s="176">
        <f>IF(N281="snížená",J281,0)</f>
        <v>0</v>
      </c>
      <c r="BG281" s="176">
        <f>IF(N281="zákl. přenesená",J281,0)</f>
        <v>0</v>
      </c>
      <c r="BH281" s="176">
        <f>IF(N281="sníž. přenesená",J281,0)</f>
        <v>0</v>
      </c>
      <c r="BI281" s="176">
        <f>IF(N281="nulová",J281,0)</f>
        <v>0</v>
      </c>
      <c r="BJ281" s="17" t="s">
        <v>622</v>
      </c>
      <c r="BK281" s="176">
        <f>ROUND(I281*H281,2)</f>
        <v>0</v>
      </c>
      <c r="BL281" s="17" t="s">
        <v>732</v>
      </c>
      <c r="BM281" s="17" t="s">
        <v>1155</v>
      </c>
    </row>
    <row r="282" spans="2:47" s="1" customFormat="1" ht="30" customHeight="1">
      <c r="B282" s="34"/>
      <c r="D282" s="179" t="s">
        <v>734</v>
      </c>
      <c r="F282" s="180" t="s">
        <v>1156</v>
      </c>
      <c r="I282" s="133"/>
      <c r="L282" s="34"/>
      <c r="M282" s="64"/>
      <c r="N282" s="35"/>
      <c r="O282" s="35"/>
      <c r="P282" s="35"/>
      <c r="Q282" s="35"/>
      <c r="R282" s="35"/>
      <c r="S282" s="35"/>
      <c r="T282" s="65"/>
      <c r="AT282" s="17" t="s">
        <v>734</v>
      </c>
      <c r="AU282" s="17" t="s">
        <v>681</v>
      </c>
    </row>
    <row r="283" spans="2:51" s="11" customFormat="1" ht="22.5" customHeight="1">
      <c r="B283" s="181"/>
      <c r="D283" s="177" t="s">
        <v>739</v>
      </c>
      <c r="F283" s="183" t="s">
        <v>1157</v>
      </c>
      <c r="H283" s="184">
        <v>4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9" t="s">
        <v>739</v>
      </c>
      <c r="AU283" s="189" t="s">
        <v>681</v>
      </c>
      <c r="AV283" s="11" t="s">
        <v>681</v>
      </c>
      <c r="AW283" s="11" t="s">
        <v>604</v>
      </c>
      <c r="AX283" s="11" t="s">
        <v>622</v>
      </c>
      <c r="AY283" s="189" t="s">
        <v>724</v>
      </c>
    </row>
    <row r="284" spans="2:65" s="1" customFormat="1" ht="22.5" customHeight="1">
      <c r="B284" s="164"/>
      <c r="C284" s="201" t="s">
        <v>1158</v>
      </c>
      <c r="D284" s="201" t="s">
        <v>749</v>
      </c>
      <c r="E284" s="202" t="s">
        <v>1159</v>
      </c>
      <c r="F284" s="203" t="s">
        <v>1160</v>
      </c>
      <c r="G284" s="204" t="s">
        <v>730</v>
      </c>
      <c r="H284" s="205">
        <v>2</v>
      </c>
      <c r="I284" s="206"/>
      <c r="J284" s="207">
        <f>ROUND(I284*H284,2)</f>
        <v>0</v>
      </c>
      <c r="K284" s="203" t="s">
        <v>731</v>
      </c>
      <c r="L284" s="208"/>
      <c r="M284" s="209" t="s">
        <v>620</v>
      </c>
      <c r="N284" s="210" t="s">
        <v>644</v>
      </c>
      <c r="O284" s="35"/>
      <c r="P284" s="174">
        <f>O284*H284</f>
        <v>0</v>
      </c>
      <c r="Q284" s="174">
        <v>0.103</v>
      </c>
      <c r="R284" s="174">
        <f>Q284*H284</f>
        <v>0.206</v>
      </c>
      <c r="S284" s="174">
        <v>0</v>
      </c>
      <c r="T284" s="175">
        <f>S284*H284</f>
        <v>0</v>
      </c>
      <c r="AR284" s="17" t="s">
        <v>752</v>
      </c>
      <c r="AT284" s="17" t="s">
        <v>749</v>
      </c>
      <c r="AU284" s="17" t="s">
        <v>681</v>
      </c>
      <c r="AY284" s="17" t="s">
        <v>724</v>
      </c>
      <c r="BE284" s="176">
        <f>IF(N284="základní",J284,0)</f>
        <v>0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7" t="s">
        <v>622</v>
      </c>
      <c r="BK284" s="176">
        <f>ROUND(I284*H284,2)</f>
        <v>0</v>
      </c>
      <c r="BL284" s="17" t="s">
        <v>732</v>
      </c>
      <c r="BM284" s="17" t="s">
        <v>1161</v>
      </c>
    </row>
    <row r="285" spans="2:47" s="1" customFormat="1" ht="30" customHeight="1">
      <c r="B285" s="34"/>
      <c r="D285" s="177" t="s">
        <v>734</v>
      </c>
      <c r="F285" s="178" t="s">
        <v>1156</v>
      </c>
      <c r="I285" s="133"/>
      <c r="L285" s="34"/>
      <c r="M285" s="64"/>
      <c r="N285" s="35"/>
      <c r="O285" s="35"/>
      <c r="P285" s="35"/>
      <c r="Q285" s="35"/>
      <c r="R285" s="35"/>
      <c r="S285" s="35"/>
      <c r="T285" s="65"/>
      <c r="AT285" s="17" t="s">
        <v>734</v>
      </c>
      <c r="AU285" s="17" t="s">
        <v>681</v>
      </c>
    </row>
    <row r="286" spans="2:65" s="1" customFormat="1" ht="22.5" customHeight="1">
      <c r="B286" s="164"/>
      <c r="C286" s="201" t="s">
        <v>1162</v>
      </c>
      <c r="D286" s="201" t="s">
        <v>749</v>
      </c>
      <c r="E286" s="202" t="s">
        <v>1163</v>
      </c>
      <c r="F286" s="203" t="s">
        <v>1164</v>
      </c>
      <c r="G286" s="204" t="s">
        <v>730</v>
      </c>
      <c r="H286" s="205">
        <v>2</v>
      </c>
      <c r="I286" s="206"/>
      <c r="J286" s="207">
        <f>ROUND(I286*H286,2)</f>
        <v>0</v>
      </c>
      <c r="K286" s="203" t="s">
        <v>731</v>
      </c>
      <c r="L286" s="208"/>
      <c r="M286" s="209" t="s">
        <v>620</v>
      </c>
      <c r="N286" s="210" t="s">
        <v>644</v>
      </c>
      <c r="O286" s="35"/>
      <c r="P286" s="174">
        <f>O286*H286</f>
        <v>0</v>
      </c>
      <c r="Q286" s="174">
        <v>0.232</v>
      </c>
      <c r="R286" s="174">
        <f>Q286*H286</f>
        <v>0.464</v>
      </c>
      <c r="S286" s="174">
        <v>0</v>
      </c>
      <c r="T286" s="175">
        <f>S286*H286</f>
        <v>0</v>
      </c>
      <c r="AR286" s="17" t="s">
        <v>752</v>
      </c>
      <c r="AT286" s="17" t="s">
        <v>749</v>
      </c>
      <c r="AU286" s="17" t="s">
        <v>681</v>
      </c>
      <c r="AY286" s="17" t="s">
        <v>724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7" t="s">
        <v>622</v>
      </c>
      <c r="BK286" s="176">
        <f>ROUND(I286*H286,2)</f>
        <v>0</v>
      </c>
      <c r="BL286" s="17" t="s">
        <v>732</v>
      </c>
      <c r="BM286" s="17" t="s">
        <v>1165</v>
      </c>
    </row>
    <row r="287" spans="2:47" s="1" customFormat="1" ht="30" customHeight="1">
      <c r="B287" s="34"/>
      <c r="D287" s="177" t="s">
        <v>734</v>
      </c>
      <c r="F287" s="178" t="s">
        <v>1156</v>
      </c>
      <c r="I287" s="133"/>
      <c r="L287" s="34"/>
      <c r="M287" s="64"/>
      <c r="N287" s="35"/>
      <c r="O287" s="35"/>
      <c r="P287" s="35"/>
      <c r="Q287" s="35"/>
      <c r="R287" s="35"/>
      <c r="S287" s="35"/>
      <c r="T287" s="65"/>
      <c r="AT287" s="17" t="s">
        <v>734</v>
      </c>
      <c r="AU287" s="17" t="s">
        <v>681</v>
      </c>
    </row>
    <row r="288" spans="2:65" s="1" customFormat="1" ht="22.5" customHeight="1">
      <c r="B288" s="164"/>
      <c r="C288" s="165" t="s">
        <v>1166</v>
      </c>
      <c r="D288" s="165" t="s">
        <v>727</v>
      </c>
      <c r="E288" s="166" t="s">
        <v>1167</v>
      </c>
      <c r="F288" s="167" t="s">
        <v>1168</v>
      </c>
      <c r="G288" s="168" t="s">
        <v>730</v>
      </c>
      <c r="H288" s="169">
        <v>2</v>
      </c>
      <c r="I288" s="170"/>
      <c r="J288" s="171">
        <f>ROUND(I288*H288,2)</f>
        <v>0</v>
      </c>
      <c r="K288" s="167" t="s">
        <v>731</v>
      </c>
      <c r="L288" s="34"/>
      <c r="M288" s="172" t="s">
        <v>620</v>
      </c>
      <c r="N288" s="173" t="s">
        <v>644</v>
      </c>
      <c r="O288" s="35"/>
      <c r="P288" s="174">
        <f>O288*H288</f>
        <v>0</v>
      </c>
      <c r="Q288" s="174">
        <v>0.00936</v>
      </c>
      <c r="R288" s="174">
        <f>Q288*H288</f>
        <v>0.01872</v>
      </c>
      <c r="S288" s="174">
        <v>0</v>
      </c>
      <c r="T288" s="175">
        <f>S288*H288</f>
        <v>0</v>
      </c>
      <c r="AR288" s="17" t="s">
        <v>732</v>
      </c>
      <c r="AT288" s="17" t="s">
        <v>727</v>
      </c>
      <c r="AU288" s="17" t="s">
        <v>681</v>
      </c>
      <c r="AY288" s="17" t="s">
        <v>724</v>
      </c>
      <c r="BE288" s="176">
        <f>IF(N288="základní",J288,0)</f>
        <v>0</v>
      </c>
      <c r="BF288" s="176">
        <f>IF(N288="snížená",J288,0)</f>
        <v>0</v>
      </c>
      <c r="BG288" s="176">
        <f>IF(N288="zákl. přenesená",J288,0)</f>
        <v>0</v>
      </c>
      <c r="BH288" s="176">
        <f>IF(N288="sníž. přenesená",J288,0)</f>
        <v>0</v>
      </c>
      <c r="BI288" s="176">
        <f>IF(N288="nulová",J288,0)</f>
        <v>0</v>
      </c>
      <c r="BJ288" s="17" t="s">
        <v>622</v>
      </c>
      <c r="BK288" s="176">
        <f>ROUND(I288*H288,2)</f>
        <v>0</v>
      </c>
      <c r="BL288" s="17" t="s">
        <v>732</v>
      </c>
      <c r="BM288" s="17" t="s">
        <v>1169</v>
      </c>
    </row>
    <row r="289" spans="2:47" s="1" customFormat="1" ht="30" customHeight="1">
      <c r="B289" s="34"/>
      <c r="D289" s="177" t="s">
        <v>734</v>
      </c>
      <c r="F289" s="178" t="s">
        <v>1170</v>
      </c>
      <c r="I289" s="133"/>
      <c r="L289" s="34"/>
      <c r="M289" s="64"/>
      <c r="N289" s="35"/>
      <c r="O289" s="35"/>
      <c r="P289" s="35"/>
      <c r="Q289" s="35"/>
      <c r="R289" s="35"/>
      <c r="S289" s="35"/>
      <c r="T289" s="65"/>
      <c r="AT289" s="17" t="s">
        <v>734</v>
      </c>
      <c r="AU289" s="17" t="s">
        <v>681</v>
      </c>
    </row>
    <row r="290" spans="2:65" s="1" customFormat="1" ht="22.5" customHeight="1">
      <c r="B290" s="164"/>
      <c r="C290" s="201" t="s">
        <v>1171</v>
      </c>
      <c r="D290" s="201" t="s">
        <v>749</v>
      </c>
      <c r="E290" s="202" t="s">
        <v>1172</v>
      </c>
      <c r="F290" s="203" t="s">
        <v>1173</v>
      </c>
      <c r="G290" s="204" t="s">
        <v>730</v>
      </c>
      <c r="H290" s="205">
        <v>2</v>
      </c>
      <c r="I290" s="206"/>
      <c r="J290" s="207">
        <f>ROUND(I290*H290,2)</f>
        <v>0</v>
      </c>
      <c r="K290" s="203" t="s">
        <v>731</v>
      </c>
      <c r="L290" s="208"/>
      <c r="M290" s="209" t="s">
        <v>620</v>
      </c>
      <c r="N290" s="210" t="s">
        <v>644</v>
      </c>
      <c r="O290" s="35"/>
      <c r="P290" s="174">
        <f>O290*H290</f>
        <v>0</v>
      </c>
      <c r="Q290" s="174">
        <v>0.088</v>
      </c>
      <c r="R290" s="174">
        <f>Q290*H290</f>
        <v>0.176</v>
      </c>
      <c r="S290" s="174">
        <v>0</v>
      </c>
      <c r="T290" s="175">
        <f>S290*H290</f>
        <v>0</v>
      </c>
      <c r="AR290" s="17" t="s">
        <v>752</v>
      </c>
      <c r="AT290" s="17" t="s">
        <v>749</v>
      </c>
      <c r="AU290" s="17" t="s">
        <v>681</v>
      </c>
      <c r="AY290" s="17" t="s">
        <v>724</v>
      </c>
      <c r="BE290" s="176">
        <f>IF(N290="základní",J290,0)</f>
        <v>0</v>
      </c>
      <c r="BF290" s="176">
        <f>IF(N290="snížená",J290,0)</f>
        <v>0</v>
      </c>
      <c r="BG290" s="176">
        <f>IF(N290="zákl. přenesená",J290,0)</f>
        <v>0</v>
      </c>
      <c r="BH290" s="176">
        <f>IF(N290="sníž. přenesená",J290,0)</f>
        <v>0</v>
      </c>
      <c r="BI290" s="176">
        <f>IF(N290="nulová",J290,0)</f>
        <v>0</v>
      </c>
      <c r="BJ290" s="17" t="s">
        <v>622</v>
      </c>
      <c r="BK290" s="176">
        <f>ROUND(I290*H290,2)</f>
        <v>0</v>
      </c>
      <c r="BL290" s="17" t="s">
        <v>732</v>
      </c>
      <c r="BM290" s="17" t="s">
        <v>1174</v>
      </c>
    </row>
    <row r="291" spans="2:47" s="1" customFormat="1" ht="30" customHeight="1">
      <c r="B291" s="34"/>
      <c r="D291" s="177" t="s">
        <v>734</v>
      </c>
      <c r="F291" s="178" t="s">
        <v>1175</v>
      </c>
      <c r="I291" s="133"/>
      <c r="L291" s="34"/>
      <c r="M291" s="64"/>
      <c r="N291" s="35"/>
      <c r="O291" s="35"/>
      <c r="P291" s="35"/>
      <c r="Q291" s="35"/>
      <c r="R291" s="35"/>
      <c r="S291" s="35"/>
      <c r="T291" s="65"/>
      <c r="AT291" s="17" t="s">
        <v>734</v>
      </c>
      <c r="AU291" s="17" t="s">
        <v>681</v>
      </c>
    </row>
    <row r="292" spans="2:65" s="1" customFormat="1" ht="22.5" customHeight="1">
      <c r="B292" s="164"/>
      <c r="C292" s="165" t="s">
        <v>1176</v>
      </c>
      <c r="D292" s="165" t="s">
        <v>727</v>
      </c>
      <c r="E292" s="166" t="s">
        <v>1177</v>
      </c>
      <c r="F292" s="167" t="s">
        <v>1178</v>
      </c>
      <c r="G292" s="168" t="s">
        <v>730</v>
      </c>
      <c r="H292" s="169">
        <v>7</v>
      </c>
      <c r="I292" s="170"/>
      <c r="J292" s="171">
        <f>ROUND(I292*H292,2)</f>
        <v>0</v>
      </c>
      <c r="K292" s="167" t="s">
        <v>620</v>
      </c>
      <c r="L292" s="34"/>
      <c r="M292" s="172" t="s">
        <v>620</v>
      </c>
      <c r="N292" s="173" t="s">
        <v>644</v>
      </c>
      <c r="O292" s="35"/>
      <c r="P292" s="174">
        <f>O292*H292</f>
        <v>0</v>
      </c>
      <c r="Q292" s="174">
        <v>0.42368</v>
      </c>
      <c r="R292" s="174">
        <f>Q292*H292</f>
        <v>2.96576</v>
      </c>
      <c r="S292" s="174">
        <v>0</v>
      </c>
      <c r="T292" s="175">
        <f>S292*H292</f>
        <v>0</v>
      </c>
      <c r="AR292" s="17" t="s">
        <v>732</v>
      </c>
      <c r="AT292" s="17" t="s">
        <v>727</v>
      </c>
      <c r="AU292" s="17" t="s">
        <v>681</v>
      </c>
      <c r="AY292" s="17" t="s">
        <v>724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7" t="s">
        <v>622</v>
      </c>
      <c r="BK292" s="176">
        <f>ROUND(I292*H292,2)</f>
        <v>0</v>
      </c>
      <c r="BL292" s="17" t="s">
        <v>732</v>
      </c>
      <c r="BM292" s="17" t="s">
        <v>1179</v>
      </c>
    </row>
    <row r="293" spans="2:47" s="1" customFormat="1" ht="42" customHeight="1">
      <c r="B293" s="34"/>
      <c r="D293" s="179" t="s">
        <v>734</v>
      </c>
      <c r="F293" s="180" t="s">
        <v>1180</v>
      </c>
      <c r="I293" s="133"/>
      <c r="L293" s="34"/>
      <c r="M293" s="64"/>
      <c r="N293" s="35"/>
      <c r="O293" s="35"/>
      <c r="P293" s="35"/>
      <c r="Q293" s="35"/>
      <c r="R293" s="35"/>
      <c r="S293" s="35"/>
      <c r="T293" s="65"/>
      <c r="AT293" s="17" t="s">
        <v>734</v>
      </c>
      <c r="AU293" s="17" t="s">
        <v>681</v>
      </c>
    </row>
    <row r="294" spans="2:51" s="11" customFormat="1" ht="22.5" customHeight="1">
      <c r="B294" s="181"/>
      <c r="D294" s="179" t="s">
        <v>739</v>
      </c>
      <c r="E294" s="189" t="s">
        <v>620</v>
      </c>
      <c r="F294" s="190" t="s">
        <v>1181</v>
      </c>
      <c r="H294" s="191">
        <v>2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9" t="s">
        <v>739</v>
      </c>
      <c r="AU294" s="189" t="s">
        <v>681</v>
      </c>
      <c r="AV294" s="11" t="s">
        <v>681</v>
      </c>
      <c r="AW294" s="11" t="s">
        <v>637</v>
      </c>
      <c r="AX294" s="11" t="s">
        <v>673</v>
      </c>
      <c r="AY294" s="189" t="s">
        <v>724</v>
      </c>
    </row>
    <row r="295" spans="2:51" s="11" customFormat="1" ht="22.5" customHeight="1">
      <c r="B295" s="181"/>
      <c r="D295" s="179" t="s">
        <v>739</v>
      </c>
      <c r="E295" s="189" t="s">
        <v>620</v>
      </c>
      <c r="F295" s="190" t="s">
        <v>1182</v>
      </c>
      <c r="H295" s="191">
        <v>1</v>
      </c>
      <c r="I295" s="185"/>
      <c r="L295" s="181"/>
      <c r="M295" s="186"/>
      <c r="N295" s="187"/>
      <c r="O295" s="187"/>
      <c r="P295" s="187"/>
      <c r="Q295" s="187"/>
      <c r="R295" s="187"/>
      <c r="S295" s="187"/>
      <c r="T295" s="188"/>
      <c r="AT295" s="189" t="s">
        <v>739</v>
      </c>
      <c r="AU295" s="189" t="s">
        <v>681</v>
      </c>
      <c r="AV295" s="11" t="s">
        <v>681</v>
      </c>
      <c r="AW295" s="11" t="s">
        <v>637</v>
      </c>
      <c r="AX295" s="11" t="s">
        <v>673</v>
      </c>
      <c r="AY295" s="189" t="s">
        <v>724</v>
      </c>
    </row>
    <row r="296" spans="2:51" s="11" customFormat="1" ht="22.5" customHeight="1">
      <c r="B296" s="181"/>
      <c r="D296" s="179" t="s">
        <v>739</v>
      </c>
      <c r="E296" s="189" t="s">
        <v>620</v>
      </c>
      <c r="F296" s="190" t="s">
        <v>1183</v>
      </c>
      <c r="H296" s="191">
        <v>1</v>
      </c>
      <c r="I296" s="185"/>
      <c r="L296" s="181"/>
      <c r="M296" s="186"/>
      <c r="N296" s="187"/>
      <c r="O296" s="187"/>
      <c r="P296" s="187"/>
      <c r="Q296" s="187"/>
      <c r="R296" s="187"/>
      <c r="S296" s="187"/>
      <c r="T296" s="188"/>
      <c r="AT296" s="189" t="s">
        <v>739</v>
      </c>
      <c r="AU296" s="189" t="s">
        <v>681</v>
      </c>
      <c r="AV296" s="11" t="s">
        <v>681</v>
      </c>
      <c r="AW296" s="11" t="s">
        <v>637</v>
      </c>
      <c r="AX296" s="11" t="s">
        <v>673</v>
      </c>
      <c r="AY296" s="189" t="s">
        <v>724</v>
      </c>
    </row>
    <row r="297" spans="2:51" s="11" customFormat="1" ht="22.5" customHeight="1">
      <c r="B297" s="181"/>
      <c r="D297" s="179" t="s">
        <v>739</v>
      </c>
      <c r="E297" s="189" t="s">
        <v>620</v>
      </c>
      <c r="F297" s="190" t="s">
        <v>1184</v>
      </c>
      <c r="H297" s="191">
        <v>1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9" t="s">
        <v>739</v>
      </c>
      <c r="AU297" s="189" t="s">
        <v>681</v>
      </c>
      <c r="AV297" s="11" t="s">
        <v>681</v>
      </c>
      <c r="AW297" s="11" t="s">
        <v>637</v>
      </c>
      <c r="AX297" s="11" t="s">
        <v>673</v>
      </c>
      <c r="AY297" s="189" t="s">
        <v>724</v>
      </c>
    </row>
    <row r="298" spans="2:51" s="11" customFormat="1" ht="22.5" customHeight="1">
      <c r="B298" s="181"/>
      <c r="D298" s="179" t="s">
        <v>739</v>
      </c>
      <c r="E298" s="189" t="s">
        <v>620</v>
      </c>
      <c r="F298" s="190" t="s">
        <v>1185</v>
      </c>
      <c r="H298" s="191">
        <v>2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9" t="s">
        <v>739</v>
      </c>
      <c r="AU298" s="189" t="s">
        <v>681</v>
      </c>
      <c r="AV298" s="11" t="s">
        <v>681</v>
      </c>
      <c r="AW298" s="11" t="s">
        <v>637</v>
      </c>
      <c r="AX298" s="11" t="s">
        <v>673</v>
      </c>
      <c r="AY298" s="189" t="s">
        <v>724</v>
      </c>
    </row>
    <row r="299" spans="2:51" s="12" customFormat="1" ht="22.5" customHeight="1">
      <c r="B299" s="192"/>
      <c r="D299" s="177" t="s">
        <v>739</v>
      </c>
      <c r="E299" s="193" t="s">
        <v>620</v>
      </c>
      <c r="F299" s="194" t="s">
        <v>748</v>
      </c>
      <c r="H299" s="195">
        <v>7</v>
      </c>
      <c r="I299" s="196"/>
      <c r="L299" s="192"/>
      <c r="M299" s="197"/>
      <c r="N299" s="198"/>
      <c r="O299" s="198"/>
      <c r="P299" s="198"/>
      <c r="Q299" s="198"/>
      <c r="R299" s="198"/>
      <c r="S299" s="198"/>
      <c r="T299" s="199"/>
      <c r="AT299" s="200" t="s">
        <v>739</v>
      </c>
      <c r="AU299" s="200" t="s">
        <v>681</v>
      </c>
      <c r="AV299" s="12" t="s">
        <v>732</v>
      </c>
      <c r="AW299" s="12" t="s">
        <v>637</v>
      </c>
      <c r="AX299" s="12" t="s">
        <v>622</v>
      </c>
      <c r="AY299" s="200" t="s">
        <v>724</v>
      </c>
    </row>
    <row r="300" spans="2:65" s="1" customFormat="1" ht="22.5" customHeight="1">
      <c r="B300" s="164"/>
      <c r="C300" s="165" t="s">
        <v>1186</v>
      </c>
      <c r="D300" s="165" t="s">
        <v>727</v>
      </c>
      <c r="E300" s="166" t="s">
        <v>1187</v>
      </c>
      <c r="F300" s="167" t="s">
        <v>1188</v>
      </c>
      <c r="G300" s="168" t="s">
        <v>730</v>
      </c>
      <c r="H300" s="169">
        <v>7</v>
      </c>
      <c r="I300" s="170"/>
      <c r="J300" s="171">
        <f>ROUND(I300*H300,2)</f>
        <v>0</v>
      </c>
      <c r="K300" s="167" t="s">
        <v>731</v>
      </c>
      <c r="L300" s="34"/>
      <c r="M300" s="172" t="s">
        <v>620</v>
      </c>
      <c r="N300" s="173" t="s">
        <v>644</v>
      </c>
      <c r="O300" s="35"/>
      <c r="P300" s="174">
        <f>O300*H300</f>
        <v>0</v>
      </c>
      <c r="Q300" s="174">
        <v>0.42368</v>
      </c>
      <c r="R300" s="174">
        <f>Q300*H300</f>
        <v>2.96576</v>
      </c>
      <c r="S300" s="174">
        <v>0</v>
      </c>
      <c r="T300" s="175">
        <f>S300*H300</f>
        <v>0</v>
      </c>
      <c r="AR300" s="17" t="s">
        <v>732</v>
      </c>
      <c r="AT300" s="17" t="s">
        <v>727</v>
      </c>
      <c r="AU300" s="17" t="s">
        <v>681</v>
      </c>
      <c r="AY300" s="17" t="s">
        <v>724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622</v>
      </c>
      <c r="BK300" s="176">
        <f>ROUND(I300*H300,2)</f>
        <v>0</v>
      </c>
      <c r="BL300" s="17" t="s">
        <v>732</v>
      </c>
      <c r="BM300" s="17" t="s">
        <v>1189</v>
      </c>
    </row>
    <row r="301" spans="2:47" s="1" customFormat="1" ht="30" customHeight="1">
      <c r="B301" s="34"/>
      <c r="D301" s="177" t="s">
        <v>734</v>
      </c>
      <c r="F301" s="178" t="s">
        <v>1190</v>
      </c>
      <c r="I301" s="133"/>
      <c r="L301" s="34"/>
      <c r="M301" s="64"/>
      <c r="N301" s="35"/>
      <c r="O301" s="35"/>
      <c r="P301" s="35"/>
      <c r="Q301" s="35"/>
      <c r="R301" s="35"/>
      <c r="S301" s="35"/>
      <c r="T301" s="65"/>
      <c r="AT301" s="17" t="s">
        <v>734</v>
      </c>
      <c r="AU301" s="17" t="s">
        <v>681</v>
      </c>
    </row>
    <row r="302" spans="2:65" s="1" customFormat="1" ht="22.5" customHeight="1">
      <c r="B302" s="164"/>
      <c r="C302" s="165" t="s">
        <v>1191</v>
      </c>
      <c r="D302" s="165" t="s">
        <v>727</v>
      </c>
      <c r="E302" s="166" t="s">
        <v>1192</v>
      </c>
      <c r="F302" s="167" t="s">
        <v>1193</v>
      </c>
      <c r="G302" s="168" t="s">
        <v>730</v>
      </c>
      <c r="H302" s="169">
        <v>3</v>
      </c>
      <c r="I302" s="170"/>
      <c r="J302" s="171">
        <f>ROUND(I302*H302,2)</f>
        <v>0</v>
      </c>
      <c r="K302" s="167" t="s">
        <v>892</v>
      </c>
      <c r="L302" s="34"/>
      <c r="M302" s="172" t="s">
        <v>620</v>
      </c>
      <c r="N302" s="173" t="s">
        <v>644</v>
      </c>
      <c r="O302" s="35"/>
      <c r="P302" s="174">
        <f>O302*H302</f>
        <v>0</v>
      </c>
      <c r="Q302" s="174">
        <v>0.4208</v>
      </c>
      <c r="R302" s="174">
        <f>Q302*H302</f>
        <v>1.2624</v>
      </c>
      <c r="S302" s="174">
        <v>0</v>
      </c>
      <c r="T302" s="175">
        <f>S302*H302</f>
        <v>0</v>
      </c>
      <c r="AR302" s="17" t="s">
        <v>732</v>
      </c>
      <c r="AT302" s="17" t="s">
        <v>727</v>
      </c>
      <c r="AU302" s="17" t="s">
        <v>681</v>
      </c>
      <c r="AY302" s="17" t="s">
        <v>724</v>
      </c>
      <c r="BE302" s="176">
        <f>IF(N302="základní",J302,0)</f>
        <v>0</v>
      </c>
      <c r="BF302" s="176">
        <f>IF(N302="snížená",J302,0)</f>
        <v>0</v>
      </c>
      <c r="BG302" s="176">
        <f>IF(N302="zákl. přenesená",J302,0)</f>
        <v>0</v>
      </c>
      <c r="BH302" s="176">
        <f>IF(N302="sníž. přenesená",J302,0)</f>
        <v>0</v>
      </c>
      <c r="BI302" s="176">
        <f>IF(N302="nulová",J302,0)</f>
        <v>0</v>
      </c>
      <c r="BJ302" s="17" t="s">
        <v>622</v>
      </c>
      <c r="BK302" s="176">
        <f>ROUND(I302*H302,2)</f>
        <v>0</v>
      </c>
      <c r="BL302" s="17" t="s">
        <v>732</v>
      </c>
      <c r="BM302" s="17" t="s">
        <v>1194</v>
      </c>
    </row>
    <row r="303" spans="2:47" s="1" customFormat="1" ht="30" customHeight="1">
      <c r="B303" s="34"/>
      <c r="D303" s="179" t="s">
        <v>734</v>
      </c>
      <c r="F303" s="180" t="s">
        <v>1195</v>
      </c>
      <c r="I303" s="133"/>
      <c r="L303" s="34"/>
      <c r="M303" s="64"/>
      <c r="N303" s="35"/>
      <c r="O303" s="35"/>
      <c r="P303" s="35"/>
      <c r="Q303" s="35"/>
      <c r="R303" s="35"/>
      <c r="S303" s="35"/>
      <c r="T303" s="65"/>
      <c r="AT303" s="17" t="s">
        <v>734</v>
      </c>
      <c r="AU303" s="17" t="s">
        <v>681</v>
      </c>
    </row>
    <row r="304" spans="2:51" s="11" customFormat="1" ht="22.5" customHeight="1">
      <c r="B304" s="181"/>
      <c r="D304" s="179" t="s">
        <v>739</v>
      </c>
      <c r="E304" s="189" t="s">
        <v>620</v>
      </c>
      <c r="F304" s="190" t="s">
        <v>1196</v>
      </c>
      <c r="H304" s="191">
        <v>1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9" t="s">
        <v>739</v>
      </c>
      <c r="AU304" s="189" t="s">
        <v>681</v>
      </c>
      <c r="AV304" s="11" t="s">
        <v>681</v>
      </c>
      <c r="AW304" s="11" t="s">
        <v>637</v>
      </c>
      <c r="AX304" s="11" t="s">
        <v>673</v>
      </c>
      <c r="AY304" s="189" t="s">
        <v>724</v>
      </c>
    </row>
    <row r="305" spans="2:51" s="11" customFormat="1" ht="22.5" customHeight="1">
      <c r="B305" s="181"/>
      <c r="D305" s="179" t="s">
        <v>739</v>
      </c>
      <c r="E305" s="189" t="s">
        <v>620</v>
      </c>
      <c r="F305" s="190" t="s">
        <v>1197</v>
      </c>
      <c r="H305" s="191">
        <v>1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9" t="s">
        <v>739</v>
      </c>
      <c r="AU305" s="189" t="s">
        <v>681</v>
      </c>
      <c r="AV305" s="11" t="s">
        <v>681</v>
      </c>
      <c r="AW305" s="11" t="s">
        <v>637</v>
      </c>
      <c r="AX305" s="11" t="s">
        <v>673</v>
      </c>
      <c r="AY305" s="189" t="s">
        <v>724</v>
      </c>
    </row>
    <row r="306" spans="2:51" s="11" customFormat="1" ht="22.5" customHeight="1">
      <c r="B306" s="181"/>
      <c r="D306" s="179" t="s">
        <v>739</v>
      </c>
      <c r="E306" s="189" t="s">
        <v>620</v>
      </c>
      <c r="F306" s="190" t="s">
        <v>1198</v>
      </c>
      <c r="H306" s="191">
        <v>1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9" t="s">
        <v>739</v>
      </c>
      <c r="AU306" s="189" t="s">
        <v>681</v>
      </c>
      <c r="AV306" s="11" t="s">
        <v>681</v>
      </c>
      <c r="AW306" s="11" t="s">
        <v>637</v>
      </c>
      <c r="AX306" s="11" t="s">
        <v>673</v>
      </c>
      <c r="AY306" s="189" t="s">
        <v>724</v>
      </c>
    </row>
    <row r="307" spans="2:51" s="12" customFormat="1" ht="22.5" customHeight="1">
      <c r="B307" s="192"/>
      <c r="D307" s="177" t="s">
        <v>739</v>
      </c>
      <c r="E307" s="193" t="s">
        <v>620</v>
      </c>
      <c r="F307" s="194" t="s">
        <v>748</v>
      </c>
      <c r="H307" s="195">
        <v>3</v>
      </c>
      <c r="I307" s="196"/>
      <c r="L307" s="192"/>
      <c r="M307" s="197"/>
      <c r="N307" s="198"/>
      <c r="O307" s="198"/>
      <c r="P307" s="198"/>
      <c r="Q307" s="198"/>
      <c r="R307" s="198"/>
      <c r="S307" s="198"/>
      <c r="T307" s="199"/>
      <c r="AT307" s="200" t="s">
        <v>739</v>
      </c>
      <c r="AU307" s="200" t="s">
        <v>681</v>
      </c>
      <c r="AV307" s="12" t="s">
        <v>732</v>
      </c>
      <c r="AW307" s="12" t="s">
        <v>637</v>
      </c>
      <c r="AX307" s="12" t="s">
        <v>622</v>
      </c>
      <c r="AY307" s="200" t="s">
        <v>724</v>
      </c>
    </row>
    <row r="308" spans="2:65" s="1" customFormat="1" ht="31.5" customHeight="1">
      <c r="B308" s="164"/>
      <c r="C308" s="165" t="s">
        <v>1199</v>
      </c>
      <c r="D308" s="165" t="s">
        <v>727</v>
      </c>
      <c r="E308" s="166" t="s">
        <v>1200</v>
      </c>
      <c r="F308" s="167" t="s">
        <v>1201</v>
      </c>
      <c r="G308" s="168" t="s">
        <v>730</v>
      </c>
      <c r="H308" s="169">
        <v>2</v>
      </c>
      <c r="I308" s="170"/>
      <c r="J308" s="171">
        <f>ROUND(I308*H308,2)</f>
        <v>0</v>
      </c>
      <c r="K308" s="167" t="s">
        <v>731</v>
      </c>
      <c r="L308" s="34"/>
      <c r="M308" s="172" t="s">
        <v>620</v>
      </c>
      <c r="N308" s="173" t="s">
        <v>644</v>
      </c>
      <c r="O308" s="35"/>
      <c r="P308" s="174">
        <f>O308*H308</f>
        <v>0</v>
      </c>
      <c r="Q308" s="174">
        <v>0.31108</v>
      </c>
      <c r="R308" s="174">
        <f>Q308*H308</f>
        <v>0.62216</v>
      </c>
      <c r="S308" s="174">
        <v>0</v>
      </c>
      <c r="T308" s="175">
        <f>S308*H308</f>
        <v>0</v>
      </c>
      <c r="AR308" s="17" t="s">
        <v>732</v>
      </c>
      <c r="AT308" s="17" t="s">
        <v>727</v>
      </c>
      <c r="AU308" s="17" t="s">
        <v>681</v>
      </c>
      <c r="AY308" s="17" t="s">
        <v>724</v>
      </c>
      <c r="BE308" s="176">
        <f>IF(N308="základní",J308,0)</f>
        <v>0</v>
      </c>
      <c r="BF308" s="176">
        <f>IF(N308="snížená",J308,0)</f>
        <v>0</v>
      </c>
      <c r="BG308" s="176">
        <f>IF(N308="zákl. přenesená",J308,0)</f>
        <v>0</v>
      </c>
      <c r="BH308" s="176">
        <f>IF(N308="sníž. přenesená",J308,0)</f>
        <v>0</v>
      </c>
      <c r="BI308" s="176">
        <f>IF(N308="nulová",J308,0)</f>
        <v>0</v>
      </c>
      <c r="BJ308" s="17" t="s">
        <v>622</v>
      </c>
      <c r="BK308" s="176">
        <f>ROUND(I308*H308,2)</f>
        <v>0</v>
      </c>
      <c r="BL308" s="17" t="s">
        <v>732</v>
      </c>
      <c r="BM308" s="17" t="s">
        <v>1202</v>
      </c>
    </row>
    <row r="309" spans="2:63" s="10" customFormat="1" ht="29.25" customHeight="1">
      <c r="B309" s="150"/>
      <c r="D309" s="161" t="s">
        <v>672</v>
      </c>
      <c r="E309" s="162" t="s">
        <v>725</v>
      </c>
      <c r="F309" s="162" t="s">
        <v>1203</v>
      </c>
      <c r="I309" s="153"/>
      <c r="J309" s="163">
        <f>BK309</f>
        <v>0</v>
      </c>
      <c r="L309" s="150"/>
      <c r="M309" s="155"/>
      <c r="N309" s="156"/>
      <c r="O309" s="156"/>
      <c r="P309" s="157">
        <f>SUM(P310:P505)</f>
        <v>0</v>
      </c>
      <c r="Q309" s="156"/>
      <c r="R309" s="157">
        <f>SUM(R310:R505)</f>
        <v>353.0127346</v>
      </c>
      <c r="S309" s="156"/>
      <c r="T309" s="158">
        <f>SUM(T310:T505)</f>
        <v>733.4199999999998</v>
      </c>
      <c r="AR309" s="151" t="s">
        <v>622</v>
      </c>
      <c r="AT309" s="159" t="s">
        <v>672</v>
      </c>
      <c r="AU309" s="159" t="s">
        <v>622</v>
      </c>
      <c r="AY309" s="151" t="s">
        <v>724</v>
      </c>
      <c r="BK309" s="160">
        <f>SUM(BK310:BK505)</f>
        <v>0</v>
      </c>
    </row>
    <row r="310" spans="2:65" s="1" customFormat="1" ht="22.5" customHeight="1">
      <c r="B310" s="164"/>
      <c r="C310" s="165" t="s">
        <v>1204</v>
      </c>
      <c r="D310" s="165" t="s">
        <v>727</v>
      </c>
      <c r="E310" s="166" t="s">
        <v>1205</v>
      </c>
      <c r="F310" s="167" t="s">
        <v>1206</v>
      </c>
      <c r="G310" s="168" t="s">
        <v>875</v>
      </c>
      <c r="H310" s="169">
        <v>6</v>
      </c>
      <c r="I310" s="170"/>
      <c r="J310" s="171">
        <f>ROUND(I310*H310,2)</f>
        <v>0</v>
      </c>
      <c r="K310" s="167" t="s">
        <v>731</v>
      </c>
      <c r="L310" s="34"/>
      <c r="M310" s="172" t="s">
        <v>620</v>
      </c>
      <c r="N310" s="173" t="s">
        <v>644</v>
      </c>
      <c r="O310" s="35"/>
      <c r="P310" s="174">
        <f>O310*H310</f>
        <v>0</v>
      </c>
      <c r="Q310" s="174">
        <v>0.00084</v>
      </c>
      <c r="R310" s="174">
        <f>Q310*H310</f>
        <v>0.00504</v>
      </c>
      <c r="S310" s="174">
        <v>0</v>
      </c>
      <c r="T310" s="175">
        <f>S310*H310</f>
        <v>0</v>
      </c>
      <c r="AR310" s="17" t="s">
        <v>732</v>
      </c>
      <c r="AT310" s="17" t="s">
        <v>727</v>
      </c>
      <c r="AU310" s="17" t="s">
        <v>681</v>
      </c>
      <c r="AY310" s="17" t="s">
        <v>724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7" t="s">
        <v>622</v>
      </c>
      <c r="BK310" s="176">
        <f>ROUND(I310*H310,2)</f>
        <v>0</v>
      </c>
      <c r="BL310" s="17" t="s">
        <v>732</v>
      </c>
      <c r="BM310" s="17" t="s">
        <v>1207</v>
      </c>
    </row>
    <row r="311" spans="2:47" s="1" customFormat="1" ht="42" customHeight="1">
      <c r="B311" s="34"/>
      <c r="D311" s="177" t="s">
        <v>734</v>
      </c>
      <c r="F311" s="178" t="s">
        <v>1208</v>
      </c>
      <c r="I311" s="133"/>
      <c r="L311" s="34"/>
      <c r="M311" s="64"/>
      <c r="N311" s="35"/>
      <c r="O311" s="35"/>
      <c r="P311" s="35"/>
      <c r="Q311" s="35"/>
      <c r="R311" s="35"/>
      <c r="S311" s="35"/>
      <c r="T311" s="65"/>
      <c r="AT311" s="17" t="s">
        <v>734</v>
      </c>
      <c r="AU311" s="17" t="s">
        <v>681</v>
      </c>
    </row>
    <row r="312" spans="2:65" s="1" customFormat="1" ht="22.5" customHeight="1">
      <c r="B312" s="164"/>
      <c r="C312" s="201" t="s">
        <v>1209</v>
      </c>
      <c r="D312" s="201" t="s">
        <v>749</v>
      </c>
      <c r="E312" s="202" t="s">
        <v>1210</v>
      </c>
      <c r="F312" s="203" t="s">
        <v>1211</v>
      </c>
      <c r="G312" s="204" t="s">
        <v>875</v>
      </c>
      <c r="H312" s="205">
        <v>6</v>
      </c>
      <c r="I312" s="206"/>
      <c r="J312" s="207">
        <f>ROUND(I312*H312,2)</f>
        <v>0</v>
      </c>
      <c r="K312" s="203" t="s">
        <v>620</v>
      </c>
      <c r="L312" s="208"/>
      <c r="M312" s="209" t="s">
        <v>620</v>
      </c>
      <c r="N312" s="210" t="s">
        <v>644</v>
      </c>
      <c r="O312" s="35"/>
      <c r="P312" s="174">
        <f>O312*H312</f>
        <v>0</v>
      </c>
      <c r="Q312" s="174">
        <v>0.01893</v>
      </c>
      <c r="R312" s="174">
        <f>Q312*H312</f>
        <v>0.11357999999999999</v>
      </c>
      <c r="S312" s="174">
        <v>0</v>
      </c>
      <c r="T312" s="175">
        <f>S312*H312</f>
        <v>0</v>
      </c>
      <c r="AR312" s="17" t="s">
        <v>752</v>
      </c>
      <c r="AT312" s="17" t="s">
        <v>749</v>
      </c>
      <c r="AU312" s="17" t="s">
        <v>681</v>
      </c>
      <c r="AY312" s="17" t="s">
        <v>724</v>
      </c>
      <c r="BE312" s="176">
        <f>IF(N312="základní",J312,0)</f>
        <v>0</v>
      </c>
      <c r="BF312" s="176">
        <f>IF(N312="snížená",J312,0)</f>
        <v>0</v>
      </c>
      <c r="BG312" s="176">
        <f>IF(N312="zákl. přenesená",J312,0)</f>
        <v>0</v>
      </c>
      <c r="BH312" s="176">
        <f>IF(N312="sníž. přenesená",J312,0)</f>
        <v>0</v>
      </c>
      <c r="BI312" s="176">
        <f>IF(N312="nulová",J312,0)</f>
        <v>0</v>
      </c>
      <c r="BJ312" s="17" t="s">
        <v>622</v>
      </c>
      <c r="BK312" s="176">
        <f>ROUND(I312*H312,2)</f>
        <v>0</v>
      </c>
      <c r="BL312" s="17" t="s">
        <v>732</v>
      </c>
      <c r="BM312" s="17" t="s">
        <v>1212</v>
      </c>
    </row>
    <row r="313" spans="2:51" s="11" customFormat="1" ht="22.5" customHeight="1">
      <c r="B313" s="181"/>
      <c r="D313" s="177" t="s">
        <v>739</v>
      </c>
      <c r="E313" s="182" t="s">
        <v>620</v>
      </c>
      <c r="F313" s="183" t="s">
        <v>1213</v>
      </c>
      <c r="H313" s="184">
        <v>6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9" t="s">
        <v>739</v>
      </c>
      <c r="AU313" s="189" t="s">
        <v>681</v>
      </c>
      <c r="AV313" s="11" t="s">
        <v>681</v>
      </c>
      <c r="AW313" s="11" t="s">
        <v>637</v>
      </c>
      <c r="AX313" s="11" t="s">
        <v>622</v>
      </c>
      <c r="AY313" s="189" t="s">
        <v>724</v>
      </c>
    </row>
    <row r="314" spans="2:65" s="1" customFormat="1" ht="22.5" customHeight="1">
      <c r="B314" s="164"/>
      <c r="C314" s="165" t="s">
        <v>1214</v>
      </c>
      <c r="D314" s="165" t="s">
        <v>727</v>
      </c>
      <c r="E314" s="166" t="s">
        <v>1215</v>
      </c>
      <c r="F314" s="167" t="s">
        <v>1216</v>
      </c>
      <c r="G314" s="168" t="s">
        <v>730</v>
      </c>
      <c r="H314" s="169">
        <v>10</v>
      </c>
      <c r="I314" s="170"/>
      <c r="J314" s="171">
        <f>ROUND(I314*H314,2)</f>
        <v>0</v>
      </c>
      <c r="K314" s="167" t="s">
        <v>731</v>
      </c>
      <c r="L314" s="34"/>
      <c r="M314" s="172" t="s">
        <v>620</v>
      </c>
      <c r="N314" s="173" t="s">
        <v>644</v>
      </c>
      <c r="O314" s="35"/>
      <c r="P314" s="174">
        <f>O314*H314</f>
        <v>0</v>
      </c>
      <c r="Q314" s="174">
        <v>0</v>
      </c>
      <c r="R314" s="174">
        <f>Q314*H314</f>
        <v>0</v>
      </c>
      <c r="S314" s="174">
        <v>0</v>
      </c>
      <c r="T314" s="175">
        <f>S314*H314</f>
        <v>0</v>
      </c>
      <c r="AR314" s="17" t="s">
        <v>732</v>
      </c>
      <c r="AT314" s="17" t="s">
        <v>727</v>
      </c>
      <c r="AU314" s="17" t="s">
        <v>681</v>
      </c>
      <c r="AY314" s="17" t="s">
        <v>724</v>
      </c>
      <c r="BE314" s="176">
        <f>IF(N314="základní",J314,0)</f>
        <v>0</v>
      </c>
      <c r="BF314" s="176">
        <f>IF(N314="snížená",J314,0)</f>
        <v>0</v>
      </c>
      <c r="BG314" s="176">
        <f>IF(N314="zákl. přenesená",J314,0)</f>
        <v>0</v>
      </c>
      <c r="BH314" s="176">
        <f>IF(N314="sníž. přenesená",J314,0)</f>
        <v>0</v>
      </c>
      <c r="BI314" s="176">
        <f>IF(N314="nulová",J314,0)</f>
        <v>0</v>
      </c>
      <c r="BJ314" s="17" t="s">
        <v>622</v>
      </c>
      <c r="BK314" s="176">
        <f>ROUND(I314*H314,2)</f>
        <v>0</v>
      </c>
      <c r="BL314" s="17" t="s">
        <v>732</v>
      </c>
      <c r="BM314" s="17" t="s">
        <v>1217</v>
      </c>
    </row>
    <row r="315" spans="2:47" s="1" customFormat="1" ht="30" customHeight="1">
      <c r="B315" s="34"/>
      <c r="D315" s="177" t="s">
        <v>734</v>
      </c>
      <c r="F315" s="178" t="s">
        <v>1218</v>
      </c>
      <c r="I315" s="133"/>
      <c r="L315" s="34"/>
      <c r="M315" s="64"/>
      <c r="N315" s="35"/>
      <c r="O315" s="35"/>
      <c r="P315" s="35"/>
      <c r="Q315" s="35"/>
      <c r="R315" s="35"/>
      <c r="S315" s="35"/>
      <c r="T315" s="65"/>
      <c r="AT315" s="17" t="s">
        <v>734</v>
      </c>
      <c r="AU315" s="17" t="s">
        <v>681</v>
      </c>
    </row>
    <row r="316" spans="2:65" s="1" customFormat="1" ht="31.5" customHeight="1">
      <c r="B316" s="164"/>
      <c r="C316" s="165" t="s">
        <v>1219</v>
      </c>
      <c r="D316" s="165" t="s">
        <v>727</v>
      </c>
      <c r="E316" s="166" t="s">
        <v>1220</v>
      </c>
      <c r="F316" s="167" t="s">
        <v>1221</v>
      </c>
      <c r="G316" s="168" t="s">
        <v>875</v>
      </c>
      <c r="H316" s="169">
        <v>867</v>
      </c>
      <c r="I316" s="170"/>
      <c r="J316" s="171">
        <f>ROUND(I316*H316,2)</f>
        <v>0</v>
      </c>
      <c r="K316" s="167" t="s">
        <v>731</v>
      </c>
      <c r="L316" s="34"/>
      <c r="M316" s="172" t="s">
        <v>620</v>
      </c>
      <c r="N316" s="173" t="s">
        <v>644</v>
      </c>
      <c r="O316" s="35"/>
      <c r="P316" s="174">
        <f>O316*H316</f>
        <v>0</v>
      </c>
      <c r="Q316" s="174">
        <v>0.1554</v>
      </c>
      <c r="R316" s="174">
        <f>Q316*H316</f>
        <v>134.73180000000002</v>
      </c>
      <c r="S316" s="174">
        <v>0</v>
      </c>
      <c r="T316" s="175">
        <f>S316*H316</f>
        <v>0</v>
      </c>
      <c r="AR316" s="17" t="s">
        <v>732</v>
      </c>
      <c r="AT316" s="17" t="s">
        <v>727</v>
      </c>
      <c r="AU316" s="17" t="s">
        <v>681</v>
      </c>
      <c r="AY316" s="17" t="s">
        <v>724</v>
      </c>
      <c r="BE316" s="176">
        <f>IF(N316="základní",J316,0)</f>
        <v>0</v>
      </c>
      <c r="BF316" s="176">
        <f>IF(N316="snížená",J316,0)</f>
        <v>0</v>
      </c>
      <c r="BG316" s="176">
        <f>IF(N316="zákl. přenesená",J316,0)</f>
        <v>0</v>
      </c>
      <c r="BH316" s="176">
        <f>IF(N316="sníž. přenesená",J316,0)</f>
        <v>0</v>
      </c>
      <c r="BI316" s="176">
        <f>IF(N316="nulová",J316,0)</f>
        <v>0</v>
      </c>
      <c r="BJ316" s="17" t="s">
        <v>622</v>
      </c>
      <c r="BK316" s="176">
        <f>ROUND(I316*H316,2)</f>
        <v>0</v>
      </c>
      <c r="BL316" s="17" t="s">
        <v>732</v>
      </c>
      <c r="BM316" s="17" t="s">
        <v>1222</v>
      </c>
    </row>
    <row r="317" spans="2:47" s="1" customFormat="1" ht="30" customHeight="1">
      <c r="B317" s="34"/>
      <c r="D317" s="179" t="s">
        <v>734</v>
      </c>
      <c r="F317" s="180" t="s">
        <v>1223</v>
      </c>
      <c r="I317" s="133"/>
      <c r="L317" s="34"/>
      <c r="M317" s="64"/>
      <c r="N317" s="35"/>
      <c r="O317" s="35"/>
      <c r="P317" s="35"/>
      <c r="Q317" s="35"/>
      <c r="R317" s="35"/>
      <c r="S317" s="35"/>
      <c r="T317" s="65"/>
      <c r="AT317" s="17" t="s">
        <v>734</v>
      </c>
      <c r="AU317" s="17" t="s">
        <v>681</v>
      </c>
    </row>
    <row r="318" spans="2:51" s="11" customFormat="1" ht="22.5" customHeight="1">
      <c r="B318" s="181"/>
      <c r="D318" s="179" t="s">
        <v>739</v>
      </c>
      <c r="E318" s="189" t="s">
        <v>620</v>
      </c>
      <c r="F318" s="190" t="s">
        <v>1224</v>
      </c>
      <c r="H318" s="191">
        <v>45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9" t="s">
        <v>739</v>
      </c>
      <c r="AU318" s="189" t="s">
        <v>681</v>
      </c>
      <c r="AV318" s="11" t="s">
        <v>681</v>
      </c>
      <c r="AW318" s="11" t="s">
        <v>637</v>
      </c>
      <c r="AX318" s="11" t="s">
        <v>673</v>
      </c>
      <c r="AY318" s="189" t="s">
        <v>724</v>
      </c>
    </row>
    <row r="319" spans="2:51" s="11" customFormat="1" ht="22.5" customHeight="1">
      <c r="B319" s="181"/>
      <c r="D319" s="179" t="s">
        <v>739</v>
      </c>
      <c r="E319" s="189" t="s">
        <v>620</v>
      </c>
      <c r="F319" s="190" t="s">
        <v>1225</v>
      </c>
      <c r="H319" s="191">
        <v>24</v>
      </c>
      <c r="I319" s="185"/>
      <c r="L319" s="181"/>
      <c r="M319" s="186"/>
      <c r="N319" s="187"/>
      <c r="O319" s="187"/>
      <c r="P319" s="187"/>
      <c r="Q319" s="187"/>
      <c r="R319" s="187"/>
      <c r="S319" s="187"/>
      <c r="T319" s="188"/>
      <c r="AT319" s="189" t="s">
        <v>739</v>
      </c>
      <c r="AU319" s="189" t="s">
        <v>681</v>
      </c>
      <c r="AV319" s="11" t="s">
        <v>681</v>
      </c>
      <c r="AW319" s="11" t="s">
        <v>637</v>
      </c>
      <c r="AX319" s="11" t="s">
        <v>673</v>
      </c>
      <c r="AY319" s="189" t="s">
        <v>724</v>
      </c>
    </row>
    <row r="320" spans="2:51" s="11" customFormat="1" ht="22.5" customHeight="1">
      <c r="B320" s="181"/>
      <c r="D320" s="179" t="s">
        <v>739</v>
      </c>
      <c r="E320" s="189" t="s">
        <v>620</v>
      </c>
      <c r="F320" s="190" t="s">
        <v>1226</v>
      </c>
      <c r="H320" s="191">
        <v>100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9" t="s">
        <v>739</v>
      </c>
      <c r="AU320" s="189" t="s">
        <v>681</v>
      </c>
      <c r="AV320" s="11" t="s">
        <v>681</v>
      </c>
      <c r="AW320" s="11" t="s">
        <v>637</v>
      </c>
      <c r="AX320" s="11" t="s">
        <v>673</v>
      </c>
      <c r="AY320" s="189" t="s">
        <v>724</v>
      </c>
    </row>
    <row r="321" spans="2:51" s="11" customFormat="1" ht="22.5" customHeight="1">
      <c r="B321" s="181"/>
      <c r="D321" s="179" t="s">
        <v>739</v>
      </c>
      <c r="E321" s="189" t="s">
        <v>620</v>
      </c>
      <c r="F321" s="190" t="s">
        <v>1227</v>
      </c>
      <c r="H321" s="191">
        <v>136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9" t="s">
        <v>739</v>
      </c>
      <c r="AU321" s="189" t="s">
        <v>681</v>
      </c>
      <c r="AV321" s="11" t="s">
        <v>681</v>
      </c>
      <c r="AW321" s="11" t="s">
        <v>637</v>
      </c>
      <c r="AX321" s="11" t="s">
        <v>673</v>
      </c>
      <c r="AY321" s="189" t="s">
        <v>724</v>
      </c>
    </row>
    <row r="322" spans="2:51" s="11" customFormat="1" ht="22.5" customHeight="1">
      <c r="B322" s="181"/>
      <c r="D322" s="179" t="s">
        <v>739</v>
      </c>
      <c r="E322" s="189" t="s">
        <v>620</v>
      </c>
      <c r="F322" s="190" t="s">
        <v>1228</v>
      </c>
      <c r="H322" s="191">
        <v>94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9" t="s">
        <v>739</v>
      </c>
      <c r="AU322" s="189" t="s">
        <v>681</v>
      </c>
      <c r="AV322" s="11" t="s">
        <v>681</v>
      </c>
      <c r="AW322" s="11" t="s">
        <v>637</v>
      </c>
      <c r="AX322" s="11" t="s">
        <v>673</v>
      </c>
      <c r="AY322" s="189" t="s">
        <v>724</v>
      </c>
    </row>
    <row r="323" spans="2:51" s="11" customFormat="1" ht="22.5" customHeight="1">
      <c r="B323" s="181"/>
      <c r="D323" s="179" t="s">
        <v>739</v>
      </c>
      <c r="E323" s="189" t="s">
        <v>620</v>
      </c>
      <c r="F323" s="190" t="s">
        <v>1229</v>
      </c>
      <c r="H323" s="191">
        <v>13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9" t="s">
        <v>739</v>
      </c>
      <c r="AU323" s="189" t="s">
        <v>681</v>
      </c>
      <c r="AV323" s="11" t="s">
        <v>681</v>
      </c>
      <c r="AW323" s="11" t="s">
        <v>637</v>
      </c>
      <c r="AX323" s="11" t="s">
        <v>673</v>
      </c>
      <c r="AY323" s="189" t="s">
        <v>724</v>
      </c>
    </row>
    <row r="324" spans="2:51" s="11" customFormat="1" ht="22.5" customHeight="1">
      <c r="B324" s="181"/>
      <c r="D324" s="179" t="s">
        <v>739</v>
      </c>
      <c r="E324" s="189" t="s">
        <v>620</v>
      </c>
      <c r="F324" s="190" t="s">
        <v>1230</v>
      </c>
      <c r="H324" s="191">
        <v>55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9" t="s">
        <v>739</v>
      </c>
      <c r="AU324" s="189" t="s">
        <v>681</v>
      </c>
      <c r="AV324" s="11" t="s">
        <v>681</v>
      </c>
      <c r="AW324" s="11" t="s">
        <v>637</v>
      </c>
      <c r="AX324" s="11" t="s">
        <v>673</v>
      </c>
      <c r="AY324" s="189" t="s">
        <v>724</v>
      </c>
    </row>
    <row r="325" spans="2:51" s="11" customFormat="1" ht="22.5" customHeight="1">
      <c r="B325" s="181"/>
      <c r="D325" s="179" t="s">
        <v>739</v>
      </c>
      <c r="E325" s="189" t="s">
        <v>620</v>
      </c>
      <c r="F325" s="190" t="s">
        <v>1231</v>
      </c>
      <c r="H325" s="191">
        <v>71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9" t="s">
        <v>739</v>
      </c>
      <c r="AU325" s="189" t="s">
        <v>681</v>
      </c>
      <c r="AV325" s="11" t="s">
        <v>681</v>
      </c>
      <c r="AW325" s="11" t="s">
        <v>637</v>
      </c>
      <c r="AX325" s="11" t="s">
        <v>673</v>
      </c>
      <c r="AY325" s="189" t="s">
        <v>724</v>
      </c>
    </row>
    <row r="326" spans="2:51" s="11" customFormat="1" ht="22.5" customHeight="1">
      <c r="B326" s="181"/>
      <c r="D326" s="179" t="s">
        <v>739</v>
      </c>
      <c r="E326" s="189" t="s">
        <v>620</v>
      </c>
      <c r="F326" s="190" t="s">
        <v>1232</v>
      </c>
      <c r="H326" s="191">
        <v>16</v>
      </c>
      <c r="I326" s="185"/>
      <c r="L326" s="181"/>
      <c r="M326" s="186"/>
      <c r="N326" s="187"/>
      <c r="O326" s="187"/>
      <c r="P326" s="187"/>
      <c r="Q326" s="187"/>
      <c r="R326" s="187"/>
      <c r="S326" s="187"/>
      <c r="T326" s="188"/>
      <c r="AT326" s="189" t="s">
        <v>739</v>
      </c>
      <c r="AU326" s="189" t="s">
        <v>681</v>
      </c>
      <c r="AV326" s="11" t="s">
        <v>681</v>
      </c>
      <c r="AW326" s="11" t="s">
        <v>637</v>
      </c>
      <c r="AX326" s="11" t="s">
        <v>673</v>
      </c>
      <c r="AY326" s="189" t="s">
        <v>724</v>
      </c>
    </row>
    <row r="327" spans="2:51" s="11" customFormat="1" ht="22.5" customHeight="1">
      <c r="B327" s="181"/>
      <c r="D327" s="179" t="s">
        <v>739</v>
      </c>
      <c r="E327" s="189" t="s">
        <v>620</v>
      </c>
      <c r="F327" s="190" t="s">
        <v>1233</v>
      </c>
      <c r="H327" s="191">
        <v>-42</v>
      </c>
      <c r="I327" s="185"/>
      <c r="L327" s="181"/>
      <c r="M327" s="186"/>
      <c r="N327" s="187"/>
      <c r="O327" s="187"/>
      <c r="P327" s="187"/>
      <c r="Q327" s="187"/>
      <c r="R327" s="187"/>
      <c r="S327" s="187"/>
      <c r="T327" s="188"/>
      <c r="AT327" s="189" t="s">
        <v>739</v>
      </c>
      <c r="AU327" s="189" t="s">
        <v>681</v>
      </c>
      <c r="AV327" s="11" t="s">
        <v>681</v>
      </c>
      <c r="AW327" s="11" t="s">
        <v>637</v>
      </c>
      <c r="AX327" s="11" t="s">
        <v>673</v>
      </c>
      <c r="AY327" s="189" t="s">
        <v>724</v>
      </c>
    </row>
    <row r="328" spans="2:51" s="11" customFormat="1" ht="22.5" customHeight="1">
      <c r="B328" s="181"/>
      <c r="D328" s="179" t="s">
        <v>739</v>
      </c>
      <c r="E328" s="189" t="s">
        <v>620</v>
      </c>
      <c r="F328" s="190" t="s">
        <v>1234</v>
      </c>
      <c r="H328" s="191">
        <v>45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9" t="s">
        <v>739</v>
      </c>
      <c r="AU328" s="189" t="s">
        <v>681</v>
      </c>
      <c r="AV328" s="11" t="s">
        <v>681</v>
      </c>
      <c r="AW328" s="11" t="s">
        <v>637</v>
      </c>
      <c r="AX328" s="11" t="s">
        <v>673</v>
      </c>
      <c r="AY328" s="189" t="s">
        <v>724</v>
      </c>
    </row>
    <row r="329" spans="2:51" s="11" customFormat="1" ht="22.5" customHeight="1">
      <c r="B329" s="181"/>
      <c r="D329" s="179" t="s">
        <v>739</v>
      </c>
      <c r="E329" s="189" t="s">
        <v>620</v>
      </c>
      <c r="F329" s="190" t="s">
        <v>1235</v>
      </c>
      <c r="H329" s="191">
        <v>170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9" t="s">
        <v>739</v>
      </c>
      <c r="AU329" s="189" t="s">
        <v>681</v>
      </c>
      <c r="AV329" s="11" t="s">
        <v>681</v>
      </c>
      <c r="AW329" s="11" t="s">
        <v>637</v>
      </c>
      <c r="AX329" s="11" t="s">
        <v>673</v>
      </c>
      <c r="AY329" s="189" t="s">
        <v>724</v>
      </c>
    </row>
    <row r="330" spans="2:51" s="11" customFormat="1" ht="22.5" customHeight="1">
      <c r="B330" s="181"/>
      <c r="D330" s="179" t="s">
        <v>739</v>
      </c>
      <c r="E330" s="189" t="s">
        <v>620</v>
      </c>
      <c r="F330" s="190" t="s">
        <v>1236</v>
      </c>
      <c r="H330" s="191">
        <v>68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9" t="s">
        <v>739</v>
      </c>
      <c r="AU330" s="189" t="s">
        <v>681</v>
      </c>
      <c r="AV330" s="11" t="s">
        <v>681</v>
      </c>
      <c r="AW330" s="11" t="s">
        <v>637</v>
      </c>
      <c r="AX330" s="11" t="s">
        <v>673</v>
      </c>
      <c r="AY330" s="189" t="s">
        <v>724</v>
      </c>
    </row>
    <row r="331" spans="2:51" s="11" customFormat="1" ht="22.5" customHeight="1">
      <c r="B331" s="181"/>
      <c r="D331" s="179" t="s">
        <v>739</v>
      </c>
      <c r="E331" s="189" t="s">
        <v>620</v>
      </c>
      <c r="F331" s="190" t="s">
        <v>1237</v>
      </c>
      <c r="H331" s="191">
        <v>72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9" t="s">
        <v>739</v>
      </c>
      <c r="AU331" s="189" t="s">
        <v>681</v>
      </c>
      <c r="AV331" s="11" t="s">
        <v>681</v>
      </c>
      <c r="AW331" s="11" t="s">
        <v>637</v>
      </c>
      <c r="AX331" s="11" t="s">
        <v>673</v>
      </c>
      <c r="AY331" s="189" t="s">
        <v>724</v>
      </c>
    </row>
    <row r="332" spans="2:51" s="12" customFormat="1" ht="22.5" customHeight="1">
      <c r="B332" s="192"/>
      <c r="D332" s="177" t="s">
        <v>739</v>
      </c>
      <c r="E332" s="193" t="s">
        <v>620</v>
      </c>
      <c r="F332" s="194" t="s">
        <v>748</v>
      </c>
      <c r="H332" s="195">
        <v>867</v>
      </c>
      <c r="I332" s="196"/>
      <c r="L332" s="192"/>
      <c r="M332" s="197"/>
      <c r="N332" s="198"/>
      <c r="O332" s="198"/>
      <c r="P332" s="198"/>
      <c r="Q332" s="198"/>
      <c r="R332" s="198"/>
      <c r="S332" s="198"/>
      <c r="T332" s="199"/>
      <c r="AT332" s="200" t="s">
        <v>739</v>
      </c>
      <c r="AU332" s="200" t="s">
        <v>681</v>
      </c>
      <c r="AV332" s="12" t="s">
        <v>732</v>
      </c>
      <c r="AW332" s="12" t="s">
        <v>637</v>
      </c>
      <c r="AX332" s="12" t="s">
        <v>622</v>
      </c>
      <c r="AY332" s="200" t="s">
        <v>724</v>
      </c>
    </row>
    <row r="333" spans="2:65" s="1" customFormat="1" ht="22.5" customHeight="1">
      <c r="B333" s="164"/>
      <c r="C333" s="201" t="s">
        <v>1238</v>
      </c>
      <c r="D333" s="201" t="s">
        <v>749</v>
      </c>
      <c r="E333" s="202" t="s">
        <v>1239</v>
      </c>
      <c r="F333" s="203" t="s">
        <v>1240</v>
      </c>
      <c r="G333" s="204" t="s">
        <v>730</v>
      </c>
      <c r="H333" s="205">
        <v>795</v>
      </c>
      <c r="I333" s="206"/>
      <c r="J333" s="207">
        <f>ROUND(I333*H333,2)</f>
        <v>0</v>
      </c>
      <c r="K333" s="203" t="s">
        <v>731</v>
      </c>
      <c r="L333" s="208"/>
      <c r="M333" s="209" t="s">
        <v>620</v>
      </c>
      <c r="N333" s="210" t="s">
        <v>644</v>
      </c>
      <c r="O333" s="35"/>
      <c r="P333" s="174">
        <f>O333*H333</f>
        <v>0</v>
      </c>
      <c r="Q333" s="174">
        <v>0.0821</v>
      </c>
      <c r="R333" s="174">
        <f>Q333*H333</f>
        <v>65.26950000000001</v>
      </c>
      <c r="S333" s="174">
        <v>0</v>
      </c>
      <c r="T333" s="175">
        <f>S333*H333</f>
        <v>0</v>
      </c>
      <c r="AR333" s="17" t="s">
        <v>752</v>
      </c>
      <c r="AT333" s="17" t="s">
        <v>749</v>
      </c>
      <c r="AU333" s="17" t="s">
        <v>681</v>
      </c>
      <c r="AY333" s="17" t="s">
        <v>724</v>
      </c>
      <c r="BE333" s="176">
        <f>IF(N333="základní",J333,0)</f>
        <v>0</v>
      </c>
      <c r="BF333" s="176">
        <f>IF(N333="snížená",J333,0)</f>
        <v>0</v>
      </c>
      <c r="BG333" s="176">
        <f>IF(N333="zákl. přenesená",J333,0)</f>
        <v>0</v>
      </c>
      <c r="BH333" s="176">
        <f>IF(N333="sníž. přenesená",J333,0)</f>
        <v>0</v>
      </c>
      <c r="BI333" s="176">
        <f>IF(N333="nulová",J333,0)</f>
        <v>0</v>
      </c>
      <c r="BJ333" s="17" t="s">
        <v>622</v>
      </c>
      <c r="BK333" s="176">
        <f>ROUND(I333*H333,2)</f>
        <v>0</v>
      </c>
      <c r="BL333" s="17" t="s">
        <v>732</v>
      </c>
      <c r="BM333" s="17" t="s">
        <v>1241</v>
      </c>
    </row>
    <row r="334" spans="2:47" s="1" customFormat="1" ht="30" customHeight="1">
      <c r="B334" s="34"/>
      <c r="D334" s="179" t="s">
        <v>734</v>
      </c>
      <c r="F334" s="180" t="s">
        <v>1242</v>
      </c>
      <c r="I334" s="133"/>
      <c r="L334" s="34"/>
      <c r="M334" s="64"/>
      <c r="N334" s="35"/>
      <c r="O334" s="35"/>
      <c r="P334" s="35"/>
      <c r="Q334" s="35"/>
      <c r="R334" s="35"/>
      <c r="S334" s="35"/>
      <c r="T334" s="65"/>
      <c r="AT334" s="17" t="s">
        <v>734</v>
      </c>
      <c r="AU334" s="17" t="s">
        <v>681</v>
      </c>
    </row>
    <row r="335" spans="2:51" s="11" customFormat="1" ht="22.5" customHeight="1">
      <c r="B335" s="181"/>
      <c r="D335" s="177" t="s">
        <v>739</v>
      </c>
      <c r="E335" s="182" t="s">
        <v>620</v>
      </c>
      <c r="F335" s="183" t="s">
        <v>1243</v>
      </c>
      <c r="H335" s="184">
        <v>795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9" t="s">
        <v>739</v>
      </c>
      <c r="AU335" s="189" t="s">
        <v>681</v>
      </c>
      <c r="AV335" s="11" t="s">
        <v>681</v>
      </c>
      <c r="AW335" s="11" t="s">
        <v>637</v>
      </c>
      <c r="AX335" s="11" t="s">
        <v>622</v>
      </c>
      <c r="AY335" s="189" t="s">
        <v>724</v>
      </c>
    </row>
    <row r="336" spans="2:65" s="1" customFormat="1" ht="22.5" customHeight="1">
      <c r="B336" s="164"/>
      <c r="C336" s="165" t="s">
        <v>1244</v>
      </c>
      <c r="D336" s="165" t="s">
        <v>727</v>
      </c>
      <c r="E336" s="166" t="s">
        <v>1245</v>
      </c>
      <c r="F336" s="167" t="s">
        <v>1246</v>
      </c>
      <c r="G336" s="168" t="s">
        <v>875</v>
      </c>
      <c r="H336" s="169">
        <v>110</v>
      </c>
      <c r="I336" s="170"/>
      <c r="J336" s="171">
        <f>ROUND(I336*H336,2)</f>
        <v>0</v>
      </c>
      <c r="K336" s="167" t="s">
        <v>731</v>
      </c>
      <c r="L336" s="34"/>
      <c r="M336" s="172" t="s">
        <v>620</v>
      </c>
      <c r="N336" s="173" t="s">
        <v>644</v>
      </c>
      <c r="O336" s="35"/>
      <c r="P336" s="174">
        <f>O336*H336</f>
        <v>0</v>
      </c>
      <c r="Q336" s="174">
        <v>0.16849</v>
      </c>
      <c r="R336" s="174">
        <f>Q336*H336</f>
        <v>18.5339</v>
      </c>
      <c r="S336" s="174">
        <v>0</v>
      </c>
      <c r="T336" s="175">
        <f>S336*H336</f>
        <v>0</v>
      </c>
      <c r="AR336" s="17" t="s">
        <v>732</v>
      </c>
      <c r="AT336" s="17" t="s">
        <v>727</v>
      </c>
      <c r="AU336" s="17" t="s">
        <v>681</v>
      </c>
      <c r="AY336" s="17" t="s">
        <v>724</v>
      </c>
      <c r="BE336" s="176">
        <f>IF(N336="základní",J336,0)</f>
        <v>0</v>
      </c>
      <c r="BF336" s="176">
        <f>IF(N336="snížená",J336,0)</f>
        <v>0</v>
      </c>
      <c r="BG336" s="176">
        <f>IF(N336="zákl. přenesená",J336,0)</f>
        <v>0</v>
      </c>
      <c r="BH336" s="176">
        <f>IF(N336="sníž. přenesená",J336,0)</f>
        <v>0</v>
      </c>
      <c r="BI336" s="176">
        <f>IF(N336="nulová",J336,0)</f>
        <v>0</v>
      </c>
      <c r="BJ336" s="17" t="s">
        <v>622</v>
      </c>
      <c r="BK336" s="176">
        <f>ROUND(I336*H336,2)</f>
        <v>0</v>
      </c>
      <c r="BL336" s="17" t="s">
        <v>732</v>
      </c>
      <c r="BM336" s="17" t="s">
        <v>1247</v>
      </c>
    </row>
    <row r="337" spans="2:47" s="1" customFormat="1" ht="30" customHeight="1">
      <c r="B337" s="34"/>
      <c r="D337" s="177" t="s">
        <v>734</v>
      </c>
      <c r="F337" s="178" t="s">
        <v>1248</v>
      </c>
      <c r="I337" s="133"/>
      <c r="L337" s="34"/>
      <c r="M337" s="64"/>
      <c r="N337" s="35"/>
      <c r="O337" s="35"/>
      <c r="P337" s="35"/>
      <c r="Q337" s="35"/>
      <c r="R337" s="35"/>
      <c r="S337" s="35"/>
      <c r="T337" s="65"/>
      <c r="AT337" s="17" t="s">
        <v>734</v>
      </c>
      <c r="AU337" s="17" t="s">
        <v>681</v>
      </c>
    </row>
    <row r="338" spans="2:65" s="1" customFormat="1" ht="22.5" customHeight="1">
      <c r="B338" s="164"/>
      <c r="C338" s="165" t="s">
        <v>1249</v>
      </c>
      <c r="D338" s="165" t="s">
        <v>727</v>
      </c>
      <c r="E338" s="166" t="s">
        <v>1250</v>
      </c>
      <c r="F338" s="167" t="s">
        <v>1251</v>
      </c>
      <c r="G338" s="168" t="s">
        <v>875</v>
      </c>
      <c r="H338" s="169">
        <v>2628.305</v>
      </c>
      <c r="I338" s="170"/>
      <c r="J338" s="171">
        <f>ROUND(I338*H338,2)</f>
        <v>0</v>
      </c>
      <c r="K338" s="167" t="s">
        <v>731</v>
      </c>
      <c r="L338" s="34"/>
      <c r="M338" s="172" t="s">
        <v>620</v>
      </c>
      <c r="N338" s="173" t="s">
        <v>644</v>
      </c>
      <c r="O338" s="35"/>
      <c r="P338" s="174">
        <f>O338*H338</f>
        <v>0</v>
      </c>
      <c r="Q338" s="174">
        <v>1E-05</v>
      </c>
      <c r="R338" s="174">
        <f>Q338*H338</f>
        <v>0.026283050000000002</v>
      </c>
      <c r="S338" s="174">
        <v>0</v>
      </c>
      <c r="T338" s="175">
        <f>S338*H338</f>
        <v>0</v>
      </c>
      <c r="AR338" s="17" t="s">
        <v>732</v>
      </c>
      <c r="AT338" s="17" t="s">
        <v>727</v>
      </c>
      <c r="AU338" s="17" t="s">
        <v>681</v>
      </c>
      <c r="AY338" s="17" t="s">
        <v>724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622</v>
      </c>
      <c r="BK338" s="176">
        <f>ROUND(I338*H338,2)</f>
        <v>0</v>
      </c>
      <c r="BL338" s="17" t="s">
        <v>732</v>
      </c>
      <c r="BM338" s="17" t="s">
        <v>1252</v>
      </c>
    </row>
    <row r="339" spans="2:51" s="11" customFormat="1" ht="31.5" customHeight="1">
      <c r="B339" s="181"/>
      <c r="D339" s="179" t="s">
        <v>739</v>
      </c>
      <c r="E339" s="189" t="s">
        <v>620</v>
      </c>
      <c r="F339" s="190" t="s">
        <v>1253</v>
      </c>
      <c r="H339" s="191">
        <v>1644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9" t="s">
        <v>739</v>
      </c>
      <c r="AU339" s="189" t="s">
        <v>681</v>
      </c>
      <c r="AV339" s="11" t="s">
        <v>681</v>
      </c>
      <c r="AW339" s="11" t="s">
        <v>637</v>
      </c>
      <c r="AX339" s="11" t="s">
        <v>673</v>
      </c>
      <c r="AY339" s="189" t="s">
        <v>724</v>
      </c>
    </row>
    <row r="340" spans="2:51" s="11" customFormat="1" ht="31.5" customHeight="1">
      <c r="B340" s="181"/>
      <c r="D340" s="179" t="s">
        <v>739</v>
      </c>
      <c r="E340" s="189" t="s">
        <v>620</v>
      </c>
      <c r="F340" s="190" t="s">
        <v>1254</v>
      </c>
      <c r="H340" s="191">
        <v>45.305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9" t="s">
        <v>739</v>
      </c>
      <c r="AU340" s="189" t="s">
        <v>681</v>
      </c>
      <c r="AV340" s="11" t="s">
        <v>681</v>
      </c>
      <c r="AW340" s="11" t="s">
        <v>637</v>
      </c>
      <c r="AX340" s="11" t="s">
        <v>673</v>
      </c>
      <c r="AY340" s="189" t="s">
        <v>724</v>
      </c>
    </row>
    <row r="341" spans="2:51" s="11" customFormat="1" ht="31.5" customHeight="1">
      <c r="B341" s="181"/>
      <c r="D341" s="179" t="s">
        <v>739</v>
      </c>
      <c r="E341" s="189" t="s">
        <v>620</v>
      </c>
      <c r="F341" s="190" t="s">
        <v>1255</v>
      </c>
      <c r="H341" s="191">
        <v>939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9" t="s">
        <v>739</v>
      </c>
      <c r="AU341" s="189" t="s">
        <v>681</v>
      </c>
      <c r="AV341" s="11" t="s">
        <v>681</v>
      </c>
      <c r="AW341" s="11" t="s">
        <v>637</v>
      </c>
      <c r="AX341" s="11" t="s">
        <v>673</v>
      </c>
      <c r="AY341" s="189" t="s">
        <v>724</v>
      </c>
    </row>
    <row r="342" spans="2:51" s="12" customFormat="1" ht="22.5" customHeight="1">
      <c r="B342" s="192"/>
      <c r="D342" s="177" t="s">
        <v>739</v>
      </c>
      <c r="E342" s="193" t="s">
        <v>620</v>
      </c>
      <c r="F342" s="194" t="s">
        <v>748</v>
      </c>
      <c r="H342" s="195">
        <v>2628.305</v>
      </c>
      <c r="I342" s="196"/>
      <c r="L342" s="192"/>
      <c r="M342" s="197"/>
      <c r="N342" s="198"/>
      <c r="O342" s="198"/>
      <c r="P342" s="198"/>
      <c r="Q342" s="198"/>
      <c r="R342" s="198"/>
      <c r="S342" s="198"/>
      <c r="T342" s="199"/>
      <c r="AT342" s="200" t="s">
        <v>739</v>
      </c>
      <c r="AU342" s="200" t="s">
        <v>681</v>
      </c>
      <c r="AV342" s="12" t="s">
        <v>732</v>
      </c>
      <c r="AW342" s="12" t="s">
        <v>637</v>
      </c>
      <c r="AX342" s="12" t="s">
        <v>622</v>
      </c>
      <c r="AY342" s="200" t="s">
        <v>724</v>
      </c>
    </row>
    <row r="343" spans="2:65" s="1" customFormat="1" ht="22.5" customHeight="1">
      <c r="B343" s="164"/>
      <c r="C343" s="165" t="s">
        <v>1256</v>
      </c>
      <c r="D343" s="165" t="s">
        <v>727</v>
      </c>
      <c r="E343" s="166" t="s">
        <v>1257</v>
      </c>
      <c r="F343" s="167" t="s">
        <v>1258</v>
      </c>
      <c r="G343" s="168" t="s">
        <v>875</v>
      </c>
      <c r="H343" s="169">
        <v>2628.305</v>
      </c>
      <c r="I343" s="170"/>
      <c r="J343" s="171">
        <f>ROUND(I343*H343,2)</f>
        <v>0</v>
      </c>
      <c r="K343" s="167" t="s">
        <v>731</v>
      </c>
      <c r="L343" s="34"/>
      <c r="M343" s="172" t="s">
        <v>620</v>
      </c>
      <c r="N343" s="173" t="s">
        <v>644</v>
      </c>
      <c r="O343" s="35"/>
      <c r="P343" s="174">
        <f>O343*H343</f>
        <v>0</v>
      </c>
      <c r="Q343" s="174">
        <v>0.00011</v>
      </c>
      <c r="R343" s="174">
        <f>Q343*H343</f>
        <v>0.28911355</v>
      </c>
      <c r="S343" s="174">
        <v>0</v>
      </c>
      <c r="T343" s="175">
        <f>S343*H343</f>
        <v>0</v>
      </c>
      <c r="AR343" s="17" t="s">
        <v>732</v>
      </c>
      <c r="AT343" s="17" t="s">
        <v>727</v>
      </c>
      <c r="AU343" s="17" t="s">
        <v>681</v>
      </c>
      <c r="AY343" s="17" t="s">
        <v>724</v>
      </c>
      <c r="BE343" s="176">
        <f>IF(N343="základní",J343,0)</f>
        <v>0</v>
      </c>
      <c r="BF343" s="176">
        <f>IF(N343="snížená",J343,0)</f>
        <v>0</v>
      </c>
      <c r="BG343" s="176">
        <f>IF(N343="zákl. přenesená",J343,0)</f>
        <v>0</v>
      </c>
      <c r="BH343" s="176">
        <f>IF(N343="sníž. přenesená",J343,0)</f>
        <v>0</v>
      </c>
      <c r="BI343" s="176">
        <f>IF(N343="nulová",J343,0)</f>
        <v>0</v>
      </c>
      <c r="BJ343" s="17" t="s">
        <v>622</v>
      </c>
      <c r="BK343" s="176">
        <f>ROUND(I343*H343,2)</f>
        <v>0</v>
      </c>
      <c r="BL343" s="17" t="s">
        <v>732</v>
      </c>
      <c r="BM343" s="17" t="s">
        <v>1259</v>
      </c>
    </row>
    <row r="344" spans="2:47" s="1" customFormat="1" ht="30" customHeight="1">
      <c r="B344" s="34"/>
      <c r="D344" s="177" t="s">
        <v>734</v>
      </c>
      <c r="F344" s="178" t="s">
        <v>1260</v>
      </c>
      <c r="I344" s="133"/>
      <c r="L344" s="34"/>
      <c r="M344" s="64"/>
      <c r="N344" s="35"/>
      <c r="O344" s="35"/>
      <c r="P344" s="35"/>
      <c r="Q344" s="35"/>
      <c r="R344" s="35"/>
      <c r="S344" s="35"/>
      <c r="T344" s="65"/>
      <c r="AT344" s="17" t="s">
        <v>734</v>
      </c>
      <c r="AU344" s="17" t="s">
        <v>681</v>
      </c>
    </row>
    <row r="345" spans="2:65" s="1" customFormat="1" ht="22.5" customHeight="1">
      <c r="B345" s="164"/>
      <c r="C345" s="165" t="s">
        <v>1261</v>
      </c>
      <c r="D345" s="165" t="s">
        <v>727</v>
      </c>
      <c r="E345" s="166" t="s">
        <v>1262</v>
      </c>
      <c r="F345" s="167" t="s">
        <v>1263</v>
      </c>
      <c r="G345" s="168" t="s">
        <v>730</v>
      </c>
      <c r="H345" s="169">
        <v>5</v>
      </c>
      <c r="I345" s="170"/>
      <c r="J345" s="171">
        <f>ROUND(I345*H345,2)</f>
        <v>0</v>
      </c>
      <c r="K345" s="167" t="s">
        <v>731</v>
      </c>
      <c r="L345" s="34"/>
      <c r="M345" s="172" t="s">
        <v>620</v>
      </c>
      <c r="N345" s="173" t="s">
        <v>644</v>
      </c>
      <c r="O345" s="35"/>
      <c r="P345" s="174">
        <f>O345*H345</f>
        <v>0</v>
      </c>
      <c r="Q345" s="174">
        <v>7.00566</v>
      </c>
      <c r="R345" s="174">
        <f>Q345*H345</f>
        <v>35.0283</v>
      </c>
      <c r="S345" s="174">
        <v>0</v>
      </c>
      <c r="T345" s="175">
        <f>S345*H345</f>
        <v>0</v>
      </c>
      <c r="AR345" s="17" t="s">
        <v>732</v>
      </c>
      <c r="AT345" s="17" t="s">
        <v>727</v>
      </c>
      <c r="AU345" s="17" t="s">
        <v>681</v>
      </c>
      <c r="AY345" s="17" t="s">
        <v>724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622</v>
      </c>
      <c r="BK345" s="176">
        <f>ROUND(I345*H345,2)</f>
        <v>0</v>
      </c>
      <c r="BL345" s="17" t="s">
        <v>732</v>
      </c>
      <c r="BM345" s="17" t="s">
        <v>1264</v>
      </c>
    </row>
    <row r="346" spans="2:47" s="1" customFormat="1" ht="30" customHeight="1">
      <c r="B346" s="34"/>
      <c r="D346" s="179" t="s">
        <v>734</v>
      </c>
      <c r="F346" s="180" t="s">
        <v>1265</v>
      </c>
      <c r="I346" s="133"/>
      <c r="L346" s="34"/>
      <c r="M346" s="64"/>
      <c r="N346" s="35"/>
      <c r="O346" s="35"/>
      <c r="P346" s="35"/>
      <c r="Q346" s="35"/>
      <c r="R346" s="35"/>
      <c r="S346" s="35"/>
      <c r="T346" s="65"/>
      <c r="AT346" s="17" t="s">
        <v>734</v>
      </c>
      <c r="AU346" s="17" t="s">
        <v>681</v>
      </c>
    </row>
    <row r="347" spans="2:51" s="11" customFormat="1" ht="22.5" customHeight="1">
      <c r="B347" s="181"/>
      <c r="D347" s="179" t="s">
        <v>739</v>
      </c>
      <c r="E347" s="189" t="s">
        <v>620</v>
      </c>
      <c r="F347" s="190" t="s">
        <v>1266</v>
      </c>
      <c r="H347" s="191">
        <v>2</v>
      </c>
      <c r="I347" s="185"/>
      <c r="L347" s="181"/>
      <c r="M347" s="186"/>
      <c r="N347" s="187"/>
      <c r="O347" s="187"/>
      <c r="P347" s="187"/>
      <c r="Q347" s="187"/>
      <c r="R347" s="187"/>
      <c r="S347" s="187"/>
      <c r="T347" s="188"/>
      <c r="AT347" s="189" t="s">
        <v>739</v>
      </c>
      <c r="AU347" s="189" t="s">
        <v>681</v>
      </c>
      <c r="AV347" s="11" t="s">
        <v>681</v>
      </c>
      <c r="AW347" s="11" t="s">
        <v>637</v>
      </c>
      <c r="AX347" s="11" t="s">
        <v>673</v>
      </c>
      <c r="AY347" s="189" t="s">
        <v>724</v>
      </c>
    </row>
    <row r="348" spans="2:51" s="11" customFormat="1" ht="22.5" customHeight="1">
      <c r="B348" s="181"/>
      <c r="D348" s="179" t="s">
        <v>739</v>
      </c>
      <c r="E348" s="189" t="s">
        <v>620</v>
      </c>
      <c r="F348" s="190" t="s">
        <v>1267</v>
      </c>
      <c r="H348" s="191">
        <v>1</v>
      </c>
      <c r="I348" s="185"/>
      <c r="L348" s="181"/>
      <c r="M348" s="186"/>
      <c r="N348" s="187"/>
      <c r="O348" s="187"/>
      <c r="P348" s="187"/>
      <c r="Q348" s="187"/>
      <c r="R348" s="187"/>
      <c r="S348" s="187"/>
      <c r="T348" s="188"/>
      <c r="AT348" s="189" t="s">
        <v>739</v>
      </c>
      <c r="AU348" s="189" t="s">
        <v>681</v>
      </c>
      <c r="AV348" s="11" t="s">
        <v>681</v>
      </c>
      <c r="AW348" s="11" t="s">
        <v>637</v>
      </c>
      <c r="AX348" s="11" t="s">
        <v>673</v>
      </c>
      <c r="AY348" s="189" t="s">
        <v>724</v>
      </c>
    </row>
    <row r="349" spans="2:51" s="11" customFormat="1" ht="22.5" customHeight="1">
      <c r="B349" s="181"/>
      <c r="D349" s="179" t="s">
        <v>739</v>
      </c>
      <c r="E349" s="189" t="s">
        <v>620</v>
      </c>
      <c r="F349" s="190" t="s">
        <v>1268</v>
      </c>
      <c r="H349" s="191">
        <v>1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9" t="s">
        <v>739</v>
      </c>
      <c r="AU349" s="189" t="s">
        <v>681</v>
      </c>
      <c r="AV349" s="11" t="s">
        <v>681</v>
      </c>
      <c r="AW349" s="11" t="s">
        <v>637</v>
      </c>
      <c r="AX349" s="11" t="s">
        <v>673</v>
      </c>
      <c r="AY349" s="189" t="s">
        <v>724</v>
      </c>
    </row>
    <row r="350" spans="2:51" s="11" customFormat="1" ht="22.5" customHeight="1">
      <c r="B350" s="181"/>
      <c r="D350" s="179" t="s">
        <v>739</v>
      </c>
      <c r="E350" s="189" t="s">
        <v>620</v>
      </c>
      <c r="F350" s="190" t="s">
        <v>1269</v>
      </c>
      <c r="H350" s="191">
        <v>1</v>
      </c>
      <c r="I350" s="185"/>
      <c r="L350" s="181"/>
      <c r="M350" s="186"/>
      <c r="N350" s="187"/>
      <c r="O350" s="187"/>
      <c r="P350" s="187"/>
      <c r="Q350" s="187"/>
      <c r="R350" s="187"/>
      <c r="S350" s="187"/>
      <c r="T350" s="188"/>
      <c r="AT350" s="189" t="s">
        <v>739</v>
      </c>
      <c r="AU350" s="189" t="s">
        <v>681</v>
      </c>
      <c r="AV350" s="11" t="s">
        <v>681</v>
      </c>
      <c r="AW350" s="11" t="s">
        <v>637</v>
      </c>
      <c r="AX350" s="11" t="s">
        <v>673</v>
      </c>
      <c r="AY350" s="189" t="s">
        <v>724</v>
      </c>
    </row>
    <row r="351" spans="2:51" s="12" customFormat="1" ht="22.5" customHeight="1">
      <c r="B351" s="192"/>
      <c r="D351" s="177" t="s">
        <v>739</v>
      </c>
      <c r="E351" s="193" t="s">
        <v>620</v>
      </c>
      <c r="F351" s="194" t="s">
        <v>748</v>
      </c>
      <c r="H351" s="195">
        <v>5</v>
      </c>
      <c r="I351" s="196"/>
      <c r="L351" s="192"/>
      <c r="M351" s="197"/>
      <c r="N351" s="198"/>
      <c r="O351" s="198"/>
      <c r="P351" s="198"/>
      <c r="Q351" s="198"/>
      <c r="R351" s="198"/>
      <c r="S351" s="198"/>
      <c r="T351" s="199"/>
      <c r="AT351" s="200" t="s">
        <v>739</v>
      </c>
      <c r="AU351" s="200" t="s">
        <v>681</v>
      </c>
      <c r="AV351" s="12" t="s">
        <v>732</v>
      </c>
      <c r="AW351" s="12" t="s">
        <v>637</v>
      </c>
      <c r="AX351" s="12" t="s">
        <v>622</v>
      </c>
      <c r="AY351" s="200" t="s">
        <v>724</v>
      </c>
    </row>
    <row r="352" spans="2:65" s="1" customFormat="1" ht="22.5" customHeight="1">
      <c r="B352" s="164"/>
      <c r="C352" s="165" t="s">
        <v>1270</v>
      </c>
      <c r="D352" s="165" t="s">
        <v>727</v>
      </c>
      <c r="E352" s="166" t="s">
        <v>1271</v>
      </c>
      <c r="F352" s="167" t="s">
        <v>1272</v>
      </c>
      <c r="G352" s="168" t="s">
        <v>875</v>
      </c>
      <c r="H352" s="169">
        <v>14</v>
      </c>
      <c r="I352" s="170"/>
      <c r="J352" s="171">
        <f>ROUND(I352*H352,2)</f>
        <v>0</v>
      </c>
      <c r="K352" s="167" t="s">
        <v>731</v>
      </c>
      <c r="L352" s="34"/>
      <c r="M352" s="172" t="s">
        <v>620</v>
      </c>
      <c r="N352" s="173" t="s">
        <v>644</v>
      </c>
      <c r="O352" s="35"/>
      <c r="P352" s="174">
        <f>O352*H352</f>
        <v>0</v>
      </c>
      <c r="Q352" s="174">
        <v>0.61348</v>
      </c>
      <c r="R352" s="174">
        <f>Q352*H352</f>
        <v>8.58872</v>
      </c>
      <c r="S352" s="174">
        <v>0</v>
      </c>
      <c r="T352" s="175">
        <f>S352*H352</f>
        <v>0</v>
      </c>
      <c r="AR352" s="17" t="s">
        <v>732</v>
      </c>
      <c r="AT352" s="17" t="s">
        <v>727</v>
      </c>
      <c r="AU352" s="17" t="s">
        <v>681</v>
      </c>
      <c r="AY352" s="17" t="s">
        <v>724</v>
      </c>
      <c r="BE352" s="176">
        <f>IF(N352="základní",J352,0)</f>
        <v>0</v>
      </c>
      <c r="BF352" s="176">
        <f>IF(N352="snížená",J352,0)</f>
        <v>0</v>
      </c>
      <c r="BG352" s="176">
        <f>IF(N352="zákl. přenesená",J352,0)</f>
        <v>0</v>
      </c>
      <c r="BH352" s="176">
        <f>IF(N352="sníž. přenesená",J352,0)</f>
        <v>0</v>
      </c>
      <c r="BI352" s="176">
        <f>IF(N352="nulová",J352,0)</f>
        <v>0</v>
      </c>
      <c r="BJ352" s="17" t="s">
        <v>622</v>
      </c>
      <c r="BK352" s="176">
        <f>ROUND(I352*H352,2)</f>
        <v>0</v>
      </c>
      <c r="BL352" s="17" t="s">
        <v>732</v>
      </c>
      <c r="BM352" s="17" t="s">
        <v>1273</v>
      </c>
    </row>
    <row r="353" spans="2:47" s="1" customFormat="1" ht="30" customHeight="1">
      <c r="B353" s="34"/>
      <c r="D353" s="179" t="s">
        <v>734</v>
      </c>
      <c r="F353" s="180" t="s">
        <v>1274</v>
      </c>
      <c r="I353" s="133"/>
      <c r="L353" s="34"/>
      <c r="M353" s="64"/>
      <c r="N353" s="35"/>
      <c r="O353" s="35"/>
      <c r="P353" s="35"/>
      <c r="Q353" s="35"/>
      <c r="R353" s="35"/>
      <c r="S353" s="35"/>
      <c r="T353" s="65"/>
      <c r="AT353" s="17" t="s">
        <v>734</v>
      </c>
      <c r="AU353" s="17" t="s">
        <v>681</v>
      </c>
    </row>
    <row r="354" spans="2:51" s="11" customFormat="1" ht="22.5" customHeight="1">
      <c r="B354" s="181"/>
      <c r="D354" s="177" t="s">
        <v>739</v>
      </c>
      <c r="E354" s="182" t="s">
        <v>620</v>
      </c>
      <c r="F354" s="183" t="s">
        <v>1275</v>
      </c>
      <c r="H354" s="184">
        <v>14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9" t="s">
        <v>739</v>
      </c>
      <c r="AU354" s="189" t="s">
        <v>681</v>
      </c>
      <c r="AV354" s="11" t="s">
        <v>681</v>
      </c>
      <c r="AW354" s="11" t="s">
        <v>637</v>
      </c>
      <c r="AX354" s="11" t="s">
        <v>622</v>
      </c>
      <c r="AY354" s="189" t="s">
        <v>724</v>
      </c>
    </row>
    <row r="355" spans="2:65" s="1" customFormat="1" ht="22.5" customHeight="1">
      <c r="B355" s="164"/>
      <c r="C355" s="201" t="s">
        <v>1276</v>
      </c>
      <c r="D355" s="201" t="s">
        <v>749</v>
      </c>
      <c r="E355" s="202" t="s">
        <v>1277</v>
      </c>
      <c r="F355" s="203" t="s">
        <v>1278</v>
      </c>
      <c r="G355" s="204" t="s">
        <v>730</v>
      </c>
      <c r="H355" s="205">
        <v>14</v>
      </c>
      <c r="I355" s="206"/>
      <c r="J355" s="207">
        <f>ROUND(I355*H355,2)</f>
        <v>0</v>
      </c>
      <c r="K355" s="203" t="s">
        <v>731</v>
      </c>
      <c r="L355" s="208"/>
      <c r="M355" s="209" t="s">
        <v>620</v>
      </c>
      <c r="N355" s="210" t="s">
        <v>644</v>
      </c>
      <c r="O355" s="35"/>
      <c r="P355" s="174">
        <f>O355*H355</f>
        <v>0</v>
      </c>
      <c r="Q355" s="174">
        <v>0.335</v>
      </c>
      <c r="R355" s="174">
        <f>Q355*H355</f>
        <v>4.69</v>
      </c>
      <c r="S355" s="174">
        <v>0</v>
      </c>
      <c r="T355" s="175">
        <f>S355*H355</f>
        <v>0</v>
      </c>
      <c r="AR355" s="17" t="s">
        <v>752</v>
      </c>
      <c r="AT355" s="17" t="s">
        <v>749</v>
      </c>
      <c r="AU355" s="17" t="s">
        <v>681</v>
      </c>
      <c r="AY355" s="17" t="s">
        <v>724</v>
      </c>
      <c r="BE355" s="176">
        <f>IF(N355="základní",J355,0)</f>
        <v>0</v>
      </c>
      <c r="BF355" s="176">
        <f>IF(N355="snížená",J355,0)</f>
        <v>0</v>
      </c>
      <c r="BG355" s="176">
        <f>IF(N355="zákl. přenesená",J355,0)</f>
        <v>0</v>
      </c>
      <c r="BH355" s="176">
        <f>IF(N355="sníž. přenesená",J355,0)</f>
        <v>0</v>
      </c>
      <c r="BI355" s="176">
        <f>IF(N355="nulová",J355,0)</f>
        <v>0</v>
      </c>
      <c r="BJ355" s="17" t="s">
        <v>622</v>
      </c>
      <c r="BK355" s="176">
        <f>ROUND(I355*H355,2)</f>
        <v>0</v>
      </c>
      <c r="BL355" s="17" t="s">
        <v>732</v>
      </c>
      <c r="BM355" s="17" t="s">
        <v>1279</v>
      </c>
    </row>
    <row r="356" spans="2:47" s="1" customFormat="1" ht="30" customHeight="1">
      <c r="B356" s="34"/>
      <c r="D356" s="177" t="s">
        <v>734</v>
      </c>
      <c r="F356" s="178" t="s">
        <v>1280</v>
      </c>
      <c r="I356" s="133"/>
      <c r="L356" s="34"/>
      <c r="M356" s="64"/>
      <c r="N356" s="35"/>
      <c r="O356" s="35"/>
      <c r="P356" s="35"/>
      <c r="Q356" s="35"/>
      <c r="R356" s="35"/>
      <c r="S356" s="35"/>
      <c r="T356" s="65"/>
      <c r="AT356" s="17" t="s">
        <v>734</v>
      </c>
      <c r="AU356" s="17" t="s">
        <v>681</v>
      </c>
    </row>
    <row r="357" spans="2:65" s="1" customFormat="1" ht="22.5" customHeight="1">
      <c r="B357" s="164"/>
      <c r="C357" s="165" t="s">
        <v>1281</v>
      </c>
      <c r="D357" s="165" t="s">
        <v>727</v>
      </c>
      <c r="E357" s="166" t="s">
        <v>1282</v>
      </c>
      <c r="F357" s="167" t="s">
        <v>1283</v>
      </c>
      <c r="G357" s="168" t="s">
        <v>1284</v>
      </c>
      <c r="H357" s="169">
        <v>1</v>
      </c>
      <c r="I357" s="170"/>
      <c r="J357" s="171">
        <f>ROUND(I357*H357,2)</f>
        <v>0</v>
      </c>
      <c r="K357" s="167" t="s">
        <v>620</v>
      </c>
      <c r="L357" s="34"/>
      <c r="M357" s="172" t="s">
        <v>620</v>
      </c>
      <c r="N357" s="173" t="s">
        <v>644</v>
      </c>
      <c r="O357" s="35"/>
      <c r="P357" s="174">
        <f>O357*H357</f>
        <v>0</v>
      </c>
      <c r="Q357" s="174">
        <v>1.36828</v>
      </c>
      <c r="R357" s="174">
        <f>Q357*H357</f>
        <v>1.36828</v>
      </c>
      <c r="S357" s="174">
        <v>0</v>
      </c>
      <c r="T357" s="175">
        <f>S357*H357</f>
        <v>0</v>
      </c>
      <c r="AR357" s="17" t="s">
        <v>732</v>
      </c>
      <c r="AT357" s="17" t="s">
        <v>727</v>
      </c>
      <c r="AU357" s="17" t="s">
        <v>681</v>
      </c>
      <c r="AY357" s="17" t="s">
        <v>724</v>
      </c>
      <c r="BE357" s="176">
        <f>IF(N357="základní",J357,0)</f>
        <v>0</v>
      </c>
      <c r="BF357" s="176">
        <f>IF(N357="snížená",J357,0)</f>
        <v>0</v>
      </c>
      <c r="BG357" s="176">
        <f>IF(N357="zákl. přenesená",J357,0)</f>
        <v>0</v>
      </c>
      <c r="BH357" s="176">
        <f>IF(N357="sníž. přenesená",J357,0)</f>
        <v>0</v>
      </c>
      <c r="BI357" s="176">
        <f>IF(N357="nulová",J357,0)</f>
        <v>0</v>
      </c>
      <c r="BJ357" s="17" t="s">
        <v>622</v>
      </c>
      <c r="BK357" s="176">
        <f>ROUND(I357*H357,2)</f>
        <v>0</v>
      </c>
      <c r="BL357" s="17" t="s">
        <v>732</v>
      </c>
      <c r="BM357" s="17" t="s">
        <v>1285</v>
      </c>
    </row>
    <row r="358" spans="2:47" s="1" customFormat="1" ht="126" customHeight="1">
      <c r="B358" s="34"/>
      <c r="D358" s="177" t="s">
        <v>734</v>
      </c>
      <c r="F358" s="178" t="s">
        <v>1286</v>
      </c>
      <c r="I358" s="133"/>
      <c r="L358" s="34"/>
      <c r="M358" s="64"/>
      <c r="N358" s="35"/>
      <c r="O358" s="35"/>
      <c r="P358" s="35"/>
      <c r="Q358" s="35"/>
      <c r="R358" s="35"/>
      <c r="S358" s="35"/>
      <c r="T358" s="65"/>
      <c r="AT358" s="17" t="s">
        <v>734</v>
      </c>
      <c r="AU358" s="17" t="s">
        <v>681</v>
      </c>
    </row>
    <row r="359" spans="2:65" s="1" customFormat="1" ht="22.5" customHeight="1">
      <c r="B359" s="164"/>
      <c r="C359" s="165" t="s">
        <v>1287</v>
      </c>
      <c r="D359" s="165" t="s">
        <v>727</v>
      </c>
      <c r="E359" s="166" t="s">
        <v>1288</v>
      </c>
      <c r="F359" s="167" t="s">
        <v>1289</v>
      </c>
      <c r="G359" s="168" t="s">
        <v>1284</v>
      </c>
      <c r="H359" s="169">
        <v>1</v>
      </c>
      <c r="I359" s="170"/>
      <c r="J359" s="171">
        <f>ROUND(I359*H359,2)</f>
        <v>0</v>
      </c>
      <c r="K359" s="167" t="s">
        <v>620</v>
      </c>
      <c r="L359" s="34"/>
      <c r="M359" s="172" t="s">
        <v>620</v>
      </c>
      <c r="N359" s="173" t="s">
        <v>644</v>
      </c>
      <c r="O359" s="35"/>
      <c r="P359" s="174">
        <f>O359*H359</f>
        <v>0</v>
      </c>
      <c r="Q359" s="174">
        <v>2.20419</v>
      </c>
      <c r="R359" s="174">
        <f>Q359*H359</f>
        <v>2.20419</v>
      </c>
      <c r="S359" s="174">
        <v>0</v>
      </c>
      <c r="T359" s="175">
        <f>S359*H359</f>
        <v>0</v>
      </c>
      <c r="AR359" s="17" t="s">
        <v>732</v>
      </c>
      <c r="AT359" s="17" t="s">
        <v>727</v>
      </c>
      <c r="AU359" s="17" t="s">
        <v>681</v>
      </c>
      <c r="AY359" s="17" t="s">
        <v>724</v>
      </c>
      <c r="BE359" s="176">
        <f>IF(N359="základní",J359,0)</f>
        <v>0</v>
      </c>
      <c r="BF359" s="176">
        <f>IF(N359="snížená",J359,0)</f>
        <v>0</v>
      </c>
      <c r="BG359" s="176">
        <f>IF(N359="zákl. přenesená",J359,0)</f>
        <v>0</v>
      </c>
      <c r="BH359" s="176">
        <f>IF(N359="sníž. přenesená",J359,0)</f>
        <v>0</v>
      </c>
      <c r="BI359" s="176">
        <f>IF(N359="nulová",J359,0)</f>
        <v>0</v>
      </c>
      <c r="BJ359" s="17" t="s">
        <v>622</v>
      </c>
      <c r="BK359" s="176">
        <f>ROUND(I359*H359,2)</f>
        <v>0</v>
      </c>
      <c r="BL359" s="17" t="s">
        <v>732</v>
      </c>
      <c r="BM359" s="17" t="s">
        <v>1290</v>
      </c>
    </row>
    <row r="360" spans="2:47" s="1" customFormat="1" ht="150" customHeight="1">
      <c r="B360" s="34"/>
      <c r="D360" s="177" t="s">
        <v>734</v>
      </c>
      <c r="F360" s="178" t="s">
        <v>1291</v>
      </c>
      <c r="I360" s="133"/>
      <c r="L360" s="34"/>
      <c r="M360" s="64"/>
      <c r="N360" s="35"/>
      <c r="O360" s="35"/>
      <c r="P360" s="35"/>
      <c r="Q360" s="35"/>
      <c r="R360" s="35"/>
      <c r="S360" s="35"/>
      <c r="T360" s="65"/>
      <c r="AT360" s="17" t="s">
        <v>734</v>
      </c>
      <c r="AU360" s="17" t="s">
        <v>681</v>
      </c>
    </row>
    <row r="361" spans="2:65" s="1" customFormat="1" ht="22.5" customHeight="1">
      <c r="B361" s="164"/>
      <c r="C361" s="165" t="s">
        <v>1292</v>
      </c>
      <c r="D361" s="165" t="s">
        <v>727</v>
      </c>
      <c r="E361" s="166" t="s">
        <v>1293</v>
      </c>
      <c r="F361" s="167" t="s">
        <v>1294</v>
      </c>
      <c r="G361" s="168" t="s">
        <v>887</v>
      </c>
      <c r="H361" s="169">
        <v>8.4</v>
      </c>
      <c r="I361" s="170"/>
      <c r="J361" s="171">
        <f>ROUND(I361*H361,2)</f>
        <v>0</v>
      </c>
      <c r="K361" s="167" t="s">
        <v>731</v>
      </c>
      <c r="L361" s="34"/>
      <c r="M361" s="172" t="s">
        <v>620</v>
      </c>
      <c r="N361" s="173" t="s">
        <v>644</v>
      </c>
      <c r="O361" s="35"/>
      <c r="P361" s="174">
        <f>O361*H361</f>
        <v>0</v>
      </c>
      <c r="Q361" s="174">
        <v>2.46367</v>
      </c>
      <c r="R361" s="174">
        <f>Q361*H361</f>
        <v>20.694828</v>
      </c>
      <c r="S361" s="174">
        <v>0</v>
      </c>
      <c r="T361" s="175">
        <f>S361*H361</f>
        <v>0</v>
      </c>
      <c r="AR361" s="17" t="s">
        <v>732</v>
      </c>
      <c r="AT361" s="17" t="s">
        <v>727</v>
      </c>
      <c r="AU361" s="17" t="s">
        <v>681</v>
      </c>
      <c r="AY361" s="17" t="s">
        <v>724</v>
      </c>
      <c r="BE361" s="176">
        <f>IF(N361="základní",J361,0)</f>
        <v>0</v>
      </c>
      <c r="BF361" s="176">
        <f>IF(N361="snížená",J361,0)</f>
        <v>0</v>
      </c>
      <c r="BG361" s="176">
        <f>IF(N361="zákl. přenesená",J361,0)</f>
        <v>0</v>
      </c>
      <c r="BH361" s="176">
        <f>IF(N361="sníž. přenesená",J361,0)</f>
        <v>0</v>
      </c>
      <c r="BI361" s="176">
        <f>IF(N361="nulová",J361,0)</f>
        <v>0</v>
      </c>
      <c r="BJ361" s="17" t="s">
        <v>622</v>
      </c>
      <c r="BK361" s="176">
        <f>ROUND(I361*H361,2)</f>
        <v>0</v>
      </c>
      <c r="BL361" s="17" t="s">
        <v>732</v>
      </c>
      <c r="BM361" s="17" t="s">
        <v>1295</v>
      </c>
    </row>
    <row r="362" spans="2:51" s="13" customFormat="1" ht="22.5" customHeight="1">
      <c r="B362" s="216"/>
      <c r="D362" s="179" t="s">
        <v>739</v>
      </c>
      <c r="E362" s="217" t="s">
        <v>620</v>
      </c>
      <c r="F362" s="218" t="s">
        <v>1296</v>
      </c>
      <c r="H362" s="219" t="s">
        <v>620</v>
      </c>
      <c r="I362" s="220"/>
      <c r="L362" s="216"/>
      <c r="M362" s="221"/>
      <c r="N362" s="222"/>
      <c r="O362" s="222"/>
      <c r="P362" s="222"/>
      <c r="Q362" s="222"/>
      <c r="R362" s="222"/>
      <c r="S362" s="222"/>
      <c r="T362" s="223"/>
      <c r="AT362" s="219" t="s">
        <v>739</v>
      </c>
      <c r="AU362" s="219" t="s">
        <v>681</v>
      </c>
      <c r="AV362" s="13" t="s">
        <v>622</v>
      </c>
      <c r="AW362" s="13" t="s">
        <v>637</v>
      </c>
      <c r="AX362" s="13" t="s">
        <v>673</v>
      </c>
      <c r="AY362" s="219" t="s">
        <v>724</v>
      </c>
    </row>
    <row r="363" spans="2:51" s="11" customFormat="1" ht="22.5" customHeight="1">
      <c r="B363" s="181"/>
      <c r="D363" s="177" t="s">
        <v>739</v>
      </c>
      <c r="E363" s="182" t="s">
        <v>620</v>
      </c>
      <c r="F363" s="183" t="s">
        <v>1297</v>
      </c>
      <c r="H363" s="184">
        <v>8.4</v>
      </c>
      <c r="I363" s="185"/>
      <c r="L363" s="181"/>
      <c r="M363" s="186"/>
      <c r="N363" s="187"/>
      <c r="O363" s="187"/>
      <c r="P363" s="187"/>
      <c r="Q363" s="187"/>
      <c r="R363" s="187"/>
      <c r="S363" s="187"/>
      <c r="T363" s="188"/>
      <c r="AT363" s="189" t="s">
        <v>739</v>
      </c>
      <c r="AU363" s="189" t="s">
        <v>681</v>
      </c>
      <c r="AV363" s="11" t="s">
        <v>681</v>
      </c>
      <c r="AW363" s="11" t="s">
        <v>637</v>
      </c>
      <c r="AX363" s="11" t="s">
        <v>622</v>
      </c>
      <c r="AY363" s="189" t="s">
        <v>724</v>
      </c>
    </row>
    <row r="364" spans="2:65" s="1" customFormat="1" ht="22.5" customHeight="1">
      <c r="B364" s="164"/>
      <c r="C364" s="165" t="s">
        <v>1298</v>
      </c>
      <c r="D364" s="165" t="s">
        <v>727</v>
      </c>
      <c r="E364" s="166" t="s">
        <v>1299</v>
      </c>
      <c r="F364" s="167" t="s">
        <v>1300</v>
      </c>
      <c r="G364" s="168" t="s">
        <v>875</v>
      </c>
      <c r="H364" s="169">
        <v>961.545</v>
      </c>
      <c r="I364" s="170"/>
      <c r="J364" s="171">
        <f>ROUND(I364*H364,2)</f>
        <v>0</v>
      </c>
      <c r="K364" s="167" t="s">
        <v>731</v>
      </c>
      <c r="L364" s="34"/>
      <c r="M364" s="172" t="s">
        <v>620</v>
      </c>
      <c r="N364" s="173" t="s">
        <v>644</v>
      </c>
      <c r="O364" s="35"/>
      <c r="P364" s="174">
        <f>O364*H364</f>
        <v>0</v>
      </c>
      <c r="Q364" s="174">
        <v>0</v>
      </c>
      <c r="R364" s="174">
        <f>Q364*H364</f>
        <v>0</v>
      </c>
      <c r="S364" s="174">
        <v>0</v>
      </c>
      <c r="T364" s="175">
        <f>S364*H364</f>
        <v>0</v>
      </c>
      <c r="AR364" s="17" t="s">
        <v>732</v>
      </c>
      <c r="AT364" s="17" t="s">
        <v>727</v>
      </c>
      <c r="AU364" s="17" t="s">
        <v>681</v>
      </c>
      <c r="AY364" s="17" t="s">
        <v>724</v>
      </c>
      <c r="BE364" s="176">
        <f>IF(N364="základní",J364,0)</f>
        <v>0</v>
      </c>
      <c r="BF364" s="176">
        <f>IF(N364="snížená",J364,0)</f>
        <v>0</v>
      </c>
      <c r="BG364" s="176">
        <f>IF(N364="zákl. přenesená",J364,0)</f>
        <v>0</v>
      </c>
      <c r="BH364" s="176">
        <f>IF(N364="sníž. přenesená",J364,0)</f>
        <v>0</v>
      </c>
      <c r="BI364" s="176">
        <f>IF(N364="nulová",J364,0)</f>
        <v>0</v>
      </c>
      <c r="BJ364" s="17" t="s">
        <v>622</v>
      </c>
      <c r="BK364" s="176">
        <f>ROUND(I364*H364,2)</f>
        <v>0</v>
      </c>
      <c r="BL364" s="17" t="s">
        <v>732</v>
      </c>
      <c r="BM364" s="17" t="s">
        <v>1301</v>
      </c>
    </row>
    <row r="365" spans="2:47" s="1" customFormat="1" ht="42" customHeight="1">
      <c r="B365" s="34"/>
      <c r="D365" s="179" t="s">
        <v>734</v>
      </c>
      <c r="F365" s="180" t="s">
        <v>1302</v>
      </c>
      <c r="I365" s="133"/>
      <c r="L365" s="34"/>
      <c r="M365" s="64"/>
      <c r="N365" s="35"/>
      <c r="O365" s="35"/>
      <c r="P365" s="35"/>
      <c r="Q365" s="35"/>
      <c r="R365" s="35"/>
      <c r="S365" s="35"/>
      <c r="T365" s="65"/>
      <c r="AT365" s="17" t="s">
        <v>734</v>
      </c>
      <c r="AU365" s="17" t="s">
        <v>681</v>
      </c>
    </row>
    <row r="366" spans="2:51" s="11" customFormat="1" ht="31.5" customHeight="1">
      <c r="B366" s="181"/>
      <c r="D366" s="179" t="s">
        <v>739</v>
      </c>
      <c r="E366" s="189" t="s">
        <v>620</v>
      </c>
      <c r="F366" s="190" t="s">
        <v>1303</v>
      </c>
      <c r="H366" s="191">
        <v>936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9" t="s">
        <v>739</v>
      </c>
      <c r="AU366" s="189" t="s">
        <v>681</v>
      </c>
      <c r="AV366" s="11" t="s">
        <v>681</v>
      </c>
      <c r="AW366" s="11" t="s">
        <v>637</v>
      </c>
      <c r="AX366" s="11" t="s">
        <v>673</v>
      </c>
      <c r="AY366" s="189" t="s">
        <v>724</v>
      </c>
    </row>
    <row r="367" spans="2:51" s="11" customFormat="1" ht="31.5" customHeight="1">
      <c r="B367" s="181"/>
      <c r="D367" s="179" t="s">
        <v>739</v>
      </c>
      <c r="E367" s="189" t="s">
        <v>620</v>
      </c>
      <c r="F367" s="190" t="s">
        <v>1304</v>
      </c>
      <c r="H367" s="191">
        <v>25.545</v>
      </c>
      <c r="I367" s="185"/>
      <c r="L367" s="181"/>
      <c r="M367" s="186"/>
      <c r="N367" s="187"/>
      <c r="O367" s="187"/>
      <c r="P367" s="187"/>
      <c r="Q367" s="187"/>
      <c r="R367" s="187"/>
      <c r="S367" s="187"/>
      <c r="T367" s="188"/>
      <c r="AT367" s="189" t="s">
        <v>739</v>
      </c>
      <c r="AU367" s="189" t="s">
        <v>681</v>
      </c>
      <c r="AV367" s="11" t="s">
        <v>681</v>
      </c>
      <c r="AW367" s="11" t="s">
        <v>637</v>
      </c>
      <c r="AX367" s="11" t="s">
        <v>673</v>
      </c>
      <c r="AY367" s="189" t="s">
        <v>724</v>
      </c>
    </row>
    <row r="368" spans="2:51" s="12" customFormat="1" ht="22.5" customHeight="1">
      <c r="B368" s="192"/>
      <c r="D368" s="177" t="s">
        <v>739</v>
      </c>
      <c r="E368" s="193" t="s">
        <v>620</v>
      </c>
      <c r="F368" s="194" t="s">
        <v>748</v>
      </c>
      <c r="H368" s="195">
        <v>961.545</v>
      </c>
      <c r="I368" s="196"/>
      <c r="L368" s="192"/>
      <c r="M368" s="197"/>
      <c r="N368" s="198"/>
      <c r="O368" s="198"/>
      <c r="P368" s="198"/>
      <c r="Q368" s="198"/>
      <c r="R368" s="198"/>
      <c r="S368" s="198"/>
      <c r="T368" s="199"/>
      <c r="AT368" s="200" t="s">
        <v>739</v>
      </c>
      <c r="AU368" s="200" t="s">
        <v>681</v>
      </c>
      <c r="AV368" s="12" t="s">
        <v>732</v>
      </c>
      <c r="AW368" s="12" t="s">
        <v>637</v>
      </c>
      <c r="AX368" s="12" t="s">
        <v>622</v>
      </c>
      <c r="AY368" s="200" t="s">
        <v>724</v>
      </c>
    </row>
    <row r="369" spans="2:65" s="1" customFormat="1" ht="22.5" customHeight="1">
      <c r="B369" s="164"/>
      <c r="C369" s="165" t="s">
        <v>1305</v>
      </c>
      <c r="D369" s="165" t="s">
        <v>727</v>
      </c>
      <c r="E369" s="166" t="s">
        <v>1306</v>
      </c>
      <c r="F369" s="167" t="s">
        <v>1300</v>
      </c>
      <c r="G369" s="168" t="s">
        <v>875</v>
      </c>
      <c r="H369" s="169">
        <v>144</v>
      </c>
      <c r="I369" s="170"/>
      <c r="J369" s="171">
        <f>ROUND(I369*H369,2)</f>
        <v>0</v>
      </c>
      <c r="K369" s="167" t="s">
        <v>731</v>
      </c>
      <c r="L369" s="34"/>
      <c r="M369" s="172" t="s">
        <v>620</v>
      </c>
      <c r="N369" s="173" t="s">
        <v>644</v>
      </c>
      <c r="O369" s="35"/>
      <c r="P369" s="174">
        <f>O369*H369</f>
        <v>0</v>
      </c>
      <c r="Q369" s="174">
        <v>0</v>
      </c>
      <c r="R369" s="174">
        <f>Q369*H369</f>
        <v>0</v>
      </c>
      <c r="S369" s="174">
        <v>0</v>
      </c>
      <c r="T369" s="175">
        <f>S369*H369</f>
        <v>0</v>
      </c>
      <c r="AR369" s="17" t="s">
        <v>732</v>
      </c>
      <c r="AT369" s="17" t="s">
        <v>727</v>
      </c>
      <c r="AU369" s="17" t="s">
        <v>681</v>
      </c>
      <c r="AY369" s="17" t="s">
        <v>724</v>
      </c>
      <c r="BE369" s="176">
        <f>IF(N369="základní",J369,0)</f>
        <v>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622</v>
      </c>
      <c r="BK369" s="176">
        <f>ROUND(I369*H369,2)</f>
        <v>0</v>
      </c>
      <c r="BL369" s="17" t="s">
        <v>732</v>
      </c>
      <c r="BM369" s="17" t="s">
        <v>1307</v>
      </c>
    </row>
    <row r="370" spans="2:47" s="1" customFormat="1" ht="30" customHeight="1">
      <c r="B370" s="34"/>
      <c r="D370" s="179" t="s">
        <v>734</v>
      </c>
      <c r="F370" s="180" t="s">
        <v>1308</v>
      </c>
      <c r="I370" s="133"/>
      <c r="L370" s="34"/>
      <c r="M370" s="64"/>
      <c r="N370" s="35"/>
      <c r="O370" s="35"/>
      <c r="P370" s="35"/>
      <c r="Q370" s="35"/>
      <c r="R370" s="35"/>
      <c r="S370" s="35"/>
      <c r="T370" s="65"/>
      <c r="AT370" s="17" t="s">
        <v>734</v>
      </c>
      <c r="AU370" s="17" t="s">
        <v>681</v>
      </c>
    </row>
    <row r="371" spans="2:51" s="11" customFormat="1" ht="22.5" customHeight="1">
      <c r="B371" s="181"/>
      <c r="D371" s="177" t="s">
        <v>739</v>
      </c>
      <c r="E371" s="182" t="s">
        <v>620</v>
      </c>
      <c r="F371" s="183" t="s">
        <v>1309</v>
      </c>
      <c r="H371" s="184">
        <v>144</v>
      </c>
      <c r="I371" s="185"/>
      <c r="L371" s="181"/>
      <c r="M371" s="186"/>
      <c r="N371" s="187"/>
      <c r="O371" s="187"/>
      <c r="P371" s="187"/>
      <c r="Q371" s="187"/>
      <c r="R371" s="187"/>
      <c r="S371" s="187"/>
      <c r="T371" s="188"/>
      <c r="AT371" s="189" t="s">
        <v>739</v>
      </c>
      <c r="AU371" s="189" t="s">
        <v>681</v>
      </c>
      <c r="AV371" s="11" t="s">
        <v>681</v>
      </c>
      <c r="AW371" s="11" t="s">
        <v>637</v>
      </c>
      <c r="AX371" s="11" t="s">
        <v>622</v>
      </c>
      <c r="AY371" s="189" t="s">
        <v>724</v>
      </c>
    </row>
    <row r="372" spans="2:65" s="1" customFormat="1" ht="22.5" customHeight="1">
      <c r="B372" s="164"/>
      <c r="C372" s="165" t="s">
        <v>1310</v>
      </c>
      <c r="D372" s="165" t="s">
        <v>727</v>
      </c>
      <c r="E372" s="166" t="s">
        <v>1311</v>
      </c>
      <c r="F372" s="167" t="s">
        <v>1312</v>
      </c>
      <c r="G372" s="168" t="s">
        <v>875</v>
      </c>
      <c r="H372" s="169">
        <v>210</v>
      </c>
      <c r="I372" s="170"/>
      <c r="J372" s="171">
        <f>ROUND(I372*H372,2)</f>
        <v>0</v>
      </c>
      <c r="K372" s="167" t="s">
        <v>731</v>
      </c>
      <c r="L372" s="34"/>
      <c r="M372" s="172" t="s">
        <v>620</v>
      </c>
      <c r="N372" s="173" t="s">
        <v>644</v>
      </c>
      <c r="O372" s="35"/>
      <c r="P372" s="174">
        <f>O372*H372</f>
        <v>0</v>
      </c>
      <c r="Q372" s="174">
        <v>0.16371</v>
      </c>
      <c r="R372" s="174">
        <f>Q372*H372</f>
        <v>34.3791</v>
      </c>
      <c r="S372" s="174">
        <v>0</v>
      </c>
      <c r="T372" s="175">
        <f>S372*H372</f>
        <v>0</v>
      </c>
      <c r="AR372" s="17" t="s">
        <v>732</v>
      </c>
      <c r="AT372" s="17" t="s">
        <v>727</v>
      </c>
      <c r="AU372" s="17" t="s">
        <v>681</v>
      </c>
      <c r="AY372" s="17" t="s">
        <v>724</v>
      </c>
      <c r="BE372" s="176">
        <f>IF(N372="základní",J372,0)</f>
        <v>0</v>
      </c>
      <c r="BF372" s="176">
        <f>IF(N372="snížená",J372,0)</f>
        <v>0</v>
      </c>
      <c r="BG372" s="176">
        <f>IF(N372="zákl. přenesená",J372,0)</f>
        <v>0</v>
      </c>
      <c r="BH372" s="176">
        <f>IF(N372="sníž. přenesená",J372,0)</f>
        <v>0</v>
      </c>
      <c r="BI372" s="176">
        <f>IF(N372="nulová",J372,0)</f>
        <v>0</v>
      </c>
      <c r="BJ372" s="17" t="s">
        <v>622</v>
      </c>
      <c r="BK372" s="176">
        <f>ROUND(I372*H372,2)</f>
        <v>0</v>
      </c>
      <c r="BL372" s="17" t="s">
        <v>732</v>
      </c>
      <c r="BM372" s="17" t="s">
        <v>1313</v>
      </c>
    </row>
    <row r="373" spans="2:47" s="1" customFormat="1" ht="54" customHeight="1">
      <c r="B373" s="34"/>
      <c r="D373" s="179" t="s">
        <v>734</v>
      </c>
      <c r="F373" s="180" t="s">
        <v>1314</v>
      </c>
      <c r="I373" s="133"/>
      <c r="L373" s="34"/>
      <c r="M373" s="64"/>
      <c r="N373" s="35"/>
      <c r="O373" s="35"/>
      <c r="P373" s="35"/>
      <c r="Q373" s="35"/>
      <c r="R373" s="35"/>
      <c r="S373" s="35"/>
      <c r="T373" s="65"/>
      <c r="AT373" s="17" t="s">
        <v>734</v>
      </c>
      <c r="AU373" s="17" t="s">
        <v>681</v>
      </c>
    </row>
    <row r="374" spans="2:51" s="11" customFormat="1" ht="22.5" customHeight="1">
      <c r="B374" s="181"/>
      <c r="D374" s="179" t="s">
        <v>739</v>
      </c>
      <c r="E374" s="189" t="s">
        <v>620</v>
      </c>
      <c r="F374" s="190" t="s">
        <v>1315</v>
      </c>
      <c r="H374" s="191">
        <v>54</v>
      </c>
      <c r="I374" s="185"/>
      <c r="L374" s="181"/>
      <c r="M374" s="186"/>
      <c r="N374" s="187"/>
      <c r="O374" s="187"/>
      <c r="P374" s="187"/>
      <c r="Q374" s="187"/>
      <c r="R374" s="187"/>
      <c r="S374" s="187"/>
      <c r="T374" s="188"/>
      <c r="AT374" s="189" t="s">
        <v>739</v>
      </c>
      <c r="AU374" s="189" t="s">
        <v>681</v>
      </c>
      <c r="AV374" s="11" t="s">
        <v>681</v>
      </c>
      <c r="AW374" s="11" t="s">
        <v>637</v>
      </c>
      <c r="AX374" s="11" t="s">
        <v>673</v>
      </c>
      <c r="AY374" s="189" t="s">
        <v>724</v>
      </c>
    </row>
    <row r="375" spans="2:51" s="11" customFormat="1" ht="22.5" customHeight="1">
      <c r="B375" s="181"/>
      <c r="D375" s="179" t="s">
        <v>739</v>
      </c>
      <c r="E375" s="189" t="s">
        <v>620</v>
      </c>
      <c r="F375" s="190" t="s">
        <v>1316</v>
      </c>
      <c r="H375" s="191">
        <v>148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9" t="s">
        <v>739</v>
      </c>
      <c r="AU375" s="189" t="s">
        <v>681</v>
      </c>
      <c r="AV375" s="11" t="s">
        <v>681</v>
      </c>
      <c r="AW375" s="11" t="s">
        <v>637</v>
      </c>
      <c r="AX375" s="11" t="s">
        <v>673</v>
      </c>
      <c r="AY375" s="189" t="s">
        <v>724</v>
      </c>
    </row>
    <row r="376" spans="2:51" s="11" customFormat="1" ht="22.5" customHeight="1">
      <c r="B376" s="181"/>
      <c r="D376" s="179" t="s">
        <v>739</v>
      </c>
      <c r="E376" s="189" t="s">
        <v>620</v>
      </c>
      <c r="F376" s="190" t="s">
        <v>1317</v>
      </c>
      <c r="H376" s="191">
        <v>2</v>
      </c>
      <c r="I376" s="185"/>
      <c r="L376" s="181"/>
      <c r="M376" s="186"/>
      <c r="N376" s="187"/>
      <c r="O376" s="187"/>
      <c r="P376" s="187"/>
      <c r="Q376" s="187"/>
      <c r="R376" s="187"/>
      <c r="S376" s="187"/>
      <c r="T376" s="188"/>
      <c r="AT376" s="189" t="s">
        <v>739</v>
      </c>
      <c r="AU376" s="189" t="s">
        <v>681</v>
      </c>
      <c r="AV376" s="11" t="s">
        <v>681</v>
      </c>
      <c r="AW376" s="11" t="s">
        <v>637</v>
      </c>
      <c r="AX376" s="11" t="s">
        <v>673</v>
      </c>
      <c r="AY376" s="189" t="s">
        <v>724</v>
      </c>
    </row>
    <row r="377" spans="2:51" s="11" customFormat="1" ht="22.5" customHeight="1">
      <c r="B377" s="181"/>
      <c r="D377" s="179" t="s">
        <v>739</v>
      </c>
      <c r="E377" s="189" t="s">
        <v>620</v>
      </c>
      <c r="F377" s="190" t="s">
        <v>1318</v>
      </c>
      <c r="H377" s="191">
        <v>2</v>
      </c>
      <c r="I377" s="185"/>
      <c r="L377" s="181"/>
      <c r="M377" s="186"/>
      <c r="N377" s="187"/>
      <c r="O377" s="187"/>
      <c r="P377" s="187"/>
      <c r="Q377" s="187"/>
      <c r="R377" s="187"/>
      <c r="S377" s="187"/>
      <c r="T377" s="188"/>
      <c r="AT377" s="189" t="s">
        <v>739</v>
      </c>
      <c r="AU377" s="189" t="s">
        <v>681</v>
      </c>
      <c r="AV377" s="11" t="s">
        <v>681</v>
      </c>
      <c r="AW377" s="11" t="s">
        <v>637</v>
      </c>
      <c r="AX377" s="11" t="s">
        <v>673</v>
      </c>
      <c r="AY377" s="189" t="s">
        <v>724</v>
      </c>
    </row>
    <row r="378" spans="2:51" s="11" customFormat="1" ht="22.5" customHeight="1">
      <c r="B378" s="181"/>
      <c r="D378" s="179" t="s">
        <v>739</v>
      </c>
      <c r="E378" s="189" t="s">
        <v>620</v>
      </c>
      <c r="F378" s="190" t="s">
        <v>1319</v>
      </c>
      <c r="H378" s="191">
        <v>2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9" t="s">
        <v>739</v>
      </c>
      <c r="AU378" s="189" t="s">
        <v>681</v>
      </c>
      <c r="AV378" s="11" t="s">
        <v>681</v>
      </c>
      <c r="AW378" s="11" t="s">
        <v>637</v>
      </c>
      <c r="AX378" s="11" t="s">
        <v>673</v>
      </c>
      <c r="AY378" s="189" t="s">
        <v>724</v>
      </c>
    </row>
    <row r="379" spans="2:51" s="11" customFormat="1" ht="22.5" customHeight="1">
      <c r="B379" s="181"/>
      <c r="D379" s="179" t="s">
        <v>739</v>
      </c>
      <c r="E379" s="189" t="s">
        <v>620</v>
      </c>
      <c r="F379" s="190" t="s">
        <v>1320</v>
      </c>
      <c r="H379" s="191">
        <v>2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9" t="s">
        <v>739</v>
      </c>
      <c r="AU379" s="189" t="s">
        <v>681</v>
      </c>
      <c r="AV379" s="11" t="s">
        <v>681</v>
      </c>
      <c r="AW379" s="11" t="s">
        <v>637</v>
      </c>
      <c r="AX379" s="11" t="s">
        <v>673</v>
      </c>
      <c r="AY379" s="189" t="s">
        <v>724</v>
      </c>
    </row>
    <row r="380" spans="2:51" s="12" customFormat="1" ht="22.5" customHeight="1">
      <c r="B380" s="192"/>
      <c r="D380" s="177" t="s">
        <v>739</v>
      </c>
      <c r="E380" s="193" t="s">
        <v>620</v>
      </c>
      <c r="F380" s="194" t="s">
        <v>748</v>
      </c>
      <c r="H380" s="195">
        <v>210</v>
      </c>
      <c r="I380" s="196"/>
      <c r="L380" s="192"/>
      <c r="M380" s="197"/>
      <c r="N380" s="198"/>
      <c r="O380" s="198"/>
      <c r="P380" s="198"/>
      <c r="Q380" s="198"/>
      <c r="R380" s="198"/>
      <c r="S380" s="198"/>
      <c r="T380" s="199"/>
      <c r="AT380" s="200" t="s">
        <v>739</v>
      </c>
      <c r="AU380" s="200" t="s">
        <v>681</v>
      </c>
      <c r="AV380" s="12" t="s">
        <v>732</v>
      </c>
      <c r="AW380" s="12" t="s">
        <v>637</v>
      </c>
      <c r="AX380" s="12" t="s">
        <v>622</v>
      </c>
      <c r="AY380" s="200" t="s">
        <v>724</v>
      </c>
    </row>
    <row r="381" spans="2:65" s="1" customFormat="1" ht="22.5" customHeight="1">
      <c r="B381" s="164"/>
      <c r="C381" s="201" t="s">
        <v>1321</v>
      </c>
      <c r="D381" s="201" t="s">
        <v>749</v>
      </c>
      <c r="E381" s="202" t="s">
        <v>1322</v>
      </c>
      <c r="F381" s="203" t="s">
        <v>1323</v>
      </c>
      <c r="G381" s="204" t="s">
        <v>730</v>
      </c>
      <c r="H381" s="205">
        <v>630</v>
      </c>
      <c r="I381" s="206"/>
      <c r="J381" s="207">
        <f>ROUND(I381*H381,2)</f>
        <v>0</v>
      </c>
      <c r="K381" s="203" t="s">
        <v>731</v>
      </c>
      <c r="L381" s="208"/>
      <c r="M381" s="209" t="s">
        <v>620</v>
      </c>
      <c r="N381" s="210" t="s">
        <v>644</v>
      </c>
      <c r="O381" s="35"/>
      <c r="P381" s="174">
        <f>O381*H381</f>
        <v>0</v>
      </c>
      <c r="Q381" s="174">
        <v>0.043</v>
      </c>
      <c r="R381" s="174">
        <f>Q381*H381</f>
        <v>27.089999999999996</v>
      </c>
      <c r="S381" s="174">
        <v>0</v>
      </c>
      <c r="T381" s="175">
        <f>S381*H381</f>
        <v>0</v>
      </c>
      <c r="AR381" s="17" t="s">
        <v>752</v>
      </c>
      <c r="AT381" s="17" t="s">
        <v>749</v>
      </c>
      <c r="AU381" s="17" t="s">
        <v>681</v>
      </c>
      <c r="AY381" s="17" t="s">
        <v>724</v>
      </c>
      <c r="BE381" s="176">
        <f>IF(N381="základní",J381,0)</f>
        <v>0</v>
      </c>
      <c r="BF381" s="176">
        <f>IF(N381="snížená",J381,0)</f>
        <v>0</v>
      </c>
      <c r="BG381" s="176">
        <f>IF(N381="zákl. přenesená",J381,0)</f>
        <v>0</v>
      </c>
      <c r="BH381" s="176">
        <f>IF(N381="sníž. přenesená",J381,0)</f>
        <v>0</v>
      </c>
      <c r="BI381" s="176">
        <f>IF(N381="nulová",J381,0)</f>
        <v>0</v>
      </c>
      <c r="BJ381" s="17" t="s">
        <v>622</v>
      </c>
      <c r="BK381" s="176">
        <f>ROUND(I381*H381,2)</f>
        <v>0</v>
      </c>
      <c r="BL381" s="17" t="s">
        <v>732</v>
      </c>
      <c r="BM381" s="17" t="s">
        <v>1324</v>
      </c>
    </row>
    <row r="382" spans="2:47" s="1" customFormat="1" ht="30" customHeight="1">
      <c r="B382" s="34"/>
      <c r="D382" s="179" t="s">
        <v>734</v>
      </c>
      <c r="F382" s="180" t="s">
        <v>1325</v>
      </c>
      <c r="I382" s="133"/>
      <c r="L382" s="34"/>
      <c r="M382" s="64"/>
      <c r="N382" s="35"/>
      <c r="O382" s="35"/>
      <c r="P382" s="35"/>
      <c r="Q382" s="35"/>
      <c r="R382" s="35"/>
      <c r="S382" s="35"/>
      <c r="T382" s="65"/>
      <c r="AT382" s="17" t="s">
        <v>734</v>
      </c>
      <c r="AU382" s="17" t="s">
        <v>681</v>
      </c>
    </row>
    <row r="383" spans="2:51" s="11" customFormat="1" ht="22.5" customHeight="1">
      <c r="B383" s="181"/>
      <c r="D383" s="177" t="s">
        <v>739</v>
      </c>
      <c r="F383" s="183" t="s">
        <v>1326</v>
      </c>
      <c r="H383" s="184">
        <v>630</v>
      </c>
      <c r="I383" s="185"/>
      <c r="L383" s="181"/>
      <c r="M383" s="186"/>
      <c r="N383" s="187"/>
      <c r="O383" s="187"/>
      <c r="P383" s="187"/>
      <c r="Q383" s="187"/>
      <c r="R383" s="187"/>
      <c r="S383" s="187"/>
      <c r="T383" s="188"/>
      <c r="AT383" s="189" t="s">
        <v>739</v>
      </c>
      <c r="AU383" s="189" t="s">
        <v>681</v>
      </c>
      <c r="AV383" s="11" t="s">
        <v>681</v>
      </c>
      <c r="AW383" s="11" t="s">
        <v>604</v>
      </c>
      <c r="AX383" s="11" t="s">
        <v>622</v>
      </c>
      <c r="AY383" s="189" t="s">
        <v>724</v>
      </c>
    </row>
    <row r="384" spans="2:65" s="1" customFormat="1" ht="22.5" customHeight="1">
      <c r="B384" s="164"/>
      <c r="C384" s="165" t="s">
        <v>1327</v>
      </c>
      <c r="D384" s="165" t="s">
        <v>727</v>
      </c>
      <c r="E384" s="166" t="s">
        <v>1328</v>
      </c>
      <c r="F384" s="167" t="s">
        <v>1329</v>
      </c>
      <c r="G384" s="168" t="s">
        <v>875</v>
      </c>
      <c r="H384" s="169">
        <v>1188</v>
      </c>
      <c r="I384" s="170"/>
      <c r="J384" s="171">
        <f>ROUND(I384*H384,2)</f>
        <v>0</v>
      </c>
      <c r="K384" s="167" t="s">
        <v>731</v>
      </c>
      <c r="L384" s="34"/>
      <c r="M384" s="172" t="s">
        <v>620</v>
      </c>
      <c r="N384" s="173" t="s">
        <v>644</v>
      </c>
      <c r="O384" s="35"/>
      <c r="P384" s="174">
        <f>O384*H384</f>
        <v>0</v>
      </c>
      <c r="Q384" s="174">
        <v>0</v>
      </c>
      <c r="R384" s="174">
        <f>Q384*H384</f>
        <v>0</v>
      </c>
      <c r="S384" s="174">
        <v>0.324</v>
      </c>
      <c r="T384" s="175">
        <f>S384*H384</f>
        <v>384.91200000000003</v>
      </c>
      <c r="AR384" s="17" t="s">
        <v>732</v>
      </c>
      <c r="AT384" s="17" t="s">
        <v>727</v>
      </c>
      <c r="AU384" s="17" t="s">
        <v>681</v>
      </c>
      <c r="AY384" s="17" t="s">
        <v>724</v>
      </c>
      <c r="BE384" s="176">
        <f>IF(N384="základní",J384,0)</f>
        <v>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622</v>
      </c>
      <c r="BK384" s="176">
        <f>ROUND(I384*H384,2)</f>
        <v>0</v>
      </c>
      <c r="BL384" s="17" t="s">
        <v>732</v>
      </c>
      <c r="BM384" s="17" t="s">
        <v>1330</v>
      </c>
    </row>
    <row r="385" spans="2:47" s="1" customFormat="1" ht="42" customHeight="1">
      <c r="B385" s="34"/>
      <c r="D385" s="179" t="s">
        <v>734</v>
      </c>
      <c r="F385" s="180" t="s">
        <v>1331</v>
      </c>
      <c r="I385" s="133"/>
      <c r="L385" s="34"/>
      <c r="M385" s="64"/>
      <c r="N385" s="35"/>
      <c r="O385" s="35"/>
      <c r="P385" s="35"/>
      <c r="Q385" s="35"/>
      <c r="R385" s="35"/>
      <c r="S385" s="35"/>
      <c r="T385" s="65"/>
      <c r="AT385" s="17" t="s">
        <v>734</v>
      </c>
      <c r="AU385" s="17" t="s">
        <v>681</v>
      </c>
    </row>
    <row r="386" spans="2:51" s="11" customFormat="1" ht="22.5" customHeight="1">
      <c r="B386" s="181"/>
      <c r="D386" s="179" t="s">
        <v>739</v>
      </c>
      <c r="E386" s="189" t="s">
        <v>620</v>
      </c>
      <c r="F386" s="190" t="s">
        <v>1332</v>
      </c>
      <c r="H386" s="191">
        <v>49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9" t="s">
        <v>739</v>
      </c>
      <c r="AU386" s="189" t="s">
        <v>681</v>
      </c>
      <c r="AV386" s="11" t="s">
        <v>681</v>
      </c>
      <c r="AW386" s="11" t="s">
        <v>637</v>
      </c>
      <c r="AX386" s="11" t="s">
        <v>673</v>
      </c>
      <c r="AY386" s="189" t="s">
        <v>724</v>
      </c>
    </row>
    <row r="387" spans="2:51" s="11" customFormat="1" ht="22.5" customHeight="1">
      <c r="B387" s="181"/>
      <c r="D387" s="179" t="s">
        <v>739</v>
      </c>
      <c r="E387" s="189" t="s">
        <v>620</v>
      </c>
      <c r="F387" s="190" t="s">
        <v>1333</v>
      </c>
      <c r="H387" s="191">
        <v>49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9" t="s">
        <v>739</v>
      </c>
      <c r="AU387" s="189" t="s">
        <v>681</v>
      </c>
      <c r="AV387" s="11" t="s">
        <v>681</v>
      </c>
      <c r="AW387" s="11" t="s">
        <v>637</v>
      </c>
      <c r="AX387" s="11" t="s">
        <v>673</v>
      </c>
      <c r="AY387" s="189" t="s">
        <v>724</v>
      </c>
    </row>
    <row r="388" spans="2:51" s="11" customFormat="1" ht="22.5" customHeight="1">
      <c r="B388" s="181"/>
      <c r="D388" s="179" t="s">
        <v>739</v>
      </c>
      <c r="E388" s="189" t="s">
        <v>620</v>
      </c>
      <c r="F388" s="190" t="s">
        <v>1334</v>
      </c>
      <c r="H388" s="191">
        <v>31</v>
      </c>
      <c r="I388" s="185"/>
      <c r="L388" s="181"/>
      <c r="M388" s="186"/>
      <c r="N388" s="187"/>
      <c r="O388" s="187"/>
      <c r="P388" s="187"/>
      <c r="Q388" s="187"/>
      <c r="R388" s="187"/>
      <c r="S388" s="187"/>
      <c r="T388" s="188"/>
      <c r="AT388" s="189" t="s">
        <v>739</v>
      </c>
      <c r="AU388" s="189" t="s">
        <v>681</v>
      </c>
      <c r="AV388" s="11" t="s">
        <v>681</v>
      </c>
      <c r="AW388" s="11" t="s">
        <v>637</v>
      </c>
      <c r="AX388" s="11" t="s">
        <v>673</v>
      </c>
      <c r="AY388" s="189" t="s">
        <v>724</v>
      </c>
    </row>
    <row r="389" spans="2:51" s="11" customFormat="1" ht="22.5" customHeight="1">
      <c r="B389" s="181"/>
      <c r="D389" s="179" t="s">
        <v>739</v>
      </c>
      <c r="E389" s="189" t="s">
        <v>620</v>
      </c>
      <c r="F389" s="190" t="s">
        <v>1335</v>
      </c>
      <c r="H389" s="191">
        <v>5</v>
      </c>
      <c r="I389" s="185"/>
      <c r="L389" s="181"/>
      <c r="M389" s="186"/>
      <c r="N389" s="187"/>
      <c r="O389" s="187"/>
      <c r="P389" s="187"/>
      <c r="Q389" s="187"/>
      <c r="R389" s="187"/>
      <c r="S389" s="187"/>
      <c r="T389" s="188"/>
      <c r="AT389" s="189" t="s">
        <v>739</v>
      </c>
      <c r="AU389" s="189" t="s">
        <v>681</v>
      </c>
      <c r="AV389" s="11" t="s">
        <v>681</v>
      </c>
      <c r="AW389" s="11" t="s">
        <v>637</v>
      </c>
      <c r="AX389" s="11" t="s">
        <v>673</v>
      </c>
      <c r="AY389" s="189" t="s">
        <v>724</v>
      </c>
    </row>
    <row r="390" spans="2:51" s="11" customFormat="1" ht="22.5" customHeight="1">
      <c r="B390" s="181"/>
      <c r="D390" s="179" t="s">
        <v>739</v>
      </c>
      <c r="E390" s="189" t="s">
        <v>620</v>
      </c>
      <c r="F390" s="190" t="s">
        <v>1336</v>
      </c>
      <c r="H390" s="191">
        <v>53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9" t="s">
        <v>739</v>
      </c>
      <c r="AU390" s="189" t="s">
        <v>681</v>
      </c>
      <c r="AV390" s="11" t="s">
        <v>681</v>
      </c>
      <c r="AW390" s="11" t="s">
        <v>637</v>
      </c>
      <c r="AX390" s="11" t="s">
        <v>673</v>
      </c>
      <c r="AY390" s="189" t="s">
        <v>724</v>
      </c>
    </row>
    <row r="391" spans="2:51" s="11" customFormat="1" ht="22.5" customHeight="1">
      <c r="B391" s="181"/>
      <c r="D391" s="179" t="s">
        <v>739</v>
      </c>
      <c r="E391" s="189" t="s">
        <v>620</v>
      </c>
      <c r="F391" s="190" t="s">
        <v>1337</v>
      </c>
      <c r="H391" s="191">
        <v>56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9" t="s">
        <v>739</v>
      </c>
      <c r="AU391" s="189" t="s">
        <v>681</v>
      </c>
      <c r="AV391" s="11" t="s">
        <v>681</v>
      </c>
      <c r="AW391" s="11" t="s">
        <v>637</v>
      </c>
      <c r="AX391" s="11" t="s">
        <v>673</v>
      </c>
      <c r="AY391" s="189" t="s">
        <v>724</v>
      </c>
    </row>
    <row r="392" spans="2:51" s="11" customFormat="1" ht="22.5" customHeight="1">
      <c r="B392" s="181"/>
      <c r="D392" s="179" t="s">
        <v>739</v>
      </c>
      <c r="E392" s="189" t="s">
        <v>620</v>
      </c>
      <c r="F392" s="190" t="s">
        <v>1338</v>
      </c>
      <c r="H392" s="191">
        <v>15</v>
      </c>
      <c r="I392" s="185"/>
      <c r="L392" s="181"/>
      <c r="M392" s="186"/>
      <c r="N392" s="187"/>
      <c r="O392" s="187"/>
      <c r="P392" s="187"/>
      <c r="Q392" s="187"/>
      <c r="R392" s="187"/>
      <c r="S392" s="187"/>
      <c r="T392" s="188"/>
      <c r="AT392" s="189" t="s">
        <v>739</v>
      </c>
      <c r="AU392" s="189" t="s">
        <v>681</v>
      </c>
      <c r="AV392" s="11" t="s">
        <v>681</v>
      </c>
      <c r="AW392" s="11" t="s">
        <v>637</v>
      </c>
      <c r="AX392" s="11" t="s">
        <v>673</v>
      </c>
      <c r="AY392" s="189" t="s">
        <v>724</v>
      </c>
    </row>
    <row r="393" spans="2:51" s="11" customFormat="1" ht="22.5" customHeight="1">
      <c r="B393" s="181"/>
      <c r="D393" s="179" t="s">
        <v>739</v>
      </c>
      <c r="E393" s="189" t="s">
        <v>620</v>
      </c>
      <c r="F393" s="190" t="s">
        <v>1339</v>
      </c>
      <c r="H393" s="191">
        <v>21</v>
      </c>
      <c r="I393" s="185"/>
      <c r="L393" s="181"/>
      <c r="M393" s="186"/>
      <c r="N393" s="187"/>
      <c r="O393" s="187"/>
      <c r="P393" s="187"/>
      <c r="Q393" s="187"/>
      <c r="R393" s="187"/>
      <c r="S393" s="187"/>
      <c r="T393" s="188"/>
      <c r="AT393" s="189" t="s">
        <v>739</v>
      </c>
      <c r="AU393" s="189" t="s">
        <v>681</v>
      </c>
      <c r="AV393" s="11" t="s">
        <v>681</v>
      </c>
      <c r="AW393" s="11" t="s">
        <v>637</v>
      </c>
      <c r="AX393" s="11" t="s">
        <v>673</v>
      </c>
      <c r="AY393" s="189" t="s">
        <v>724</v>
      </c>
    </row>
    <row r="394" spans="2:51" s="11" customFormat="1" ht="22.5" customHeight="1">
      <c r="B394" s="181"/>
      <c r="D394" s="179" t="s">
        <v>739</v>
      </c>
      <c r="E394" s="189" t="s">
        <v>620</v>
      </c>
      <c r="F394" s="190" t="s">
        <v>1340</v>
      </c>
      <c r="H394" s="191">
        <v>10</v>
      </c>
      <c r="I394" s="185"/>
      <c r="L394" s="181"/>
      <c r="M394" s="186"/>
      <c r="N394" s="187"/>
      <c r="O394" s="187"/>
      <c r="P394" s="187"/>
      <c r="Q394" s="187"/>
      <c r="R394" s="187"/>
      <c r="S394" s="187"/>
      <c r="T394" s="188"/>
      <c r="AT394" s="189" t="s">
        <v>739</v>
      </c>
      <c r="AU394" s="189" t="s">
        <v>681</v>
      </c>
      <c r="AV394" s="11" t="s">
        <v>681</v>
      </c>
      <c r="AW394" s="11" t="s">
        <v>637</v>
      </c>
      <c r="AX394" s="11" t="s">
        <v>673</v>
      </c>
      <c r="AY394" s="189" t="s">
        <v>724</v>
      </c>
    </row>
    <row r="395" spans="2:51" s="11" customFormat="1" ht="22.5" customHeight="1">
      <c r="B395" s="181"/>
      <c r="D395" s="179" t="s">
        <v>739</v>
      </c>
      <c r="E395" s="189" t="s">
        <v>620</v>
      </c>
      <c r="F395" s="190" t="s">
        <v>1341</v>
      </c>
      <c r="H395" s="191">
        <v>23</v>
      </c>
      <c r="I395" s="185"/>
      <c r="L395" s="181"/>
      <c r="M395" s="186"/>
      <c r="N395" s="187"/>
      <c r="O395" s="187"/>
      <c r="P395" s="187"/>
      <c r="Q395" s="187"/>
      <c r="R395" s="187"/>
      <c r="S395" s="187"/>
      <c r="T395" s="188"/>
      <c r="AT395" s="189" t="s">
        <v>739</v>
      </c>
      <c r="AU395" s="189" t="s">
        <v>681</v>
      </c>
      <c r="AV395" s="11" t="s">
        <v>681</v>
      </c>
      <c r="AW395" s="11" t="s">
        <v>637</v>
      </c>
      <c r="AX395" s="11" t="s">
        <v>673</v>
      </c>
      <c r="AY395" s="189" t="s">
        <v>724</v>
      </c>
    </row>
    <row r="396" spans="2:51" s="11" customFormat="1" ht="22.5" customHeight="1">
      <c r="B396" s="181"/>
      <c r="D396" s="179" t="s">
        <v>739</v>
      </c>
      <c r="E396" s="189" t="s">
        <v>620</v>
      </c>
      <c r="F396" s="190" t="s">
        <v>1342</v>
      </c>
      <c r="H396" s="191">
        <v>50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9" t="s">
        <v>739</v>
      </c>
      <c r="AU396" s="189" t="s">
        <v>681</v>
      </c>
      <c r="AV396" s="11" t="s">
        <v>681</v>
      </c>
      <c r="AW396" s="11" t="s">
        <v>637</v>
      </c>
      <c r="AX396" s="11" t="s">
        <v>673</v>
      </c>
      <c r="AY396" s="189" t="s">
        <v>724</v>
      </c>
    </row>
    <row r="397" spans="2:51" s="11" customFormat="1" ht="22.5" customHeight="1">
      <c r="B397" s="181"/>
      <c r="D397" s="179" t="s">
        <v>739</v>
      </c>
      <c r="E397" s="189" t="s">
        <v>620</v>
      </c>
      <c r="F397" s="190" t="s">
        <v>1343</v>
      </c>
      <c r="H397" s="191">
        <v>71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9" t="s">
        <v>739</v>
      </c>
      <c r="AU397" s="189" t="s">
        <v>681</v>
      </c>
      <c r="AV397" s="11" t="s">
        <v>681</v>
      </c>
      <c r="AW397" s="11" t="s">
        <v>637</v>
      </c>
      <c r="AX397" s="11" t="s">
        <v>673</v>
      </c>
      <c r="AY397" s="189" t="s">
        <v>724</v>
      </c>
    </row>
    <row r="398" spans="2:51" s="11" customFormat="1" ht="22.5" customHeight="1">
      <c r="B398" s="181"/>
      <c r="D398" s="179" t="s">
        <v>739</v>
      </c>
      <c r="E398" s="189" t="s">
        <v>620</v>
      </c>
      <c r="F398" s="190" t="s">
        <v>1344</v>
      </c>
      <c r="H398" s="191">
        <v>84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9" t="s">
        <v>739</v>
      </c>
      <c r="AU398" s="189" t="s">
        <v>681</v>
      </c>
      <c r="AV398" s="11" t="s">
        <v>681</v>
      </c>
      <c r="AW398" s="11" t="s">
        <v>637</v>
      </c>
      <c r="AX398" s="11" t="s">
        <v>673</v>
      </c>
      <c r="AY398" s="189" t="s">
        <v>724</v>
      </c>
    </row>
    <row r="399" spans="2:51" s="11" customFormat="1" ht="22.5" customHeight="1">
      <c r="B399" s="181"/>
      <c r="D399" s="179" t="s">
        <v>739</v>
      </c>
      <c r="E399" s="189" t="s">
        <v>620</v>
      </c>
      <c r="F399" s="190" t="s">
        <v>1345</v>
      </c>
      <c r="H399" s="191">
        <v>59</v>
      </c>
      <c r="I399" s="185"/>
      <c r="L399" s="181"/>
      <c r="M399" s="186"/>
      <c r="N399" s="187"/>
      <c r="O399" s="187"/>
      <c r="P399" s="187"/>
      <c r="Q399" s="187"/>
      <c r="R399" s="187"/>
      <c r="S399" s="187"/>
      <c r="T399" s="188"/>
      <c r="AT399" s="189" t="s">
        <v>739</v>
      </c>
      <c r="AU399" s="189" t="s">
        <v>681</v>
      </c>
      <c r="AV399" s="11" t="s">
        <v>681</v>
      </c>
      <c r="AW399" s="11" t="s">
        <v>637</v>
      </c>
      <c r="AX399" s="11" t="s">
        <v>673</v>
      </c>
      <c r="AY399" s="189" t="s">
        <v>724</v>
      </c>
    </row>
    <row r="400" spans="2:51" s="11" customFormat="1" ht="22.5" customHeight="1">
      <c r="B400" s="181"/>
      <c r="D400" s="179" t="s">
        <v>739</v>
      </c>
      <c r="E400" s="189" t="s">
        <v>620</v>
      </c>
      <c r="F400" s="190" t="s">
        <v>1346</v>
      </c>
      <c r="H400" s="191">
        <v>43</v>
      </c>
      <c r="I400" s="185"/>
      <c r="L400" s="181"/>
      <c r="M400" s="186"/>
      <c r="N400" s="187"/>
      <c r="O400" s="187"/>
      <c r="P400" s="187"/>
      <c r="Q400" s="187"/>
      <c r="R400" s="187"/>
      <c r="S400" s="187"/>
      <c r="T400" s="188"/>
      <c r="AT400" s="189" t="s">
        <v>739</v>
      </c>
      <c r="AU400" s="189" t="s">
        <v>681</v>
      </c>
      <c r="AV400" s="11" t="s">
        <v>681</v>
      </c>
      <c r="AW400" s="11" t="s">
        <v>637</v>
      </c>
      <c r="AX400" s="11" t="s">
        <v>673</v>
      </c>
      <c r="AY400" s="189" t="s">
        <v>724</v>
      </c>
    </row>
    <row r="401" spans="2:51" s="11" customFormat="1" ht="22.5" customHeight="1">
      <c r="B401" s="181"/>
      <c r="D401" s="179" t="s">
        <v>739</v>
      </c>
      <c r="E401" s="189" t="s">
        <v>620</v>
      </c>
      <c r="F401" s="190" t="s">
        <v>1347</v>
      </c>
      <c r="H401" s="191">
        <v>31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9" t="s">
        <v>739</v>
      </c>
      <c r="AU401" s="189" t="s">
        <v>681</v>
      </c>
      <c r="AV401" s="11" t="s">
        <v>681</v>
      </c>
      <c r="AW401" s="11" t="s">
        <v>637</v>
      </c>
      <c r="AX401" s="11" t="s">
        <v>673</v>
      </c>
      <c r="AY401" s="189" t="s">
        <v>724</v>
      </c>
    </row>
    <row r="402" spans="2:51" s="11" customFormat="1" ht="22.5" customHeight="1">
      <c r="B402" s="181"/>
      <c r="D402" s="179" t="s">
        <v>739</v>
      </c>
      <c r="E402" s="189" t="s">
        <v>620</v>
      </c>
      <c r="F402" s="190" t="s">
        <v>1348</v>
      </c>
      <c r="H402" s="191">
        <v>25</v>
      </c>
      <c r="I402" s="185"/>
      <c r="L402" s="181"/>
      <c r="M402" s="186"/>
      <c r="N402" s="187"/>
      <c r="O402" s="187"/>
      <c r="P402" s="187"/>
      <c r="Q402" s="187"/>
      <c r="R402" s="187"/>
      <c r="S402" s="187"/>
      <c r="T402" s="188"/>
      <c r="AT402" s="189" t="s">
        <v>739</v>
      </c>
      <c r="AU402" s="189" t="s">
        <v>681</v>
      </c>
      <c r="AV402" s="11" t="s">
        <v>681</v>
      </c>
      <c r="AW402" s="11" t="s">
        <v>637</v>
      </c>
      <c r="AX402" s="11" t="s">
        <v>673</v>
      </c>
      <c r="AY402" s="189" t="s">
        <v>724</v>
      </c>
    </row>
    <row r="403" spans="2:51" s="11" customFormat="1" ht="22.5" customHeight="1">
      <c r="B403" s="181"/>
      <c r="D403" s="179" t="s">
        <v>739</v>
      </c>
      <c r="E403" s="189" t="s">
        <v>620</v>
      </c>
      <c r="F403" s="190" t="s">
        <v>1349</v>
      </c>
      <c r="H403" s="191">
        <v>47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9" t="s">
        <v>739</v>
      </c>
      <c r="AU403" s="189" t="s">
        <v>681</v>
      </c>
      <c r="AV403" s="11" t="s">
        <v>681</v>
      </c>
      <c r="AW403" s="11" t="s">
        <v>637</v>
      </c>
      <c r="AX403" s="11" t="s">
        <v>673</v>
      </c>
      <c r="AY403" s="189" t="s">
        <v>724</v>
      </c>
    </row>
    <row r="404" spans="2:51" s="11" customFormat="1" ht="22.5" customHeight="1">
      <c r="B404" s="181"/>
      <c r="D404" s="179" t="s">
        <v>739</v>
      </c>
      <c r="E404" s="189" t="s">
        <v>620</v>
      </c>
      <c r="F404" s="190" t="s">
        <v>1350</v>
      </c>
      <c r="H404" s="191">
        <v>31</v>
      </c>
      <c r="I404" s="185"/>
      <c r="L404" s="181"/>
      <c r="M404" s="186"/>
      <c r="N404" s="187"/>
      <c r="O404" s="187"/>
      <c r="P404" s="187"/>
      <c r="Q404" s="187"/>
      <c r="R404" s="187"/>
      <c r="S404" s="187"/>
      <c r="T404" s="188"/>
      <c r="AT404" s="189" t="s">
        <v>739</v>
      </c>
      <c r="AU404" s="189" t="s">
        <v>681</v>
      </c>
      <c r="AV404" s="11" t="s">
        <v>681</v>
      </c>
      <c r="AW404" s="11" t="s">
        <v>637</v>
      </c>
      <c r="AX404" s="11" t="s">
        <v>673</v>
      </c>
      <c r="AY404" s="189" t="s">
        <v>724</v>
      </c>
    </row>
    <row r="405" spans="2:51" s="11" customFormat="1" ht="22.5" customHeight="1">
      <c r="B405" s="181"/>
      <c r="D405" s="179" t="s">
        <v>739</v>
      </c>
      <c r="E405" s="189" t="s">
        <v>620</v>
      </c>
      <c r="F405" s="190" t="s">
        <v>1351</v>
      </c>
      <c r="H405" s="191">
        <v>44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9" t="s">
        <v>739</v>
      </c>
      <c r="AU405" s="189" t="s">
        <v>681</v>
      </c>
      <c r="AV405" s="11" t="s">
        <v>681</v>
      </c>
      <c r="AW405" s="11" t="s">
        <v>637</v>
      </c>
      <c r="AX405" s="11" t="s">
        <v>673</v>
      </c>
      <c r="AY405" s="189" t="s">
        <v>724</v>
      </c>
    </row>
    <row r="406" spans="2:51" s="11" customFormat="1" ht="22.5" customHeight="1">
      <c r="B406" s="181"/>
      <c r="D406" s="179" t="s">
        <v>739</v>
      </c>
      <c r="E406" s="189" t="s">
        <v>620</v>
      </c>
      <c r="F406" s="190" t="s">
        <v>1352</v>
      </c>
      <c r="H406" s="191">
        <v>28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9" t="s">
        <v>739</v>
      </c>
      <c r="AU406" s="189" t="s">
        <v>681</v>
      </c>
      <c r="AV406" s="11" t="s">
        <v>681</v>
      </c>
      <c r="AW406" s="11" t="s">
        <v>637</v>
      </c>
      <c r="AX406" s="11" t="s">
        <v>673</v>
      </c>
      <c r="AY406" s="189" t="s">
        <v>724</v>
      </c>
    </row>
    <row r="407" spans="2:51" s="11" customFormat="1" ht="22.5" customHeight="1">
      <c r="B407" s="181"/>
      <c r="D407" s="179" t="s">
        <v>739</v>
      </c>
      <c r="E407" s="189" t="s">
        <v>620</v>
      </c>
      <c r="F407" s="190" t="s">
        <v>1353</v>
      </c>
      <c r="H407" s="191">
        <v>46</v>
      </c>
      <c r="I407" s="185"/>
      <c r="L407" s="181"/>
      <c r="M407" s="186"/>
      <c r="N407" s="187"/>
      <c r="O407" s="187"/>
      <c r="P407" s="187"/>
      <c r="Q407" s="187"/>
      <c r="R407" s="187"/>
      <c r="S407" s="187"/>
      <c r="T407" s="188"/>
      <c r="AT407" s="189" t="s">
        <v>739</v>
      </c>
      <c r="AU407" s="189" t="s">
        <v>681</v>
      </c>
      <c r="AV407" s="11" t="s">
        <v>681</v>
      </c>
      <c r="AW407" s="11" t="s">
        <v>637</v>
      </c>
      <c r="AX407" s="11" t="s">
        <v>673</v>
      </c>
      <c r="AY407" s="189" t="s">
        <v>724</v>
      </c>
    </row>
    <row r="408" spans="2:51" s="11" customFormat="1" ht="22.5" customHeight="1">
      <c r="B408" s="181"/>
      <c r="D408" s="179" t="s">
        <v>739</v>
      </c>
      <c r="E408" s="189" t="s">
        <v>620</v>
      </c>
      <c r="F408" s="190" t="s">
        <v>1354</v>
      </c>
      <c r="H408" s="191">
        <v>306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9" t="s">
        <v>739</v>
      </c>
      <c r="AU408" s="189" t="s">
        <v>681</v>
      </c>
      <c r="AV408" s="11" t="s">
        <v>681</v>
      </c>
      <c r="AW408" s="11" t="s">
        <v>637</v>
      </c>
      <c r="AX408" s="11" t="s">
        <v>673</v>
      </c>
      <c r="AY408" s="189" t="s">
        <v>724</v>
      </c>
    </row>
    <row r="409" spans="2:51" s="11" customFormat="1" ht="22.5" customHeight="1">
      <c r="B409" s="181"/>
      <c r="D409" s="179" t="s">
        <v>739</v>
      </c>
      <c r="E409" s="189" t="s">
        <v>620</v>
      </c>
      <c r="F409" s="190" t="s">
        <v>1355</v>
      </c>
      <c r="H409" s="191">
        <v>11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9" t="s">
        <v>739</v>
      </c>
      <c r="AU409" s="189" t="s">
        <v>681</v>
      </c>
      <c r="AV409" s="11" t="s">
        <v>681</v>
      </c>
      <c r="AW409" s="11" t="s">
        <v>637</v>
      </c>
      <c r="AX409" s="11" t="s">
        <v>673</v>
      </c>
      <c r="AY409" s="189" t="s">
        <v>724</v>
      </c>
    </row>
    <row r="410" spans="2:51" s="11" customFormat="1" ht="22.5" customHeight="1">
      <c r="B410" s="181"/>
      <c r="D410" s="179" t="s">
        <v>739</v>
      </c>
      <c r="E410" s="189" t="s">
        <v>620</v>
      </c>
      <c r="F410" s="190" t="s">
        <v>1356</v>
      </c>
      <c r="H410" s="191">
        <v>0</v>
      </c>
      <c r="I410" s="185"/>
      <c r="L410" s="181"/>
      <c r="M410" s="186"/>
      <c r="N410" s="187"/>
      <c r="O410" s="187"/>
      <c r="P410" s="187"/>
      <c r="Q410" s="187"/>
      <c r="R410" s="187"/>
      <c r="S410" s="187"/>
      <c r="T410" s="188"/>
      <c r="AT410" s="189" t="s">
        <v>739</v>
      </c>
      <c r="AU410" s="189" t="s">
        <v>681</v>
      </c>
      <c r="AV410" s="11" t="s">
        <v>681</v>
      </c>
      <c r="AW410" s="11" t="s">
        <v>637</v>
      </c>
      <c r="AX410" s="11" t="s">
        <v>673</v>
      </c>
      <c r="AY410" s="189" t="s">
        <v>724</v>
      </c>
    </row>
    <row r="411" spans="2:51" s="12" customFormat="1" ht="22.5" customHeight="1">
      <c r="B411" s="192"/>
      <c r="D411" s="177" t="s">
        <v>739</v>
      </c>
      <c r="E411" s="193" t="s">
        <v>620</v>
      </c>
      <c r="F411" s="194" t="s">
        <v>748</v>
      </c>
      <c r="H411" s="195">
        <v>1188</v>
      </c>
      <c r="I411" s="196"/>
      <c r="L411" s="192"/>
      <c r="M411" s="197"/>
      <c r="N411" s="198"/>
      <c r="O411" s="198"/>
      <c r="P411" s="198"/>
      <c r="Q411" s="198"/>
      <c r="R411" s="198"/>
      <c r="S411" s="198"/>
      <c r="T411" s="199"/>
      <c r="AT411" s="200" t="s">
        <v>739</v>
      </c>
      <c r="AU411" s="200" t="s">
        <v>681</v>
      </c>
      <c r="AV411" s="12" t="s">
        <v>732</v>
      </c>
      <c r="AW411" s="12" t="s">
        <v>637</v>
      </c>
      <c r="AX411" s="12" t="s">
        <v>622</v>
      </c>
      <c r="AY411" s="200" t="s">
        <v>724</v>
      </c>
    </row>
    <row r="412" spans="2:65" s="1" customFormat="1" ht="22.5" customHeight="1">
      <c r="B412" s="164"/>
      <c r="C412" s="165" t="s">
        <v>1357</v>
      </c>
      <c r="D412" s="165" t="s">
        <v>727</v>
      </c>
      <c r="E412" s="166" t="s">
        <v>1358</v>
      </c>
      <c r="F412" s="167" t="s">
        <v>1359</v>
      </c>
      <c r="G412" s="168" t="s">
        <v>875</v>
      </c>
      <c r="H412" s="169">
        <v>86</v>
      </c>
      <c r="I412" s="170"/>
      <c r="J412" s="171">
        <f>ROUND(I412*H412,2)</f>
        <v>0</v>
      </c>
      <c r="K412" s="167" t="s">
        <v>620</v>
      </c>
      <c r="L412" s="34"/>
      <c r="M412" s="172" t="s">
        <v>620</v>
      </c>
      <c r="N412" s="173" t="s">
        <v>644</v>
      </c>
      <c r="O412" s="35"/>
      <c r="P412" s="174">
        <f>O412*H412</f>
        <v>0</v>
      </c>
      <c r="Q412" s="174">
        <v>0</v>
      </c>
      <c r="R412" s="174">
        <f>Q412*H412</f>
        <v>0</v>
      </c>
      <c r="S412" s="174">
        <v>0.324</v>
      </c>
      <c r="T412" s="175">
        <f>S412*H412</f>
        <v>27.864</v>
      </c>
      <c r="AR412" s="17" t="s">
        <v>732</v>
      </c>
      <c r="AT412" s="17" t="s">
        <v>727</v>
      </c>
      <c r="AU412" s="17" t="s">
        <v>681</v>
      </c>
      <c r="AY412" s="17" t="s">
        <v>724</v>
      </c>
      <c r="BE412" s="176">
        <f>IF(N412="základní",J412,0)</f>
        <v>0</v>
      </c>
      <c r="BF412" s="176">
        <f>IF(N412="snížená",J412,0)</f>
        <v>0</v>
      </c>
      <c r="BG412" s="176">
        <f>IF(N412="zákl. přenesená",J412,0)</f>
        <v>0</v>
      </c>
      <c r="BH412" s="176">
        <f>IF(N412="sníž. přenesená",J412,0)</f>
        <v>0</v>
      </c>
      <c r="BI412" s="176">
        <f>IF(N412="nulová",J412,0)</f>
        <v>0</v>
      </c>
      <c r="BJ412" s="17" t="s">
        <v>622</v>
      </c>
      <c r="BK412" s="176">
        <f>ROUND(I412*H412,2)</f>
        <v>0</v>
      </c>
      <c r="BL412" s="17" t="s">
        <v>732</v>
      </c>
      <c r="BM412" s="17" t="s">
        <v>1360</v>
      </c>
    </row>
    <row r="413" spans="2:47" s="1" customFormat="1" ht="42" customHeight="1">
      <c r="B413" s="34"/>
      <c r="D413" s="179" t="s">
        <v>734</v>
      </c>
      <c r="F413" s="180" t="s">
        <v>1361</v>
      </c>
      <c r="I413" s="133"/>
      <c r="L413" s="34"/>
      <c r="M413" s="64"/>
      <c r="N413" s="35"/>
      <c r="O413" s="35"/>
      <c r="P413" s="35"/>
      <c r="Q413" s="35"/>
      <c r="R413" s="35"/>
      <c r="S413" s="35"/>
      <c r="T413" s="65"/>
      <c r="AT413" s="17" t="s">
        <v>734</v>
      </c>
      <c r="AU413" s="17" t="s">
        <v>681</v>
      </c>
    </row>
    <row r="414" spans="2:51" s="11" customFormat="1" ht="22.5" customHeight="1">
      <c r="B414" s="181"/>
      <c r="D414" s="179" t="s">
        <v>739</v>
      </c>
      <c r="E414" s="189" t="s">
        <v>620</v>
      </c>
      <c r="F414" s="190" t="s">
        <v>1362</v>
      </c>
      <c r="H414" s="191">
        <v>32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9" t="s">
        <v>739</v>
      </c>
      <c r="AU414" s="189" t="s">
        <v>681</v>
      </c>
      <c r="AV414" s="11" t="s">
        <v>681</v>
      </c>
      <c r="AW414" s="11" t="s">
        <v>637</v>
      </c>
      <c r="AX414" s="11" t="s">
        <v>673</v>
      </c>
      <c r="AY414" s="189" t="s">
        <v>724</v>
      </c>
    </row>
    <row r="415" spans="2:51" s="11" customFormat="1" ht="31.5" customHeight="1">
      <c r="B415" s="181"/>
      <c r="D415" s="179" t="s">
        <v>739</v>
      </c>
      <c r="E415" s="189" t="s">
        <v>620</v>
      </c>
      <c r="F415" s="190" t="s">
        <v>1363</v>
      </c>
      <c r="H415" s="191">
        <v>54</v>
      </c>
      <c r="I415" s="185"/>
      <c r="L415" s="181"/>
      <c r="M415" s="186"/>
      <c r="N415" s="187"/>
      <c r="O415" s="187"/>
      <c r="P415" s="187"/>
      <c r="Q415" s="187"/>
      <c r="R415" s="187"/>
      <c r="S415" s="187"/>
      <c r="T415" s="188"/>
      <c r="AT415" s="189" t="s">
        <v>739</v>
      </c>
      <c r="AU415" s="189" t="s">
        <v>681</v>
      </c>
      <c r="AV415" s="11" t="s">
        <v>681</v>
      </c>
      <c r="AW415" s="11" t="s">
        <v>637</v>
      </c>
      <c r="AX415" s="11" t="s">
        <v>673</v>
      </c>
      <c r="AY415" s="189" t="s">
        <v>724</v>
      </c>
    </row>
    <row r="416" spans="2:51" s="12" customFormat="1" ht="22.5" customHeight="1">
      <c r="B416" s="192"/>
      <c r="D416" s="177" t="s">
        <v>739</v>
      </c>
      <c r="E416" s="193" t="s">
        <v>620</v>
      </c>
      <c r="F416" s="194" t="s">
        <v>748</v>
      </c>
      <c r="H416" s="195">
        <v>86</v>
      </c>
      <c r="I416" s="196"/>
      <c r="L416" s="192"/>
      <c r="M416" s="197"/>
      <c r="N416" s="198"/>
      <c r="O416" s="198"/>
      <c r="P416" s="198"/>
      <c r="Q416" s="198"/>
      <c r="R416" s="198"/>
      <c r="S416" s="198"/>
      <c r="T416" s="199"/>
      <c r="AT416" s="200" t="s">
        <v>739</v>
      </c>
      <c r="AU416" s="200" t="s">
        <v>681</v>
      </c>
      <c r="AV416" s="12" t="s">
        <v>732</v>
      </c>
      <c r="AW416" s="12" t="s">
        <v>637</v>
      </c>
      <c r="AX416" s="12" t="s">
        <v>622</v>
      </c>
      <c r="AY416" s="200" t="s">
        <v>724</v>
      </c>
    </row>
    <row r="417" spans="2:65" s="1" customFormat="1" ht="22.5" customHeight="1">
      <c r="B417" s="164"/>
      <c r="C417" s="165" t="s">
        <v>1364</v>
      </c>
      <c r="D417" s="165" t="s">
        <v>727</v>
      </c>
      <c r="E417" s="166" t="s">
        <v>1365</v>
      </c>
      <c r="F417" s="167" t="s">
        <v>1366</v>
      </c>
      <c r="G417" s="168" t="s">
        <v>875</v>
      </c>
      <c r="H417" s="169">
        <v>186</v>
      </c>
      <c r="I417" s="170"/>
      <c r="J417" s="171">
        <f>ROUND(I417*H417,2)</f>
        <v>0</v>
      </c>
      <c r="K417" s="167" t="s">
        <v>731</v>
      </c>
      <c r="L417" s="34"/>
      <c r="M417" s="172" t="s">
        <v>620</v>
      </c>
      <c r="N417" s="173" t="s">
        <v>644</v>
      </c>
      <c r="O417" s="35"/>
      <c r="P417" s="174">
        <f>O417*H417</f>
        <v>0</v>
      </c>
      <c r="Q417" s="174">
        <v>0</v>
      </c>
      <c r="R417" s="174">
        <f>Q417*H417</f>
        <v>0</v>
      </c>
      <c r="S417" s="174">
        <v>0.086</v>
      </c>
      <c r="T417" s="175">
        <f>S417*H417</f>
        <v>15.995999999999999</v>
      </c>
      <c r="AR417" s="17" t="s">
        <v>732</v>
      </c>
      <c r="AT417" s="17" t="s">
        <v>727</v>
      </c>
      <c r="AU417" s="17" t="s">
        <v>681</v>
      </c>
      <c r="AY417" s="17" t="s">
        <v>724</v>
      </c>
      <c r="BE417" s="176">
        <f>IF(N417="základní",J417,0)</f>
        <v>0</v>
      </c>
      <c r="BF417" s="176">
        <f>IF(N417="snížená",J417,0)</f>
        <v>0</v>
      </c>
      <c r="BG417" s="176">
        <f>IF(N417="zákl. přenesená",J417,0)</f>
        <v>0</v>
      </c>
      <c r="BH417" s="176">
        <f>IF(N417="sníž. přenesená",J417,0)</f>
        <v>0</v>
      </c>
      <c r="BI417" s="176">
        <f>IF(N417="nulová",J417,0)</f>
        <v>0</v>
      </c>
      <c r="BJ417" s="17" t="s">
        <v>622</v>
      </c>
      <c r="BK417" s="176">
        <f>ROUND(I417*H417,2)</f>
        <v>0</v>
      </c>
      <c r="BL417" s="17" t="s">
        <v>732</v>
      </c>
      <c r="BM417" s="17" t="s">
        <v>1367</v>
      </c>
    </row>
    <row r="418" spans="2:47" s="1" customFormat="1" ht="54" customHeight="1">
      <c r="B418" s="34"/>
      <c r="D418" s="179" t="s">
        <v>734</v>
      </c>
      <c r="F418" s="180" t="s">
        <v>0</v>
      </c>
      <c r="I418" s="133"/>
      <c r="L418" s="34"/>
      <c r="M418" s="64"/>
      <c r="N418" s="35"/>
      <c r="O418" s="35"/>
      <c r="P418" s="35"/>
      <c r="Q418" s="35"/>
      <c r="R418" s="35"/>
      <c r="S418" s="35"/>
      <c r="T418" s="65"/>
      <c r="AT418" s="17" t="s">
        <v>734</v>
      </c>
      <c r="AU418" s="17" t="s">
        <v>681</v>
      </c>
    </row>
    <row r="419" spans="2:51" s="11" customFormat="1" ht="22.5" customHeight="1">
      <c r="B419" s="181"/>
      <c r="D419" s="179" t="s">
        <v>739</v>
      </c>
      <c r="E419" s="189" t="s">
        <v>620</v>
      </c>
      <c r="F419" s="190" t="s">
        <v>1</v>
      </c>
      <c r="H419" s="191">
        <v>33</v>
      </c>
      <c r="I419" s="185"/>
      <c r="L419" s="181"/>
      <c r="M419" s="186"/>
      <c r="N419" s="187"/>
      <c r="O419" s="187"/>
      <c r="P419" s="187"/>
      <c r="Q419" s="187"/>
      <c r="R419" s="187"/>
      <c r="S419" s="187"/>
      <c r="T419" s="188"/>
      <c r="AT419" s="189" t="s">
        <v>739</v>
      </c>
      <c r="AU419" s="189" t="s">
        <v>681</v>
      </c>
      <c r="AV419" s="11" t="s">
        <v>681</v>
      </c>
      <c r="AW419" s="11" t="s">
        <v>637</v>
      </c>
      <c r="AX419" s="11" t="s">
        <v>673</v>
      </c>
      <c r="AY419" s="189" t="s">
        <v>724</v>
      </c>
    </row>
    <row r="420" spans="2:51" s="11" customFormat="1" ht="22.5" customHeight="1">
      <c r="B420" s="181"/>
      <c r="D420" s="179" t="s">
        <v>739</v>
      </c>
      <c r="E420" s="189" t="s">
        <v>620</v>
      </c>
      <c r="F420" s="190" t="s">
        <v>2</v>
      </c>
      <c r="H420" s="191">
        <v>5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9" t="s">
        <v>739</v>
      </c>
      <c r="AU420" s="189" t="s">
        <v>681</v>
      </c>
      <c r="AV420" s="11" t="s">
        <v>681</v>
      </c>
      <c r="AW420" s="11" t="s">
        <v>637</v>
      </c>
      <c r="AX420" s="11" t="s">
        <v>673</v>
      </c>
      <c r="AY420" s="189" t="s">
        <v>724</v>
      </c>
    </row>
    <row r="421" spans="2:51" s="11" customFormat="1" ht="22.5" customHeight="1">
      <c r="B421" s="181"/>
      <c r="D421" s="179" t="s">
        <v>739</v>
      </c>
      <c r="E421" s="189" t="s">
        <v>620</v>
      </c>
      <c r="F421" s="190" t="s">
        <v>3</v>
      </c>
      <c r="H421" s="191">
        <v>1</v>
      </c>
      <c r="I421" s="185"/>
      <c r="L421" s="181"/>
      <c r="M421" s="186"/>
      <c r="N421" s="187"/>
      <c r="O421" s="187"/>
      <c r="P421" s="187"/>
      <c r="Q421" s="187"/>
      <c r="R421" s="187"/>
      <c r="S421" s="187"/>
      <c r="T421" s="188"/>
      <c r="AT421" s="189" t="s">
        <v>739</v>
      </c>
      <c r="AU421" s="189" t="s">
        <v>681</v>
      </c>
      <c r="AV421" s="11" t="s">
        <v>681</v>
      </c>
      <c r="AW421" s="11" t="s">
        <v>637</v>
      </c>
      <c r="AX421" s="11" t="s">
        <v>673</v>
      </c>
      <c r="AY421" s="189" t="s">
        <v>724</v>
      </c>
    </row>
    <row r="422" spans="2:51" s="11" customFormat="1" ht="22.5" customHeight="1">
      <c r="B422" s="181"/>
      <c r="D422" s="179" t="s">
        <v>739</v>
      </c>
      <c r="E422" s="189" t="s">
        <v>620</v>
      </c>
      <c r="F422" s="190" t="s">
        <v>4</v>
      </c>
      <c r="H422" s="191">
        <v>9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9" t="s">
        <v>739</v>
      </c>
      <c r="AU422" s="189" t="s">
        <v>681</v>
      </c>
      <c r="AV422" s="11" t="s">
        <v>681</v>
      </c>
      <c r="AW422" s="11" t="s">
        <v>637</v>
      </c>
      <c r="AX422" s="11" t="s">
        <v>673</v>
      </c>
      <c r="AY422" s="189" t="s">
        <v>724</v>
      </c>
    </row>
    <row r="423" spans="2:51" s="11" customFormat="1" ht="22.5" customHeight="1">
      <c r="B423" s="181"/>
      <c r="D423" s="179" t="s">
        <v>739</v>
      </c>
      <c r="E423" s="189" t="s">
        <v>620</v>
      </c>
      <c r="F423" s="190" t="s">
        <v>5</v>
      </c>
      <c r="H423" s="191">
        <v>6</v>
      </c>
      <c r="I423" s="185"/>
      <c r="L423" s="181"/>
      <c r="M423" s="186"/>
      <c r="N423" s="187"/>
      <c r="O423" s="187"/>
      <c r="P423" s="187"/>
      <c r="Q423" s="187"/>
      <c r="R423" s="187"/>
      <c r="S423" s="187"/>
      <c r="T423" s="188"/>
      <c r="AT423" s="189" t="s">
        <v>739</v>
      </c>
      <c r="AU423" s="189" t="s">
        <v>681</v>
      </c>
      <c r="AV423" s="11" t="s">
        <v>681</v>
      </c>
      <c r="AW423" s="11" t="s">
        <v>637</v>
      </c>
      <c r="AX423" s="11" t="s">
        <v>673</v>
      </c>
      <c r="AY423" s="189" t="s">
        <v>724</v>
      </c>
    </row>
    <row r="424" spans="2:51" s="11" customFormat="1" ht="22.5" customHeight="1">
      <c r="B424" s="181"/>
      <c r="D424" s="179" t="s">
        <v>739</v>
      </c>
      <c r="E424" s="189" t="s">
        <v>620</v>
      </c>
      <c r="F424" s="190" t="s">
        <v>6</v>
      </c>
      <c r="H424" s="191">
        <v>6</v>
      </c>
      <c r="I424" s="185"/>
      <c r="L424" s="181"/>
      <c r="M424" s="186"/>
      <c r="N424" s="187"/>
      <c r="O424" s="187"/>
      <c r="P424" s="187"/>
      <c r="Q424" s="187"/>
      <c r="R424" s="187"/>
      <c r="S424" s="187"/>
      <c r="T424" s="188"/>
      <c r="AT424" s="189" t="s">
        <v>739</v>
      </c>
      <c r="AU424" s="189" t="s">
        <v>681</v>
      </c>
      <c r="AV424" s="11" t="s">
        <v>681</v>
      </c>
      <c r="AW424" s="11" t="s">
        <v>637</v>
      </c>
      <c r="AX424" s="11" t="s">
        <v>673</v>
      </c>
      <c r="AY424" s="189" t="s">
        <v>724</v>
      </c>
    </row>
    <row r="425" spans="2:51" s="11" customFormat="1" ht="22.5" customHeight="1">
      <c r="B425" s="181"/>
      <c r="D425" s="179" t="s">
        <v>739</v>
      </c>
      <c r="E425" s="189" t="s">
        <v>620</v>
      </c>
      <c r="F425" s="190" t="s">
        <v>7</v>
      </c>
      <c r="H425" s="191">
        <v>6</v>
      </c>
      <c r="I425" s="185"/>
      <c r="L425" s="181"/>
      <c r="M425" s="186"/>
      <c r="N425" s="187"/>
      <c r="O425" s="187"/>
      <c r="P425" s="187"/>
      <c r="Q425" s="187"/>
      <c r="R425" s="187"/>
      <c r="S425" s="187"/>
      <c r="T425" s="188"/>
      <c r="AT425" s="189" t="s">
        <v>739</v>
      </c>
      <c r="AU425" s="189" t="s">
        <v>681</v>
      </c>
      <c r="AV425" s="11" t="s">
        <v>681</v>
      </c>
      <c r="AW425" s="11" t="s">
        <v>637</v>
      </c>
      <c r="AX425" s="11" t="s">
        <v>673</v>
      </c>
      <c r="AY425" s="189" t="s">
        <v>724</v>
      </c>
    </row>
    <row r="426" spans="2:51" s="11" customFormat="1" ht="22.5" customHeight="1">
      <c r="B426" s="181"/>
      <c r="D426" s="179" t="s">
        <v>739</v>
      </c>
      <c r="E426" s="189" t="s">
        <v>620</v>
      </c>
      <c r="F426" s="190" t="s">
        <v>8</v>
      </c>
      <c r="H426" s="191">
        <v>6</v>
      </c>
      <c r="I426" s="185"/>
      <c r="L426" s="181"/>
      <c r="M426" s="186"/>
      <c r="N426" s="187"/>
      <c r="O426" s="187"/>
      <c r="P426" s="187"/>
      <c r="Q426" s="187"/>
      <c r="R426" s="187"/>
      <c r="S426" s="187"/>
      <c r="T426" s="188"/>
      <c r="AT426" s="189" t="s">
        <v>739</v>
      </c>
      <c r="AU426" s="189" t="s">
        <v>681</v>
      </c>
      <c r="AV426" s="11" t="s">
        <v>681</v>
      </c>
      <c r="AW426" s="11" t="s">
        <v>637</v>
      </c>
      <c r="AX426" s="11" t="s">
        <v>673</v>
      </c>
      <c r="AY426" s="189" t="s">
        <v>724</v>
      </c>
    </row>
    <row r="427" spans="2:51" s="11" customFormat="1" ht="22.5" customHeight="1">
      <c r="B427" s="181"/>
      <c r="D427" s="179" t="s">
        <v>739</v>
      </c>
      <c r="E427" s="189" t="s">
        <v>620</v>
      </c>
      <c r="F427" s="190" t="s">
        <v>9</v>
      </c>
      <c r="H427" s="191">
        <v>6</v>
      </c>
      <c r="I427" s="185"/>
      <c r="L427" s="181"/>
      <c r="M427" s="186"/>
      <c r="N427" s="187"/>
      <c r="O427" s="187"/>
      <c r="P427" s="187"/>
      <c r="Q427" s="187"/>
      <c r="R427" s="187"/>
      <c r="S427" s="187"/>
      <c r="T427" s="188"/>
      <c r="AT427" s="189" t="s">
        <v>739</v>
      </c>
      <c r="AU427" s="189" t="s">
        <v>681</v>
      </c>
      <c r="AV427" s="11" t="s">
        <v>681</v>
      </c>
      <c r="AW427" s="11" t="s">
        <v>637</v>
      </c>
      <c r="AX427" s="11" t="s">
        <v>673</v>
      </c>
      <c r="AY427" s="189" t="s">
        <v>724</v>
      </c>
    </row>
    <row r="428" spans="2:51" s="11" customFormat="1" ht="22.5" customHeight="1">
      <c r="B428" s="181"/>
      <c r="D428" s="179" t="s">
        <v>739</v>
      </c>
      <c r="E428" s="189" t="s">
        <v>620</v>
      </c>
      <c r="F428" s="190" t="s">
        <v>10</v>
      </c>
      <c r="H428" s="191">
        <v>6</v>
      </c>
      <c r="I428" s="185"/>
      <c r="L428" s="181"/>
      <c r="M428" s="186"/>
      <c r="N428" s="187"/>
      <c r="O428" s="187"/>
      <c r="P428" s="187"/>
      <c r="Q428" s="187"/>
      <c r="R428" s="187"/>
      <c r="S428" s="187"/>
      <c r="T428" s="188"/>
      <c r="AT428" s="189" t="s">
        <v>739</v>
      </c>
      <c r="AU428" s="189" t="s">
        <v>681</v>
      </c>
      <c r="AV428" s="11" t="s">
        <v>681</v>
      </c>
      <c r="AW428" s="11" t="s">
        <v>637</v>
      </c>
      <c r="AX428" s="11" t="s">
        <v>673</v>
      </c>
      <c r="AY428" s="189" t="s">
        <v>724</v>
      </c>
    </row>
    <row r="429" spans="2:51" s="11" customFormat="1" ht="22.5" customHeight="1">
      <c r="B429" s="181"/>
      <c r="D429" s="179" t="s">
        <v>739</v>
      </c>
      <c r="E429" s="189" t="s">
        <v>620</v>
      </c>
      <c r="F429" s="190" t="s">
        <v>11</v>
      </c>
      <c r="H429" s="191">
        <v>11</v>
      </c>
      <c r="I429" s="185"/>
      <c r="L429" s="181"/>
      <c r="M429" s="186"/>
      <c r="N429" s="187"/>
      <c r="O429" s="187"/>
      <c r="P429" s="187"/>
      <c r="Q429" s="187"/>
      <c r="R429" s="187"/>
      <c r="S429" s="187"/>
      <c r="T429" s="188"/>
      <c r="AT429" s="189" t="s">
        <v>739</v>
      </c>
      <c r="AU429" s="189" t="s">
        <v>681</v>
      </c>
      <c r="AV429" s="11" t="s">
        <v>681</v>
      </c>
      <c r="AW429" s="11" t="s">
        <v>637</v>
      </c>
      <c r="AX429" s="11" t="s">
        <v>673</v>
      </c>
      <c r="AY429" s="189" t="s">
        <v>724</v>
      </c>
    </row>
    <row r="430" spans="2:51" s="11" customFormat="1" ht="22.5" customHeight="1">
      <c r="B430" s="181"/>
      <c r="D430" s="179" t="s">
        <v>739</v>
      </c>
      <c r="E430" s="189" t="s">
        <v>620</v>
      </c>
      <c r="F430" s="190" t="s">
        <v>12</v>
      </c>
      <c r="H430" s="191">
        <v>9</v>
      </c>
      <c r="I430" s="185"/>
      <c r="L430" s="181"/>
      <c r="M430" s="186"/>
      <c r="N430" s="187"/>
      <c r="O430" s="187"/>
      <c r="P430" s="187"/>
      <c r="Q430" s="187"/>
      <c r="R430" s="187"/>
      <c r="S430" s="187"/>
      <c r="T430" s="188"/>
      <c r="AT430" s="189" t="s">
        <v>739</v>
      </c>
      <c r="AU430" s="189" t="s">
        <v>681</v>
      </c>
      <c r="AV430" s="11" t="s">
        <v>681</v>
      </c>
      <c r="AW430" s="11" t="s">
        <v>637</v>
      </c>
      <c r="AX430" s="11" t="s">
        <v>673</v>
      </c>
      <c r="AY430" s="189" t="s">
        <v>724</v>
      </c>
    </row>
    <row r="431" spans="2:51" s="11" customFormat="1" ht="22.5" customHeight="1">
      <c r="B431" s="181"/>
      <c r="D431" s="179" t="s">
        <v>739</v>
      </c>
      <c r="E431" s="189" t="s">
        <v>620</v>
      </c>
      <c r="F431" s="190" t="s">
        <v>13</v>
      </c>
      <c r="H431" s="191">
        <v>7</v>
      </c>
      <c r="I431" s="185"/>
      <c r="L431" s="181"/>
      <c r="M431" s="186"/>
      <c r="N431" s="187"/>
      <c r="O431" s="187"/>
      <c r="P431" s="187"/>
      <c r="Q431" s="187"/>
      <c r="R431" s="187"/>
      <c r="S431" s="187"/>
      <c r="T431" s="188"/>
      <c r="AT431" s="189" t="s">
        <v>739</v>
      </c>
      <c r="AU431" s="189" t="s">
        <v>681</v>
      </c>
      <c r="AV431" s="11" t="s">
        <v>681</v>
      </c>
      <c r="AW431" s="11" t="s">
        <v>637</v>
      </c>
      <c r="AX431" s="11" t="s">
        <v>673</v>
      </c>
      <c r="AY431" s="189" t="s">
        <v>724</v>
      </c>
    </row>
    <row r="432" spans="2:51" s="11" customFormat="1" ht="31.5" customHeight="1">
      <c r="B432" s="181"/>
      <c r="D432" s="179" t="s">
        <v>739</v>
      </c>
      <c r="E432" s="189" t="s">
        <v>620</v>
      </c>
      <c r="F432" s="190" t="s">
        <v>14</v>
      </c>
      <c r="H432" s="191">
        <v>75</v>
      </c>
      <c r="I432" s="185"/>
      <c r="L432" s="181"/>
      <c r="M432" s="186"/>
      <c r="N432" s="187"/>
      <c r="O432" s="187"/>
      <c r="P432" s="187"/>
      <c r="Q432" s="187"/>
      <c r="R432" s="187"/>
      <c r="S432" s="187"/>
      <c r="T432" s="188"/>
      <c r="AT432" s="189" t="s">
        <v>739</v>
      </c>
      <c r="AU432" s="189" t="s">
        <v>681</v>
      </c>
      <c r="AV432" s="11" t="s">
        <v>681</v>
      </c>
      <c r="AW432" s="11" t="s">
        <v>637</v>
      </c>
      <c r="AX432" s="11" t="s">
        <v>673</v>
      </c>
      <c r="AY432" s="189" t="s">
        <v>724</v>
      </c>
    </row>
    <row r="433" spans="2:51" s="12" customFormat="1" ht="22.5" customHeight="1">
      <c r="B433" s="192"/>
      <c r="D433" s="177" t="s">
        <v>739</v>
      </c>
      <c r="E433" s="193" t="s">
        <v>620</v>
      </c>
      <c r="F433" s="194" t="s">
        <v>748</v>
      </c>
      <c r="H433" s="195">
        <v>186</v>
      </c>
      <c r="I433" s="196"/>
      <c r="L433" s="192"/>
      <c r="M433" s="197"/>
      <c r="N433" s="198"/>
      <c r="O433" s="198"/>
      <c r="P433" s="198"/>
      <c r="Q433" s="198"/>
      <c r="R433" s="198"/>
      <c r="S433" s="198"/>
      <c r="T433" s="199"/>
      <c r="AT433" s="200" t="s">
        <v>739</v>
      </c>
      <c r="AU433" s="200" t="s">
        <v>681</v>
      </c>
      <c r="AV433" s="12" t="s">
        <v>732</v>
      </c>
      <c r="AW433" s="12" t="s">
        <v>637</v>
      </c>
      <c r="AX433" s="12" t="s">
        <v>622</v>
      </c>
      <c r="AY433" s="200" t="s">
        <v>724</v>
      </c>
    </row>
    <row r="434" spans="2:65" s="1" customFormat="1" ht="22.5" customHeight="1">
      <c r="B434" s="164"/>
      <c r="C434" s="165" t="s">
        <v>15</v>
      </c>
      <c r="D434" s="165" t="s">
        <v>727</v>
      </c>
      <c r="E434" s="166" t="s">
        <v>16</v>
      </c>
      <c r="F434" s="167" t="s">
        <v>17</v>
      </c>
      <c r="G434" s="168" t="s">
        <v>875</v>
      </c>
      <c r="H434" s="169">
        <v>52</v>
      </c>
      <c r="I434" s="170"/>
      <c r="J434" s="171">
        <f>ROUND(I434*H434,2)</f>
        <v>0</v>
      </c>
      <c r="K434" s="167" t="s">
        <v>731</v>
      </c>
      <c r="L434" s="34"/>
      <c r="M434" s="172" t="s">
        <v>620</v>
      </c>
      <c r="N434" s="173" t="s">
        <v>644</v>
      </c>
      <c r="O434" s="35"/>
      <c r="P434" s="174">
        <f>O434*H434</f>
        <v>0</v>
      </c>
      <c r="Q434" s="174">
        <v>0</v>
      </c>
      <c r="R434" s="174">
        <f>Q434*H434</f>
        <v>0</v>
      </c>
      <c r="S434" s="174">
        <v>0.129</v>
      </c>
      <c r="T434" s="175">
        <f>S434*H434</f>
        <v>6.708</v>
      </c>
      <c r="AR434" s="17" t="s">
        <v>732</v>
      </c>
      <c r="AT434" s="17" t="s">
        <v>727</v>
      </c>
      <c r="AU434" s="17" t="s">
        <v>681</v>
      </c>
      <c r="AY434" s="17" t="s">
        <v>724</v>
      </c>
      <c r="BE434" s="176">
        <f>IF(N434="základní",J434,0)</f>
        <v>0</v>
      </c>
      <c r="BF434" s="176">
        <f>IF(N434="snížená",J434,0)</f>
        <v>0</v>
      </c>
      <c r="BG434" s="176">
        <f>IF(N434="zákl. přenesená",J434,0)</f>
        <v>0</v>
      </c>
      <c r="BH434" s="176">
        <f>IF(N434="sníž. přenesená",J434,0)</f>
        <v>0</v>
      </c>
      <c r="BI434" s="176">
        <f>IF(N434="nulová",J434,0)</f>
        <v>0</v>
      </c>
      <c r="BJ434" s="17" t="s">
        <v>622</v>
      </c>
      <c r="BK434" s="176">
        <f>ROUND(I434*H434,2)</f>
        <v>0</v>
      </c>
      <c r="BL434" s="17" t="s">
        <v>732</v>
      </c>
      <c r="BM434" s="17" t="s">
        <v>18</v>
      </c>
    </row>
    <row r="435" spans="2:47" s="1" customFormat="1" ht="54" customHeight="1">
      <c r="B435" s="34"/>
      <c r="D435" s="179" t="s">
        <v>734</v>
      </c>
      <c r="F435" s="180" t="s">
        <v>0</v>
      </c>
      <c r="I435" s="133"/>
      <c r="L435" s="34"/>
      <c r="M435" s="64"/>
      <c r="N435" s="35"/>
      <c r="O435" s="35"/>
      <c r="P435" s="35"/>
      <c r="Q435" s="35"/>
      <c r="R435" s="35"/>
      <c r="S435" s="35"/>
      <c r="T435" s="65"/>
      <c r="AT435" s="17" t="s">
        <v>734</v>
      </c>
      <c r="AU435" s="17" t="s">
        <v>681</v>
      </c>
    </row>
    <row r="436" spans="2:51" s="11" customFormat="1" ht="22.5" customHeight="1">
      <c r="B436" s="181"/>
      <c r="D436" s="179" t="s">
        <v>739</v>
      </c>
      <c r="E436" s="189" t="s">
        <v>620</v>
      </c>
      <c r="F436" s="190" t="s">
        <v>19</v>
      </c>
      <c r="H436" s="191">
        <v>10</v>
      </c>
      <c r="I436" s="185"/>
      <c r="L436" s="181"/>
      <c r="M436" s="186"/>
      <c r="N436" s="187"/>
      <c r="O436" s="187"/>
      <c r="P436" s="187"/>
      <c r="Q436" s="187"/>
      <c r="R436" s="187"/>
      <c r="S436" s="187"/>
      <c r="T436" s="188"/>
      <c r="AT436" s="189" t="s">
        <v>739</v>
      </c>
      <c r="AU436" s="189" t="s">
        <v>681</v>
      </c>
      <c r="AV436" s="11" t="s">
        <v>681</v>
      </c>
      <c r="AW436" s="11" t="s">
        <v>637</v>
      </c>
      <c r="AX436" s="11" t="s">
        <v>673</v>
      </c>
      <c r="AY436" s="189" t="s">
        <v>724</v>
      </c>
    </row>
    <row r="437" spans="2:51" s="11" customFormat="1" ht="22.5" customHeight="1">
      <c r="B437" s="181"/>
      <c r="D437" s="179" t="s">
        <v>739</v>
      </c>
      <c r="E437" s="189" t="s">
        <v>620</v>
      </c>
      <c r="F437" s="190" t="s">
        <v>20</v>
      </c>
      <c r="H437" s="191">
        <v>14</v>
      </c>
      <c r="I437" s="185"/>
      <c r="L437" s="181"/>
      <c r="M437" s="186"/>
      <c r="N437" s="187"/>
      <c r="O437" s="187"/>
      <c r="P437" s="187"/>
      <c r="Q437" s="187"/>
      <c r="R437" s="187"/>
      <c r="S437" s="187"/>
      <c r="T437" s="188"/>
      <c r="AT437" s="189" t="s">
        <v>739</v>
      </c>
      <c r="AU437" s="189" t="s">
        <v>681</v>
      </c>
      <c r="AV437" s="11" t="s">
        <v>681</v>
      </c>
      <c r="AW437" s="11" t="s">
        <v>637</v>
      </c>
      <c r="AX437" s="11" t="s">
        <v>673</v>
      </c>
      <c r="AY437" s="189" t="s">
        <v>724</v>
      </c>
    </row>
    <row r="438" spans="2:51" s="11" customFormat="1" ht="22.5" customHeight="1">
      <c r="B438" s="181"/>
      <c r="D438" s="179" t="s">
        <v>739</v>
      </c>
      <c r="E438" s="189" t="s">
        <v>620</v>
      </c>
      <c r="F438" s="190" t="s">
        <v>21</v>
      </c>
      <c r="H438" s="191">
        <v>15</v>
      </c>
      <c r="I438" s="185"/>
      <c r="L438" s="181"/>
      <c r="M438" s="186"/>
      <c r="N438" s="187"/>
      <c r="O438" s="187"/>
      <c r="P438" s="187"/>
      <c r="Q438" s="187"/>
      <c r="R438" s="187"/>
      <c r="S438" s="187"/>
      <c r="T438" s="188"/>
      <c r="AT438" s="189" t="s">
        <v>739</v>
      </c>
      <c r="AU438" s="189" t="s">
        <v>681</v>
      </c>
      <c r="AV438" s="11" t="s">
        <v>681</v>
      </c>
      <c r="AW438" s="11" t="s">
        <v>637</v>
      </c>
      <c r="AX438" s="11" t="s">
        <v>673</v>
      </c>
      <c r="AY438" s="189" t="s">
        <v>724</v>
      </c>
    </row>
    <row r="439" spans="2:51" s="11" customFormat="1" ht="22.5" customHeight="1">
      <c r="B439" s="181"/>
      <c r="D439" s="179" t="s">
        <v>739</v>
      </c>
      <c r="E439" s="189" t="s">
        <v>620</v>
      </c>
      <c r="F439" s="190" t="s">
        <v>22</v>
      </c>
      <c r="H439" s="191">
        <v>13</v>
      </c>
      <c r="I439" s="185"/>
      <c r="L439" s="181"/>
      <c r="M439" s="186"/>
      <c r="N439" s="187"/>
      <c r="O439" s="187"/>
      <c r="P439" s="187"/>
      <c r="Q439" s="187"/>
      <c r="R439" s="187"/>
      <c r="S439" s="187"/>
      <c r="T439" s="188"/>
      <c r="AT439" s="189" t="s">
        <v>739</v>
      </c>
      <c r="AU439" s="189" t="s">
        <v>681</v>
      </c>
      <c r="AV439" s="11" t="s">
        <v>681</v>
      </c>
      <c r="AW439" s="11" t="s">
        <v>637</v>
      </c>
      <c r="AX439" s="11" t="s">
        <v>673</v>
      </c>
      <c r="AY439" s="189" t="s">
        <v>724</v>
      </c>
    </row>
    <row r="440" spans="2:51" s="12" customFormat="1" ht="22.5" customHeight="1">
      <c r="B440" s="192"/>
      <c r="D440" s="177" t="s">
        <v>739</v>
      </c>
      <c r="E440" s="193" t="s">
        <v>620</v>
      </c>
      <c r="F440" s="194" t="s">
        <v>748</v>
      </c>
      <c r="H440" s="195">
        <v>52</v>
      </c>
      <c r="I440" s="196"/>
      <c r="L440" s="192"/>
      <c r="M440" s="197"/>
      <c r="N440" s="198"/>
      <c r="O440" s="198"/>
      <c r="P440" s="198"/>
      <c r="Q440" s="198"/>
      <c r="R440" s="198"/>
      <c r="S440" s="198"/>
      <c r="T440" s="199"/>
      <c r="AT440" s="200" t="s">
        <v>739</v>
      </c>
      <c r="AU440" s="200" t="s">
        <v>681</v>
      </c>
      <c r="AV440" s="12" t="s">
        <v>732</v>
      </c>
      <c r="AW440" s="12" t="s">
        <v>637</v>
      </c>
      <c r="AX440" s="12" t="s">
        <v>622</v>
      </c>
      <c r="AY440" s="200" t="s">
        <v>724</v>
      </c>
    </row>
    <row r="441" spans="2:65" s="1" customFormat="1" ht="22.5" customHeight="1">
      <c r="B441" s="164"/>
      <c r="C441" s="165" t="s">
        <v>23</v>
      </c>
      <c r="D441" s="165" t="s">
        <v>727</v>
      </c>
      <c r="E441" s="166" t="s">
        <v>24</v>
      </c>
      <c r="F441" s="167" t="s">
        <v>25</v>
      </c>
      <c r="G441" s="168" t="s">
        <v>875</v>
      </c>
      <c r="H441" s="169">
        <v>50</v>
      </c>
      <c r="I441" s="170"/>
      <c r="J441" s="171">
        <f>ROUND(I441*H441,2)</f>
        <v>0</v>
      </c>
      <c r="K441" s="167" t="s">
        <v>731</v>
      </c>
      <c r="L441" s="34"/>
      <c r="M441" s="172" t="s">
        <v>620</v>
      </c>
      <c r="N441" s="173" t="s">
        <v>644</v>
      </c>
      <c r="O441" s="35"/>
      <c r="P441" s="174">
        <f>O441*H441</f>
        <v>0</v>
      </c>
      <c r="Q441" s="174">
        <v>0</v>
      </c>
      <c r="R441" s="174">
        <f>Q441*H441</f>
        <v>0</v>
      </c>
      <c r="S441" s="174">
        <v>0.043</v>
      </c>
      <c r="T441" s="175">
        <f>S441*H441</f>
        <v>2.15</v>
      </c>
      <c r="AR441" s="17" t="s">
        <v>732</v>
      </c>
      <c r="AT441" s="17" t="s">
        <v>727</v>
      </c>
      <c r="AU441" s="17" t="s">
        <v>681</v>
      </c>
      <c r="AY441" s="17" t="s">
        <v>724</v>
      </c>
      <c r="BE441" s="176">
        <f>IF(N441="základní",J441,0)</f>
        <v>0</v>
      </c>
      <c r="BF441" s="176">
        <f>IF(N441="snížená",J441,0)</f>
        <v>0</v>
      </c>
      <c r="BG441" s="176">
        <f>IF(N441="zákl. přenesená",J441,0)</f>
        <v>0</v>
      </c>
      <c r="BH441" s="176">
        <f>IF(N441="sníž. přenesená",J441,0)</f>
        <v>0</v>
      </c>
      <c r="BI441" s="176">
        <f>IF(N441="nulová",J441,0)</f>
        <v>0</v>
      </c>
      <c r="BJ441" s="17" t="s">
        <v>622</v>
      </c>
      <c r="BK441" s="176">
        <f>ROUND(I441*H441,2)</f>
        <v>0</v>
      </c>
      <c r="BL441" s="17" t="s">
        <v>732</v>
      </c>
      <c r="BM441" s="17" t="s">
        <v>26</v>
      </c>
    </row>
    <row r="442" spans="2:51" s="13" customFormat="1" ht="22.5" customHeight="1">
      <c r="B442" s="216"/>
      <c r="D442" s="179" t="s">
        <v>739</v>
      </c>
      <c r="E442" s="217" t="s">
        <v>620</v>
      </c>
      <c r="F442" s="218" t="s">
        <v>27</v>
      </c>
      <c r="H442" s="219" t="s">
        <v>620</v>
      </c>
      <c r="I442" s="220"/>
      <c r="L442" s="216"/>
      <c r="M442" s="221"/>
      <c r="N442" s="222"/>
      <c r="O442" s="222"/>
      <c r="P442" s="222"/>
      <c r="Q442" s="222"/>
      <c r="R442" s="222"/>
      <c r="S442" s="222"/>
      <c r="T442" s="223"/>
      <c r="AT442" s="219" t="s">
        <v>739</v>
      </c>
      <c r="AU442" s="219" t="s">
        <v>681</v>
      </c>
      <c r="AV442" s="13" t="s">
        <v>622</v>
      </c>
      <c r="AW442" s="13" t="s">
        <v>637</v>
      </c>
      <c r="AX442" s="13" t="s">
        <v>673</v>
      </c>
      <c r="AY442" s="219" t="s">
        <v>724</v>
      </c>
    </row>
    <row r="443" spans="2:51" s="11" customFormat="1" ht="22.5" customHeight="1">
      <c r="B443" s="181"/>
      <c r="D443" s="179" t="s">
        <v>739</v>
      </c>
      <c r="E443" s="189" t="s">
        <v>620</v>
      </c>
      <c r="F443" s="190" t="s">
        <v>28</v>
      </c>
      <c r="H443" s="191">
        <v>25</v>
      </c>
      <c r="I443" s="185"/>
      <c r="L443" s="181"/>
      <c r="M443" s="186"/>
      <c r="N443" s="187"/>
      <c r="O443" s="187"/>
      <c r="P443" s="187"/>
      <c r="Q443" s="187"/>
      <c r="R443" s="187"/>
      <c r="S443" s="187"/>
      <c r="T443" s="188"/>
      <c r="AT443" s="189" t="s">
        <v>739</v>
      </c>
      <c r="AU443" s="189" t="s">
        <v>681</v>
      </c>
      <c r="AV443" s="11" t="s">
        <v>681</v>
      </c>
      <c r="AW443" s="11" t="s">
        <v>637</v>
      </c>
      <c r="AX443" s="11" t="s">
        <v>673</v>
      </c>
      <c r="AY443" s="189" t="s">
        <v>724</v>
      </c>
    </row>
    <row r="444" spans="2:51" s="11" customFormat="1" ht="22.5" customHeight="1">
      <c r="B444" s="181"/>
      <c r="D444" s="179" t="s">
        <v>739</v>
      </c>
      <c r="E444" s="189" t="s">
        <v>620</v>
      </c>
      <c r="F444" s="190" t="s">
        <v>29</v>
      </c>
      <c r="H444" s="191">
        <v>1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9" t="s">
        <v>739</v>
      </c>
      <c r="AU444" s="189" t="s">
        <v>681</v>
      </c>
      <c r="AV444" s="11" t="s">
        <v>681</v>
      </c>
      <c r="AW444" s="11" t="s">
        <v>637</v>
      </c>
      <c r="AX444" s="11" t="s">
        <v>673</v>
      </c>
      <c r="AY444" s="189" t="s">
        <v>724</v>
      </c>
    </row>
    <row r="445" spans="2:51" s="11" customFormat="1" ht="22.5" customHeight="1">
      <c r="B445" s="181"/>
      <c r="D445" s="179" t="s">
        <v>739</v>
      </c>
      <c r="E445" s="189" t="s">
        <v>620</v>
      </c>
      <c r="F445" s="190" t="s">
        <v>30</v>
      </c>
      <c r="H445" s="191">
        <v>3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9" t="s">
        <v>739</v>
      </c>
      <c r="AU445" s="189" t="s">
        <v>681</v>
      </c>
      <c r="AV445" s="11" t="s">
        <v>681</v>
      </c>
      <c r="AW445" s="11" t="s">
        <v>637</v>
      </c>
      <c r="AX445" s="11" t="s">
        <v>673</v>
      </c>
      <c r="AY445" s="189" t="s">
        <v>724</v>
      </c>
    </row>
    <row r="446" spans="2:51" s="11" customFormat="1" ht="22.5" customHeight="1">
      <c r="B446" s="181"/>
      <c r="D446" s="179" t="s">
        <v>739</v>
      </c>
      <c r="E446" s="189" t="s">
        <v>620</v>
      </c>
      <c r="F446" s="190" t="s">
        <v>31</v>
      </c>
      <c r="H446" s="191">
        <v>1</v>
      </c>
      <c r="I446" s="185"/>
      <c r="L446" s="181"/>
      <c r="M446" s="186"/>
      <c r="N446" s="187"/>
      <c r="O446" s="187"/>
      <c r="P446" s="187"/>
      <c r="Q446" s="187"/>
      <c r="R446" s="187"/>
      <c r="S446" s="187"/>
      <c r="T446" s="188"/>
      <c r="AT446" s="189" t="s">
        <v>739</v>
      </c>
      <c r="AU446" s="189" t="s">
        <v>681</v>
      </c>
      <c r="AV446" s="11" t="s">
        <v>681</v>
      </c>
      <c r="AW446" s="11" t="s">
        <v>637</v>
      </c>
      <c r="AX446" s="11" t="s">
        <v>673</v>
      </c>
      <c r="AY446" s="189" t="s">
        <v>724</v>
      </c>
    </row>
    <row r="447" spans="2:51" s="13" customFormat="1" ht="22.5" customHeight="1">
      <c r="B447" s="216"/>
      <c r="D447" s="179" t="s">
        <v>739</v>
      </c>
      <c r="E447" s="217" t="s">
        <v>620</v>
      </c>
      <c r="F447" s="218" t="s">
        <v>32</v>
      </c>
      <c r="H447" s="219" t="s">
        <v>620</v>
      </c>
      <c r="I447" s="220"/>
      <c r="L447" s="216"/>
      <c r="M447" s="221"/>
      <c r="N447" s="222"/>
      <c r="O447" s="222"/>
      <c r="P447" s="222"/>
      <c r="Q447" s="222"/>
      <c r="R447" s="222"/>
      <c r="S447" s="222"/>
      <c r="T447" s="223"/>
      <c r="AT447" s="219" t="s">
        <v>739</v>
      </c>
      <c r="AU447" s="219" t="s">
        <v>681</v>
      </c>
      <c r="AV447" s="13" t="s">
        <v>622</v>
      </c>
      <c r="AW447" s="13" t="s">
        <v>637</v>
      </c>
      <c r="AX447" s="13" t="s">
        <v>673</v>
      </c>
      <c r="AY447" s="219" t="s">
        <v>724</v>
      </c>
    </row>
    <row r="448" spans="2:51" s="11" customFormat="1" ht="22.5" customHeight="1">
      <c r="B448" s="181"/>
      <c r="D448" s="179" t="s">
        <v>739</v>
      </c>
      <c r="E448" s="189" t="s">
        <v>620</v>
      </c>
      <c r="F448" s="190" t="s">
        <v>33</v>
      </c>
      <c r="H448" s="191">
        <v>2</v>
      </c>
      <c r="I448" s="185"/>
      <c r="L448" s="181"/>
      <c r="M448" s="186"/>
      <c r="N448" s="187"/>
      <c r="O448" s="187"/>
      <c r="P448" s="187"/>
      <c r="Q448" s="187"/>
      <c r="R448" s="187"/>
      <c r="S448" s="187"/>
      <c r="T448" s="188"/>
      <c r="AT448" s="189" t="s">
        <v>739</v>
      </c>
      <c r="AU448" s="189" t="s">
        <v>681</v>
      </c>
      <c r="AV448" s="11" t="s">
        <v>681</v>
      </c>
      <c r="AW448" s="11" t="s">
        <v>637</v>
      </c>
      <c r="AX448" s="11" t="s">
        <v>673</v>
      </c>
      <c r="AY448" s="189" t="s">
        <v>724</v>
      </c>
    </row>
    <row r="449" spans="2:51" s="11" customFormat="1" ht="22.5" customHeight="1">
      <c r="B449" s="181"/>
      <c r="D449" s="179" t="s">
        <v>739</v>
      </c>
      <c r="E449" s="189" t="s">
        <v>620</v>
      </c>
      <c r="F449" s="190" t="s">
        <v>34</v>
      </c>
      <c r="H449" s="191">
        <v>6</v>
      </c>
      <c r="I449" s="185"/>
      <c r="L449" s="181"/>
      <c r="M449" s="186"/>
      <c r="N449" s="187"/>
      <c r="O449" s="187"/>
      <c r="P449" s="187"/>
      <c r="Q449" s="187"/>
      <c r="R449" s="187"/>
      <c r="S449" s="187"/>
      <c r="T449" s="188"/>
      <c r="AT449" s="189" t="s">
        <v>739</v>
      </c>
      <c r="AU449" s="189" t="s">
        <v>681</v>
      </c>
      <c r="AV449" s="11" t="s">
        <v>681</v>
      </c>
      <c r="AW449" s="11" t="s">
        <v>637</v>
      </c>
      <c r="AX449" s="11" t="s">
        <v>673</v>
      </c>
      <c r="AY449" s="189" t="s">
        <v>724</v>
      </c>
    </row>
    <row r="450" spans="2:51" s="11" customFormat="1" ht="22.5" customHeight="1">
      <c r="B450" s="181"/>
      <c r="D450" s="179" t="s">
        <v>739</v>
      </c>
      <c r="E450" s="189" t="s">
        <v>620</v>
      </c>
      <c r="F450" s="190" t="s">
        <v>35</v>
      </c>
      <c r="H450" s="191">
        <v>7</v>
      </c>
      <c r="I450" s="185"/>
      <c r="L450" s="181"/>
      <c r="M450" s="186"/>
      <c r="N450" s="187"/>
      <c r="O450" s="187"/>
      <c r="P450" s="187"/>
      <c r="Q450" s="187"/>
      <c r="R450" s="187"/>
      <c r="S450" s="187"/>
      <c r="T450" s="188"/>
      <c r="AT450" s="189" t="s">
        <v>739</v>
      </c>
      <c r="AU450" s="189" t="s">
        <v>681</v>
      </c>
      <c r="AV450" s="11" t="s">
        <v>681</v>
      </c>
      <c r="AW450" s="11" t="s">
        <v>637</v>
      </c>
      <c r="AX450" s="11" t="s">
        <v>673</v>
      </c>
      <c r="AY450" s="189" t="s">
        <v>724</v>
      </c>
    </row>
    <row r="451" spans="2:51" s="11" customFormat="1" ht="22.5" customHeight="1">
      <c r="B451" s="181"/>
      <c r="D451" s="179" t="s">
        <v>739</v>
      </c>
      <c r="E451" s="189" t="s">
        <v>620</v>
      </c>
      <c r="F451" s="190" t="s">
        <v>36</v>
      </c>
      <c r="H451" s="191">
        <v>5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9" t="s">
        <v>739</v>
      </c>
      <c r="AU451" s="189" t="s">
        <v>681</v>
      </c>
      <c r="AV451" s="11" t="s">
        <v>681</v>
      </c>
      <c r="AW451" s="11" t="s">
        <v>637</v>
      </c>
      <c r="AX451" s="11" t="s">
        <v>673</v>
      </c>
      <c r="AY451" s="189" t="s">
        <v>724</v>
      </c>
    </row>
    <row r="452" spans="2:51" s="12" customFormat="1" ht="22.5" customHeight="1">
      <c r="B452" s="192"/>
      <c r="D452" s="177" t="s">
        <v>739</v>
      </c>
      <c r="E452" s="193" t="s">
        <v>620</v>
      </c>
      <c r="F452" s="194" t="s">
        <v>748</v>
      </c>
      <c r="H452" s="195">
        <v>50</v>
      </c>
      <c r="I452" s="196"/>
      <c r="L452" s="192"/>
      <c r="M452" s="197"/>
      <c r="N452" s="198"/>
      <c r="O452" s="198"/>
      <c r="P452" s="198"/>
      <c r="Q452" s="198"/>
      <c r="R452" s="198"/>
      <c r="S452" s="198"/>
      <c r="T452" s="199"/>
      <c r="AT452" s="200" t="s">
        <v>739</v>
      </c>
      <c r="AU452" s="200" t="s">
        <v>681</v>
      </c>
      <c r="AV452" s="12" t="s">
        <v>732</v>
      </c>
      <c r="AW452" s="12" t="s">
        <v>637</v>
      </c>
      <c r="AX452" s="12" t="s">
        <v>622</v>
      </c>
      <c r="AY452" s="200" t="s">
        <v>724</v>
      </c>
    </row>
    <row r="453" spans="2:65" s="1" customFormat="1" ht="22.5" customHeight="1">
      <c r="B453" s="164"/>
      <c r="C453" s="165" t="s">
        <v>37</v>
      </c>
      <c r="D453" s="165" t="s">
        <v>727</v>
      </c>
      <c r="E453" s="166" t="s">
        <v>38</v>
      </c>
      <c r="F453" s="167" t="s">
        <v>39</v>
      </c>
      <c r="G453" s="168" t="s">
        <v>875</v>
      </c>
      <c r="H453" s="169">
        <v>238</v>
      </c>
      <c r="I453" s="170"/>
      <c r="J453" s="171">
        <f>ROUND(I453*H453,2)</f>
        <v>0</v>
      </c>
      <c r="K453" s="167" t="s">
        <v>620</v>
      </c>
      <c r="L453" s="34"/>
      <c r="M453" s="172" t="s">
        <v>620</v>
      </c>
      <c r="N453" s="173" t="s">
        <v>644</v>
      </c>
      <c r="O453" s="35"/>
      <c r="P453" s="174">
        <f>O453*H453</f>
        <v>0</v>
      </c>
      <c r="Q453" s="174">
        <v>0</v>
      </c>
      <c r="R453" s="174">
        <f>Q453*H453</f>
        <v>0</v>
      </c>
      <c r="S453" s="174">
        <v>0.043</v>
      </c>
      <c r="T453" s="175">
        <f>S453*H453</f>
        <v>10.234</v>
      </c>
      <c r="AR453" s="17" t="s">
        <v>732</v>
      </c>
      <c r="AT453" s="17" t="s">
        <v>727</v>
      </c>
      <c r="AU453" s="17" t="s">
        <v>681</v>
      </c>
      <c r="AY453" s="17" t="s">
        <v>724</v>
      </c>
      <c r="BE453" s="176">
        <f>IF(N453="základní",J453,0)</f>
        <v>0</v>
      </c>
      <c r="BF453" s="176">
        <f>IF(N453="snížená",J453,0)</f>
        <v>0</v>
      </c>
      <c r="BG453" s="176">
        <f>IF(N453="zákl. přenesená",J453,0)</f>
        <v>0</v>
      </c>
      <c r="BH453" s="176">
        <f>IF(N453="sníž. přenesená",J453,0)</f>
        <v>0</v>
      </c>
      <c r="BI453" s="176">
        <f>IF(N453="nulová",J453,0)</f>
        <v>0</v>
      </c>
      <c r="BJ453" s="17" t="s">
        <v>622</v>
      </c>
      <c r="BK453" s="176">
        <f>ROUND(I453*H453,2)</f>
        <v>0</v>
      </c>
      <c r="BL453" s="17" t="s">
        <v>732</v>
      </c>
      <c r="BM453" s="17" t="s">
        <v>40</v>
      </c>
    </row>
    <row r="454" spans="2:51" s="11" customFormat="1" ht="22.5" customHeight="1">
      <c r="B454" s="181"/>
      <c r="D454" s="179" t="s">
        <v>739</v>
      </c>
      <c r="E454" s="189" t="s">
        <v>620</v>
      </c>
      <c r="F454" s="190" t="s">
        <v>41</v>
      </c>
      <c r="H454" s="191">
        <v>186</v>
      </c>
      <c r="I454" s="185"/>
      <c r="L454" s="181"/>
      <c r="M454" s="186"/>
      <c r="N454" s="187"/>
      <c r="O454" s="187"/>
      <c r="P454" s="187"/>
      <c r="Q454" s="187"/>
      <c r="R454" s="187"/>
      <c r="S454" s="187"/>
      <c r="T454" s="188"/>
      <c r="AT454" s="189" t="s">
        <v>739</v>
      </c>
      <c r="AU454" s="189" t="s">
        <v>681</v>
      </c>
      <c r="AV454" s="11" t="s">
        <v>681</v>
      </c>
      <c r="AW454" s="11" t="s">
        <v>637</v>
      </c>
      <c r="AX454" s="11" t="s">
        <v>673</v>
      </c>
      <c r="AY454" s="189" t="s">
        <v>724</v>
      </c>
    </row>
    <row r="455" spans="2:51" s="11" customFormat="1" ht="22.5" customHeight="1">
      <c r="B455" s="181"/>
      <c r="D455" s="179" t="s">
        <v>739</v>
      </c>
      <c r="E455" s="189" t="s">
        <v>620</v>
      </c>
      <c r="F455" s="190" t="s">
        <v>42</v>
      </c>
      <c r="H455" s="191">
        <v>52</v>
      </c>
      <c r="I455" s="185"/>
      <c r="L455" s="181"/>
      <c r="M455" s="186"/>
      <c r="N455" s="187"/>
      <c r="O455" s="187"/>
      <c r="P455" s="187"/>
      <c r="Q455" s="187"/>
      <c r="R455" s="187"/>
      <c r="S455" s="187"/>
      <c r="T455" s="188"/>
      <c r="AT455" s="189" t="s">
        <v>739</v>
      </c>
      <c r="AU455" s="189" t="s">
        <v>681</v>
      </c>
      <c r="AV455" s="11" t="s">
        <v>681</v>
      </c>
      <c r="AW455" s="11" t="s">
        <v>637</v>
      </c>
      <c r="AX455" s="11" t="s">
        <v>673</v>
      </c>
      <c r="AY455" s="189" t="s">
        <v>724</v>
      </c>
    </row>
    <row r="456" spans="2:51" s="12" customFormat="1" ht="22.5" customHeight="1">
      <c r="B456" s="192"/>
      <c r="D456" s="177" t="s">
        <v>739</v>
      </c>
      <c r="E456" s="193" t="s">
        <v>620</v>
      </c>
      <c r="F456" s="194" t="s">
        <v>748</v>
      </c>
      <c r="H456" s="195">
        <v>238</v>
      </c>
      <c r="I456" s="196"/>
      <c r="L456" s="192"/>
      <c r="M456" s="197"/>
      <c r="N456" s="198"/>
      <c r="O456" s="198"/>
      <c r="P456" s="198"/>
      <c r="Q456" s="198"/>
      <c r="R456" s="198"/>
      <c r="S456" s="198"/>
      <c r="T456" s="199"/>
      <c r="AT456" s="200" t="s">
        <v>739</v>
      </c>
      <c r="AU456" s="200" t="s">
        <v>681</v>
      </c>
      <c r="AV456" s="12" t="s">
        <v>732</v>
      </c>
      <c r="AW456" s="12" t="s">
        <v>637</v>
      </c>
      <c r="AX456" s="12" t="s">
        <v>622</v>
      </c>
      <c r="AY456" s="200" t="s">
        <v>724</v>
      </c>
    </row>
    <row r="457" spans="2:65" s="1" customFormat="1" ht="22.5" customHeight="1">
      <c r="B457" s="164"/>
      <c r="C457" s="165" t="s">
        <v>43</v>
      </c>
      <c r="D457" s="165" t="s">
        <v>727</v>
      </c>
      <c r="E457" s="166" t="s">
        <v>44</v>
      </c>
      <c r="F457" s="167" t="s">
        <v>45</v>
      </c>
      <c r="G457" s="168" t="s">
        <v>757</v>
      </c>
      <c r="H457" s="169">
        <v>4662</v>
      </c>
      <c r="I457" s="170"/>
      <c r="J457" s="171">
        <f>ROUND(I457*H457,2)</f>
        <v>0</v>
      </c>
      <c r="K457" s="167" t="s">
        <v>731</v>
      </c>
      <c r="L457" s="34"/>
      <c r="M457" s="172" t="s">
        <v>620</v>
      </c>
      <c r="N457" s="173" t="s">
        <v>644</v>
      </c>
      <c r="O457" s="35"/>
      <c r="P457" s="174">
        <f>O457*H457</f>
        <v>0</v>
      </c>
      <c r="Q457" s="174">
        <v>0</v>
      </c>
      <c r="R457" s="174">
        <f>Q457*H457</f>
        <v>0</v>
      </c>
      <c r="S457" s="174">
        <v>0.02</v>
      </c>
      <c r="T457" s="175">
        <f>S457*H457</f>
        <v>93.24</v>
      </c>
      <c r="AR457" s="17" t="s">
        <v>732</v>
      </c>
      <c r="AT457" s="17" t="s">
        <v>727</v>
      </c>
      <c r="AU457" s="17" t="s">
        <v>681</v>
      </c>
      <c r="AY457" s="17" t="s">
        <v>724</v>
      </c>
      <c r="BE457" s="176">
        <f>IF(N457="základní",J457,0)</f>
        <v>0</v>
      </c>
      <c r="BF457" s="176">
        <f>IF(N457="snížená",J457,0)</f>
        <v>0</v>
      </c>
      <c r="BG457" s="176">
        <f>IF(N457="zákl. přenesená",J457,0)</f>
        <v>0</v>
      </c>
      <c r="BH457" s="176">
        <f>IF(N457="sníž. přenesená",J457,0)</f>
        <v>0</v>
      </c>
      <c r="BI457" s="176">
        <f>IF(N457="nulová",J457,0)</f>
        <v>0</v>
      </c>
      <c r="BJ457" s="17" t="s">
        <v>622</v>
      </c>
      <c r="BK457" s="176">
        <f>ROUND(I457*H457,2)</f>
        <v>0</v>
      </c>
      <c r="BL457" s="17" t="s">
        <v>732</v>
      </c>
      <c r="BM457" s="17" t="s">
        <v>46</v>
      </c>
    </row>
    <row r="458" spans="2:47" s="1" customFormat="1" ht="30" customHeight="1">
      <c r="B458" s="34"/>
      <c r="D458" s="179" t="s">
        <v>734</v>
      </c>
      <c r="F458" s="180" t="s">
        <v>47</v>
      </c>
      <c r="I458" s="133"/>
      <c r="L458" s="34"/>
      <c r="M458" s="64"/>
      <c r="N458" s="35"/>
      <c r="O458" s="35"/>
      <c r="P458" s="35"/>
      <c r="Q458" s="35"/>
      <c r="R458" s="35"/>
      <c r="S458" s="35"/>
      <c r="T458" s="65"/>
      <c r="AT458" s="17" t="s">
        <v>734</v>
      </c>
      <c r="AU458" s="17" t="s">
        <v>681</v>
      </c>
    </row>
    <row r="459" spans="2:51" s="11" customFormat="1" ht="22.5" customHeight="1">
      <c r="B459" s="181"/>
      <c r="D459" s="179" t="s">
        <v>739</v>
      </c>
      <c r="E459" s="189" t="s">
        <v>620</v>
      </c>
      <c r="F459" s="190" t="s">
        <v>48</v>
      </c>
      <c r="H459" s="191">
        <v>732</v>
      </c>
      <c r="I459" s="185"/>
      <c r="L459" s="181"/>
      <c r="M459" s="186"/>
      <c r="N459" s="187"/>
      <c r="O459" s="187"/>
      <c r="P459" s="187"/>
      <c r="Q459" s="187"/>
      <c r="R459" s="187"/>
      <c r="S459" s="187"/>
      <c r="T459" s="188"/>
      <c r="AT459" s="189" t="s">
        <v>739</v>
      </c>
      <c r="AU459" s="189" t="s">
        <v>681</v>
      </c>
      <c r="AV459" s="11" t="s">
        <v>681</v>
      </c>
      <c r="AW459" s="11" t="s">
        <v>637</v>
      </c>
      <c r="AX459" s="11" t="s">
        <v>673</v>
      </c>
      <c r="AY459" s="189" t="s">
        <v>724</v>
      </c>
    </row>
    <row r="460" spans="2:51" s="11" customFormat="1" ht="22.5" customHeight="1">
      <c r="B460" s="181"/>
      <c r="D460" s="179" t="s">
        <v>739</v>
      </c>
      <c r="E460" s="189" t="s">
        <v>620</v>
      </c>
      <c r="F460" s="190" t="s">
        <v>49</v>
      </c>
      <c r="H460" s="191">
        <v>3930</v>
      </c>
      <c r="I460" s="185"/>
      <c r="L460" s="181"/>
      <c r="M460" s="186"/>
      <c r="N460" s="187"/>
      <c r="O460" s="187"/>
      <c r="P460" s="187"/>
      <c r="Q460" s="187"/>
      <c r="R460" s="187"/>
      <c r="S460" s="187"/>
      <c r="T460" s="188"/>
      <c r="AT460" s="189" t="s">
        <v>739</v>
      </c>
      <c r="AU460" s="189" t="s">
        <v>681</v>
      </c>
      <c r="AV460" s="11" t="s">
        <v>681</v>
      </c>
      <c r="AW460" s="11" t="s">
        <v>637</v>
      </c>
      <c r="AX460" s="11" t="s">
        <v>673</v>
      </c>
      <c r="AY460" s="189" t="s">
        <v>724</v>
      </c>
    </row>
    <row r="461" spans="2:51" s="12" customFormat="1" ht="22.5" customHeight="1">
      <c r="B461" s="192"/>
      <c r="D461" s="177" t="s">
        <v>739</v>
      </c>
      <c r="E461" s="193" t="s">
        <v>620</v>
      </c>
      <c r="F461" s="194" t="s">
        <v>748</v>
      </c>
      <c r="H461" s="195">
        <v>4662</v>
      </c>
      <c r="I461" s="196"/>
      <c r="L461" s="192"/>
      <c r="M461" s="197"/>
      <c r="N461" s="198"/>
      <c r="O461" s="198"/>
      <c r="P461" s="198"/>
      <c r="Q461" s="198"/>
      <c r="R461" s="198"/>
      <c r="S461" s="198"/>
      <c r="T461" s="199"/>
      <c r="AT461" s="200" t="s">
        <v>739</v>
      </c>
      <c r="AU461" s="200" t="s">
        <v>681</v>
      </c>
      <c r="AV461" s="12" t="s">
        <v>732</v>
      </c>
      <c r="AW461" s="12" t="s">
        <v>637</v>
      </c>
      <c r="AX461" s="12" t="s">
        <v>622</v>
      </c>
      <c r="AY461" s="200" t="s">
        <v>724</v>
      </c>
    </row>
    <row r="462" spans="2:65" s="1" customFormat="1" ht="22.5" customHeight="1">
      <c r="B462" s="164"/>
      <c r="C462" s="165" t="s">
        <v>50</v>
      </c>
      <c r="D462" s="165" t="s">
        <v>727</v>
      </c>
      <c r="E462" s="166" t="s">
        <v>51</v>
      </c>
      <c r="F462" s="167" t="s">
        <v>52</v>
      </c>
      <c r="G462" s="168" t="s">
        <v>757</v>
      </c>
      <c r="H462" s="169">
        <v>753</v>
      </c>
      <c r="I462" s="170"/>
      <c r="J462" s="171">
        <f>ROUND(I462*H462,2)</f>
        <v>0</v>
      </c>
      <c r="K462" s="167" t="s">
        <v>731</v>
      </c>
      <c r="L462" s="34"/>
      <c r="M462" s="172" t="s">
        <v>620</v>
      </c>
      <c r="N462" s="173" t="s">
        <v>644</v>
      </c>
      <c r="O462" s="35"/>
      <c r="P462" s="174">
        <f>O462*H462</f>
        <v>0</v>
      </c>
      <c r="Q462" s="174">
        <v>0</v>
      </c>
      <c r="R462" s="174">
        <f>Q462*H462</f>
        <v>0</v>
      </c>
      <c r="S462" s="174">
        <v>0.252</v>
      </c>
      <c r="T462" s="175">
        <f>S462*H462</f>
        <v>189.756</v>
      </c>
      <c r="AR462" s="17" t="s">
        <v>732</v>
      </c>
      <c r="AT462" s="17" t="s">
        <v>727</v>
      </c>
      <c r="AU462" s="17" t="s">
        <v>681</v>
      </c>
      <c r="AY462" s="17" t="s">
        <v>724</v>
      </c>
      <c r="BE462" s="176">
        <f>IF(N462="základní",J462,0)</f>
        <v>0</v>
      </c>
      <c r="BF462" s="176">
        <f>IF(N462="snížená",J462,0)</f>
        <v>0</v>
      </c>
      <c r="BG462" s="176">
        <f>IF(N462="zákl. přenesená",J462,0)</f>
        <v>0</v>
      </c>
      <c r="BH462" s="176">
        <f>IF(N462="sníž. přenesená",J462,0)</f>
        <v>0</v>
      </c>
      <c r="BI462" s="176">
        <f>IF(N462="nulová",J462,0)</f>
        <v>0</v>
      </c>
      <c r="BJ462" s="17" t="s">
        <v>622</v>
      </c>
      <c r="BK462" s="176">
        <f>ROUND(I462*H462,2)</f>
        <v>0</v>
      </c>
      <c r="BL462" s="17" t="s">
        <v>732</v>
      </c>
      <c r="BM462" s="17" t="s">
        <v>53</v>
      </c>
    </row>
    <row r="463" spans="2:47" s="1" customFormat="1" ht="42" customHeight="1">
      <c r="B463" s="34"/>
      <c r="D463" s="179" t="s">
        <v>734</v>
      </c>
      <c r="F463" s="180" t="s">
        <v>54</v>
      </c>
      <c r="I463" s="133"/>
      <c r="L463" s="34"/>
      <c r="M463" s="64"/>
      <c r="N463" s="35"/>
      <c r="O463" s="35"/>
      <c r="P463" s="35"/>
      <c r="Q463" s="35"/>
      <c r="R463" s="35"/>
      <c r="S463" s="35"/>
      <c r="T463" s="65"/>
      <c r="AT463" s="17" t="s">
        <v>734</v>
      </c>
      <c r="AU463" s="17" t="s">
        <v>681</v>
      </c>
    </row>
    <row r="464" spans="2:51" s="11" customFormat="1" ht="22.5" customHeight="1">
      <c r="B464" s="181"/>
      <c r="D464" s="179" t="s">
        <v>739</v>
      </c>
      <c r="E464" s="189" t="s">
        <v>620</v>
      </c>
      <c r="F464" s="190" t="s">
        <v>55</v>
      </c>
      <c r="H464" s="191">
        <v>7</v>
      </c>
      <c r="I464" s="185"/>
      <c r="L464" s="181"/>
      <c r="M464" s="186"/>
      <c r="N464" s="187"/>
      <c r="O464" s="187"/>
      <c r="P464" s="187"/>
      <c r="Q464" s="187"/>
      <c r="R464" s="187"/>
      <c r="S464" s="187"/>
      <c r="T464" s="188"/>
      <c r="AT464" s="189" t="s">
        <v>739</v>
      </c>
      <c r="AU464" s="189" t="s">
        <v>681</v>
      </c>
      <c r="AV464" s="11" t="s">
        <v>681</v>
      </c>
      <c r="AW464" s="11" t="s">
        <v>637</v>
      </c>
      <c r="AX464" s="11" t="s">
        <v>673</v>
      </c>
      <c r="AY464" s="189" t="s">
        <v>724</v>
      </c>
    </row>
    <row r="465" spans="2:51" s="11" customFormat="1" ht="22.5" customHeight="1">
      <c r="B465" s="181"/>
      <c r="D465" s="179" t="s">
        <v>739</v>
      </c>
      <c r="E465" s="189" t="s">
        <v>620</v>
      </c>
      <c r="F465" s="190" t="s">
        <v>56</v>
      </c>
      <c r="H465" s="191">
        <v>32</v>
      </c>
      <c r="I465" s="185"/>
      <c r="L465" s="181"/>
      <c r="M465" s="186"/>
      <c r="N465" s="187"/>
      <c r="O465" s="187"/>
      <c r="P465" s="187"/>
      <c r="Q465" s="187"/>
      <c r="R465" s="187"/>
      <c r="S465" s="187"/>
      <c r="T465" s="188"/>
      <c r="AT465" s="189" t="s">
        <v>739</v>
      </c>
      <c r="AU465" s="189" t="s">
        <v>681</v>
      </c>
      <c r="AV465" s="11" t="s">
        <v>681</v>
      </c>
      <c r="AW465" s="11" t="s">
        <v>637</v>
      </c>
      <c r="AX465" s="11" t="s">
        <v>673</v>
      </c>
      <c r="AY465" s="189" t="s">
        <v>724</v>
      </c>
    </row>
    <row r="466" spans="2:51" s="11" customFormat="1" ht="22.5" customHeight="1">
      <c r="B466" s="181"/>
      <c r="D466" s="179" t="s">
        <v>739</v>
      </c>
      <c r="E466" s="189" t="s">
        <v>620</v>
      </c>
      <c r="F466" s="190" t="s">
        <v>57</v>
      </c>
      <c r="H466" s="191">
        <v>93</v>
      </c>
      <c r="I466" s="185"/>
      <c r="L466" s="181"/>
      <c r="M466" s="186"/>
      <c r="N466" s="187"/>
      <c r="O466" s="187"/>
      <c r="P466" s="187"/>
      <c r="Q466" s="187"/>
      <c r="R466" s="187"/>
      <c r="S466" s="187"/>
      <c r="T466" s="188"/>
      <c r="AT466" s="189" t="s">
        <v>739</v>
      </c>
      <c r="AU466" s="189" t="s">
        <v>681</v>
      </c>
      <c r="AV466" s="11" t="s">
        <v>681</v>
      </c>
      <c r="AW466" s="11" t="s">
        <v>637</v>
      </c>
      <c r="AX466" s="11" t="s">
        <v>673</v>
      </c>
      <c r="AY466" s="189" t="s">
        <v>724</v>
      </c>
    </row>
    <row r="467" spans="2:51" s="11" customFormat="1" ht="22.5" customHeight="1">
      <c r="B467" s="181"/>
      <c r="D467" s="179" t="s">
        <v>739</v>
      </c>
      <c r="E467" s="189" t="s">
        <v>620</v>
      </c>
      <c r="F467" s="190" t="s">
        <v>1332</v>
      </c>
      <c r="H467" s="191">
        <v>49</v>
      </c>
      <c r="I467" s="185"/>
      <c r="L467" s="181"/>
      <c r="M467" s="186"/>
      <c r="N467" s="187"/>
      <c r="O467" s="187"/>
      <c r="P467" s="187"/>
      <c r="Q467" s="187"/>
      <c r="R467" s="187"/>
      <c r="S467" s="187"/>
      <c r="T467" s="188"/>
      <c r="AT467" s="189" t="s">
        <v>739</v>
      </c>
      <c r="AU467" s="189" t="s">
        <v>681</v>
      </c>
      <c r="AV467" s="11" t="s">
        <v>681</v>
      </c>
      <c r="AW467" s="11" t="s">
        <v>637</v>
      </c>
      <c r="AX467" s="11" t="s">
        <v>673</v>
      </c>
      <c r="AY467" s="189" t="s">
        <v>724</v>
      </c>
    </row>
    <row r="468" spans="2:51" s="11" customFormat="1" ht="22.5" customHeight="1">
      <c r="B468" s="181"/>
      <c r="D468" s="179" t="s">
        <v>739</v>
      </c>
      <c r="E468" s="189" t="s">
        <v>620</v>
      </c>
      <c r="F468" s="190" t="s">
        <v>1333</v>
      </c>
      <c r="H468" s="191">
        <v>49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9" t="s">
        <v>739</v>
      </c>
      <c r="AU468" s="189" t="s">
        <v>681</v>
      </c>
      <c r="AV468" s="11" t="s">
        <v>681</v>
      </c>
      <c r="AW468" s="11" t="s">
        <v>637</v>
      </c>
      <c r="AX468" s="11" t="s">
        <v>673</v>
      </c>
      <c r="AY468" s="189" t="s">
        <v>724</v>
      </c>
    </row>
    <row r="469" spans="2:51" s="11" customFormat="1" ht="22.5" customHeight="1">
      <c r="B469" s="181"/>
      <c r="D469" s="179" t="s">
        <v>739</v>
      </c>
      <c r="E469" s="189" t="s">
        <v>620</v>
      </c>
      <c r="F469" s="190" t="s">
        <v>1334</v>
      </c>
      <c r="H469" s="191">
        <v>31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9" t="s">
        <v>739</v>
      </c>
      <c r="AU469" s="189" t="s">
        <v>681</v>
      </c>
      <c r="AV469" s="11" t="s">
        <v>681</v>
      </c>
      <c r="AW469" s="11" t="s">
        <v>637</v>
      </c>
      <c r="AX469" s="11" t="s">
        <v>673</v>
      </c>
      <c r="AY469" s="189" t="s">
        <v>724</v>
      </c>
    </row>
    <row r="470" spans="2:51" s="11" customFormat="1" ht="22.5" customHeight="1">
      <c r="B470" s="181"/>
      <c r="D470" s="179" t="s">
        <v>739</v>
      </c>
      <c r="E470" s="189" t="s">
        <v>620</v>
      </c>
      <c r="F470" s="190" t="s">
        <v>1335</v>
      </c>
      <c r="H470" s="191">
        <v>5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9" t="s">
        <v>739</v>
      </c>
      <c r="AU470" s="189" t="s">
        <v>681</v>
      </c>
      <c r="AV470" s="11" t="s">
        <v>681</v>
      </c>
      <c r="AW470" s="11" t="s">
        <v>637</v>
      </c>
      <c r="AX470" s="11" t="s">
        <v>673</v>
      </c>
      <c r="AY470" s="189" t="s">
        <v>724</v>
      </c>
    </row>
    <row r="471" spans="2:51" s="11" customFormat="1" ht="22.5" customHeight="1">
      <c r="B471" s="181"/>
      <c r="D471" s="179" t="s">
        <v>739</v>
      </c>
      <c r="E471" s="189" t="s">
        <v>620</v>
      </c>
      <c r="F471" s="190" t="s">
        <v>1336</v>
      </c>
      <c r="H471" s="191">
        <v>53</v>
      </c>
      <c r="I471" s="185"/>
      <c r="L471" s="181"/>
      <c r="M471" s="186"/>
      <c r="N471" s="187"/>
      <c r="O471" s="187"/>
      <c r="P471" s="187"/>
      <c r="Q471" s="187"/>
      <c r="R471" s="187"/>
      <c r="S471" s="187"/>
      <c r="T471" s="188"/>
      <c r="AT471" s="189" t="s">
        <v>739</v>
      </c>
      <c r="AU471" s="189" t="s">
        <v>681</v>
      </c>
      <c r="AV471" s="11" t="s">
        <v>681</v>
      </c>
      <c r="AW471" s="11" t="s">
        <v>637</v>
      </c>
      <c r="AX471" s="11" t="s">
        <v>673</v>
      </c>
      <c r="AY471" s="189" t="s">
        <v>724</v>
      </c>
    </row>
    <row r="472" spans="2:51" s="11" customFormat="1" ht="22.5" customHeight="1">
      <c r="B472" s="181"/>
      <c r="D472" s="179" t="s">
        <v>739</v>
      </c>
      <c r="E472" s="189" t="s">
        <v>620</v>
      </c>
      <c r="F472" s="190" t="s">
        <v>1337</v>
      </c>
      <c r="H472" s="191">
        <v>56</v>
      </c>
      <c r="I472" s="185"/>
      <c r="L472" s="181"/>
      <c r="M472" s="186"/>
      <c r="N472" s="187"/>
      <c r="O472" s="187"/>
      <c r="P472" s="187"/>
      <c r="Q472" s="187"/>
      <c r="R472" s="187"/>
      <c r="S472" s="187"/>
      <c r="T472" s="188"/>
      <c r="AT472" s="189" t="s">
        <v>739</v>
      </c>
      <c r="AU472" s="189" t="s">
        <v>681</v>
      </c>
      <c r="AV472" s="11" t="s">
        <v>681</v>
      </c>
      <c r="AW472" s="11" t="s">
        <v>637</v>
      </c>
      <c r="AX472" s="11" t="s">
        <v>673</v>
      </c>
      <c r="AY472" s="189" t="s">
        <v>724</v>
      </c>
    </row>
    <row r="473" spans="2:51" s="11" customFormat="1" ht="22.5" customHeight="1">
      <c r="B473" s="181"/>
      <c r="D473" s="179" t="s">
        <v>739</v>
      </c>
      <c r="E473" s="189" t="s">
        <v>620</v>
      </c>
      <c r="F473" s="190" t="s">
        <v>1338</v>
      </c>
      <c r="H473" s="191">
        <v>15</v>
      </c>
      <c r="I473" s="185"/>
      <c r="L473" s="181"/>
      <c r="M473" s="186"/>
      <c r="N473" s="187"/>
      <c r="O473" s="187"/>
      <c r="P473" s="187"/>
      <c r="Q473" s="187"/>
      <c r="R473" s="187"/>
      <c r="S473" s="187"/>
      <c r="T473" s="188"/>
      <c r="AT473" s="189" t="s">
        <v>739</v>
      </c>
      <c r="AU473" s="189" t="s">
        <v>681</v>
      </c>
      <c r="AV473" s="11" t="s">
        <v>681</v>
      </c>
      <c r="AW473" s="11" t="s">
        <v>637</v>
      </c>
      <c r="AX473" s="11" t="s">
        <v>673</v>
      </c>
      <c r="AY473" s="189" t="s">
        <v>724</v>
      </c>
    </row>
    <row r="474" spans="2:51" s="11" customFormat="1" ht="22.5" customHeight="1">
      <c r="B474" s="181"/>
      <c r="D474" s="179" t="s">
        <v>739</v>
      </c>
      <c r="E474" s="189" t="s">
        <v>620</v>
      </c>
      <c r="F474" s="190" t="s">
        <v>1339</v>
      </c>
      <c r="H474" s="191">
        <v>21</v>
      </c>
      <c r="I474" s="185"/>
      <c r="L474" s="181"/>
      <c r="M474" s="186"/>
      <c r="N474" s="187"/>
      <c r="O474" s="187"/>
      <c r="P474" s="187"/>
      <c r="Q474" s="187"/>
      <c r="R474" s="187"/>
      <c r="S474" s="187"/>
      <c r="T474" s="188"/>
      <c r="AT474" s="189" t="s">
        <v>739</v>
      </c>
      <c r="AU474" s="189" t="s">
        <v>681</v>
      </c>
      <c r="AV474" s="11" t="s">
        <v>681</v>
      </c>
      <c r="AW474" s="11" t="s">
        <v>637</v>
      </c>
      <c r="AX474" s="11" t="s">
        <v>673</v>
      </c>
      <c r="AY474" s="189" t="s">
        <v>724</v>
      </c>
    </row>
    <row r="475" spans="2:51" s="11" customFormat="1" ht="22.5" customHeight="1">
      <c r="B475" s="181"/>
      <c r="D475" s="179" t="s">
        <v>739</v>
      </c>
      <c r="E475" s="189" t="s">
        <v>620</v>
      </c>
      <c r="F475" s="190" t="s">
        <v>1340</v>
      </c>
      <c r="H475" s="191">
        <v>10</v>
      </c>
      <c r="I475" s="185"/>
      <c r="L475" s="181"/>
      <c r="M475" s="186"/>
      <c r="N475" s="187"/>
      <c r="O475" s="187"/>
      <c r="P475" s="187"/>
      <c r="Q475" s="187"/>
      <c r="R475" s="187"/>
      <c r="S475" s="187"/>
      <c r="T475" s="188"/>
      <c r="AT475" s="189" t="s">
        <v>739</v>
      </c>
      <c r="AU475" s="189" t="s">
        <v>681</v>
      </c>
      <c r="AV475" s="11" t="s">
        <v>681</v>
      </c>
      <c r="AW475" s="11" t="s">
        <v>637</v>
      </c>
      <c r="AX475" s="11" t="s">
        <v>673</v>
      </c>
      <c r="AY475" s="189" t="s">
        <v>724</v>
      </c>
    </row>
    <row r="476" spans="2:51" s="11" customFormat="1" ht="22.5" customHeight="1">
      <c r="B476" s="181"/>
      <c r="D476" s="179" t="s">
        <v>739</v>
      </c>
      <c r="E476" s="189" t="s">
        <v>620</v>
      </c>
      <c r="F476" s="190" t="s">
        <v>1341</v>
      </c>
      <c r="H476" s="191">
        <v>23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9" t="s">
        <v>739</v>
      </c>
      <c r="AU476" s="189" t="s">
        <v>681</v>
      </c>
      <c r="AV476" s="11" t="s">
        <v>681</v>
      </c>
      <c r="AW476" s="11" t="s">
        <v>637</v>
      </c>
      <c r="AX476" s="11" t="s">
        <v>673</v>
      </c>
      <c r="AY476" s="189" t="s">
        <v>724</v>
      </c>
    </row>
    <row r="477" spans="2:51" s="11" customFormat="1" ht="22.5" customHeight="1">
      <c r="B477" s="181"/>
      <c r="D477" s="179" t="s">
        <v>739</v>
      </c>
      <c r="E477" s="189" t="s">
        <v>620</v>
      </c>
      <c r="F477" s="190" t="s">
        <v>1342</v>
      </c>
      <c r="H477" s="191">
        <v>50</v>
      </c>
      <c r="I477" s="185"/>
      <c r="L477" s="181"/>
      <c r="M477" s="186"/>
      <c r="N477" s="187"/>
      <c r="O477" s="187"/>
      <c r="P477" s="187"/>
      <c r="Q477" s="187"/>
      <c r="R477" s="187"/>
      <c r="S477" s="187"/>
      <c r="T477" s="188"/>
      <c r="AT477" s="189" t="s">
        <v>739</v>
      </c>
      <c r="AU477" s="189" t="s">
        <v>681</v>
      </c>
      <c r="AV477" s="11" t="s">
        <v>681</v>
      </c>
      <c r="AW477" s="11" t="s">
        <v>637</v>
      </c>
      <c r="AX477" s="11" t="s">
        <v>673</v>
      </c>
      <c r="AY477" s="189" t="s">
        <v>724</v>
      </c>
    </row>
    <row r="478" spans="2:51" s="11" customFormat="1" ht="22.5" customHeight="1">
      <c r="B478" s="181"/>
      <c r="D478" s="179" t="s">
        <v>739</v>
      </c>
      <c r="E478" s="189" t="s">
        <v>620</v>
      </c>
      <c r="F478" s="190" t="s">
        <v>1343</v>
      </c>
      <c r="H478" s="191">
        <v>71</v>
      </c>
      <c r="I478" s="185"/>
      <c r="L478" s="181"/>
      <c r="M478" s="186"/>
      <c r="N478" s="187"/>
      <c r="O478" s="187"/>
      <c r="P478" s="187"/>
      <c r="Q478" s="187"/>
      <c r="R478" s="187"/>
      <c r="S478" s="187"/>
      <c r="T478" s="188"/>
      <c r="AT478" s="189" t="s">
        <v>739</v>
      </c>
      <c r="AU478" s="189" t="s">
        <v>681</v>
      </c>
      <c r="AV478" s="11" t="s">
        <v>681</v>
      </c>
      <c r="AW478" s="11" t="s">
        <v>637</v>
      </c>
      <c r="AX478" s="11" t="s">
        <v>673</v>
      </c>
      <c r="AY478" s="189" t="s">
        <v>724</v>
      </c>
    </row>
    <row r="479" spans="2:51" s="11" customFormat="1" ht="22.5" customHeight="1">
      <c r="B479" s="181"/>
      <c r="D479" s="179" t="s">
        <v>739</v>
      </c>
      <c r="E479" s="189" t="s">
        <v>620</v>
      </c>
      <c r="F479" s="190" t="s">
        <v>58</v>
      </c>
      <c r="H479" s="191">
        <v>32</v>
      </c>
      <c r="I479" s="185"/>
      <c r="L479" s="181"/>
      <c r="M479" s="186"/>
      <c r="N479" s="187"/>
      <c r="O479" s="187"/>
      <c r="P479" s="187"/>
      <c r="Q479" s="187"/>
      <c r="R479" s="187"/>
      <c r="S479" s="187"/>
      <c r="T479" s="188"/>
      <c r="AT479" s="189" t="s">
        <v>739</v>
      </c>
      <c r="AU479" s="189" t="s">
        <v>681</v>
      </c>
      <c r="AV479" s="11" t="s">
        <v>681</v>
      </c>
      <c r="AW479" s="11" t="s">
        <v>637</v>
      </c>
      <c r="AX479" s="11" t="s">
        <v>673</v>
      </c>
      <c r="AY479" s="189" t="s">
        <v>724</v>
      </c>
    </row>
    <row r="480" spans="2:51" s="11" customFormat="1" ht="22.5" customHeight="1">
      <c r="B480" s="181"/>
      <c r="D480" s="179" t="s">
        <v>739</v>
      </c>
      <c r="E480" s="189" t="s">
        <v>620</v>
      </c>
      <c r="F480" s="190" t="s">
        <v>1344</v>
      </c>
      <c r="H480" s="191">
        <v>84</v>
      </c>
      <c r="I480" s="185"/>
      <c r="L480" s="181"/>
      <c r="M480" s="186"/>
      <c r="N480" s="187"/>
      <c r="O480" s="187"/>
      <c r="P480" s="187"/>
      <c r="Q480" s="187"/>
      <c r="R480" s="187"/>
      <c r="S480" s="187"/>
      <c r="T480" s="188"/>
      <c r="AT480" s="189" t="s">
        <v>739</v>
      </c>
      <c r="AU480" s="189" t="s">
        <v>681</v>
      </c>
      <c r="AV480" s="11" t="s">
        <v>681</v>
      </c>
      <c r="AW480" s="11" t="s">
        <v>637</v>
      </c>
      <c r="AX480" s="11" t="s">
        <v>673</v>
      </c>
      <c r="AY480" s="189" t="s">
        <v>724</v>
      </c>
    </row>
    <row r="481" spans="2:51" s="11" customFormat="1" ht="22.5" customHeight="1">
      <c r="B481" s="181"/>
      <c r="D481" s="179" t="s">
        <v>739</v>
      </c>
      <c r="E481" s="189" t="s">
        <v>620</v>
      </c>
      <c r="F481" s="190" t="s">
        <v>1345</v>
      </c>
      <c r="H481" s="191">
        <v>59</v>
      </c>
      <c r="I481" s="185"/>
      <c r="L481" s="181"/>
      <c r="M481" s="186"/>
      <c r="N481" s="187"/>
      <c r="O481" s="187"/>
      <c r="P481" s="187"/>
      <c r="Q481" s="187"/>
      <c r="R481" s="187"/>
      <c r="S481" s="187"/>
      <c r="T481" s="188"/>
      <c r="AT481" s="189" t="s">
        <v>739</v>
      </c>
      <c r="AU481" s="189" t="s">
        <v>681</v>
      </c>
      <c r="AV481" s="11" t="s">
        <v>681</v>
      </c>
      <c r="AW481" s="11" t="s">
        <v>637</v>
      </c>
      <c r="AX481" s="11" t="s">
        <v>673</v>
      </c>
      <c r="AY481" s="189" t="s">
        <v>724</v>
      </c>
    </row>
    <row r="482" spans="2:51" s="11" customFormat="1" ht="22.5" customHeight="1">
      <c r="B482" s="181"/>
      <c r="D482" s="179" t="s">
        <v>739</v>
      </c>
      <c r="E482" s="189" t="s">
        <v>620</v>
      </c>
      <c r="F482" s="190" t="s">
        <v>1346</v>
      </c>
      <c r="H482" s="191">
        <v>43</v>
      </c>
      <c r="I482" s="185"/>
      <c r="L482" s="181"/>
      <c r="M482" s="186"/>
      <c r="N482" s="187"/>
      <c r="O482" s="187"/>
      <c r="P482" s="187"/>
      <c r="Q482" s="187"/>
      <c r="R482" s="187"/>
      <c r="S482" s="187"/>
      <c r="T482" s="188"/>
      <c r="AT482" s="189" t="s">
        <v>739</v>
      </c>
      <c r="AU482" s="189" t="s">
        <v>681</v>
      </c>
      <c r="AV482" s="11" t="s">
        <v>681</v>
      </c>
      <c r="AW482" s="11" t="s">
        <v>637</v>
      </c>
      <c r="AX482" s="11" t="s">
        <v>673</v>
      </c>
      <c r="AY482" s="189" t="s">
        <v>724</v>
      </c>
    </row>
    <row r="483" spans="2:51" s="11" customFormat="1" ht="22.5" customHeight="1">
      <c r="B483" s="181"/>
      <c r="D483" s="179" t="s">
        <v>739</v>
      </c>
      <c r="E483" s="189" t="s">
        <v>620</v>
      </c>
      <c r="F483" s="190" t="s">
        <v>1348</v>
      </c>
      <c r="H483" s="191">
        <v>25</v>
      </c>
      <c r="I483" s="185"/>
      <c r="L483" s="181"/>
      <c r="M483" s="186"/>
      <c r="N483" s="187"/>
      <c r="O483" s="187"/>
      <c r="P483" s="187"/>
      <c r="Q483" s="187"/>
      <c r="R483" s="187"/>
      <c r="S483" s="187"/>
      <c r="T483" s="188"/>
      <c r="AT483" s="189" t="s">
        <v>739</v>
      </c>
      <c r="AU483" s="189" t="s">
        <v>681</v>
      </c>
      <c r="AV483" s="11" t="s">
        <v>681</v>
      </c>
      <c r="AW483" s="11" t="s">
        <v>637</v>
      </c>
      <c r="AX483" s="11" t="s">
        <v>673</v>
      </c>
      <c r="AY483" s="189" t="s">
        <v>724</v>
      </c>
    </row>
    <row r="484" spans="2:51" s="11" customFormat="1" ht="22.5" customHeight="1">
      <c r="B484" s="181"/>
      <c r="D484" s="179" t="s">
        <v>739</v>
      </c>
      <c r="E484" s="189" t="s">
        <v>620</v>
      </c>
      <c r="F484" s="190" t="s">
        <v>1349</v>
      </c>
      <c r="H484" s="191">
        <v>47</v>
      </c>
      <c r="I484" s="185"/>
      <c r="L484" s="181"/>
      <c r="M484" s="186"/>
      <c r="N484" s="187"/>
      <c r="O484" s="187"/>
      <c r="P484" s="187"/>
      <c r="Q484" s="187"/>
      <c r="R484" s="187"/>
      <c r="S484" s="187"/>
      <c r="T484" s="188"/>
      <c r="AT484" s="189" t="s">
        <v>739</v>
      </c>
      <c r="AU484" s="189" t="s">
        <v>681</v>
      </c>
      <c r="AV484" s="11" t="s">
        <v>681</v>
      </c>
      <c r="AW484" s="11" t="s">
        <v>637</v>
      </c>
      <c r="AX484" s="11" t="s">
        <v>673</v>
      </c>
      <c r="AY484" s="189" t="s">
        <v>724</v>
      </c>
    </row>
    <row r="485" spans="2:51" s="11" customFormat="1" ht="22.5" customHeight="1">
      <c r="B485" s="181"/>
      <c r="D485" s="179" t="s">
        <v>739</v>
      </c>
      <c r="E485" s="189" t="s">
        <v>620</v>
      </c>
      <c r="F485" s="190" t="s">
        <v>1350</v>
      </c>
      <c r="H485" s="191">
        <v>31</v>
      </c>
      <c r="I485" s="185"/>
      <c r="L485" s="181"/>
      <c r="M485" s="186"/>
      <c r="N485" s="187"/>
      <c r="O485" s="187"/>
      <c r="P485" s="187"/>
      <c r="Q485" s="187"/>
      <c r="R485" s="187"/>
      <c r="S485" s="187"/>
      <c r="T485" s="188"/>
      <c r="AT485" s="189" t="s">
        <v>739</v>
      </c>
      <c r="AU485" s="189" t="s">
        <v>681</v>
      </c>
      <c r="AV485" s="11" t="s">
        <v>681</v>
      </c>
      <c r="AW485" s="11" t="s">
        <v>637</v>
      </c>
      <c r="AX485" s="11" t="s">
        <v>673</v>
      </c>
      <c r="AY485" s="189" t="s">
        <v>724</v>
      </c>
    </row>
    <row r="486" spans="2:51" s="11" customFormat="1" ht="22.5" customHeight="1">
      <c r="B486" s="181"/>
      <c r="D486" s="179" t="s">
        <v>739</v>
      </c>
      <c r="E486" s="189" t="s">
        <v>620</v>
      </c>
      <c r="F486" s="190" t="s">
        <v>1351</v>
      </c>
      <c r="H486" s="191">
        <v>44</v>
      </c>
      <c r="I486" s="185"/>
      <c r="L486" s="181"/>
      <c r="M486" s="186"/>
      <c r="N486" s="187"/>
      <c r="O486" s="187"/>
      <c r="P486" s="187"/>
      <c r="Q486" s="187"/>
      <c r="R486" s="187"/>
      <c r="S486" s="187"/>
      <c r="T486" s="188"/>
      <c r="AT486" s="189" t="s">
        <v>739</v>
      </c>
      <c r="AU486" s="189" t="s">
        <v>681</v>
      </c>
      <c r="AV486" s="11" t="s">
        <v>681</v>
      </c>
      <c r="AW486" s="11" t="s">
        <v>637</v>
      </c>
      <c r="AX486" s="11" t="s">
        <v>673</v>
      </c>
      <c r="AY486" s="189" t="s">
        <v>724</v>
      </c>
    </row>
    <row r="487" spans="2:51" s="11" customFormat="1" ht="22.5" customHeight="1">
      <c r="B487" s="181"/>
      <c r="D487" s="179" t="s">
        <v>739</v>
      </c>
      <c r="E487" s="189" t="s">
        <v>620</v>
      </c>
      <c r="F487" s="190" t="s">
        <v>1352</v>
      </c>
      <c r="H487" s="191">
        <v>28</v>
      </c>
      <c r="I487" s="185"/>
      <c r="L487" s="181"/>
      <c r="M487" s="186"/>
      <c r="N487" s="187"/>
      <c r="O487" s="187"/>
      <c r="P487" s="187"/>
      <c r="Q487" s="187"/>
      <c r="R487" s="187"/>
      <c r="S487" s="187"/>
      <c r="T487" s="188"/>
      <c r="AT487" s="189" t="s">
        <v>739</v>
      </c>
      <c r="AU487" s="189" t="s">
        <v>681</v>
      </c>
      <c r="AV487" s="11" t="s">
        <v>681</v>
      </c>
      <c r="AW487" s="11" t="s">
        <v>637</v>
      </c>
      <c r="AX487" s="11" t="s">
        <v>673</v>
      </c>
      <c r="AY487" s="189" t="s">
        <v>724</v>
      </c>
    </row>
    <row r="488" spans="2:51" s="11" customFormat="1" ht="22.5" customHeight="1">
      <c r="B488" s="181"/>
      <c r="D488" s="179" t="s">
        <v>739</v>
      </c>
      <c r="E488" s="189" t="s">
        <v>620</v>
      </c>
      <c r="F488" s="190" t="s">
        <v>1353</v>
      </c>
      <c r="H488" s="191">
        <v>46</v>
      </c>
      <c r="I488" s="185"/>
      <c r="L488" s="181"/>
      <c r="M488" s="186"/>
      <c r="N488" s="187"/>
      <c r="O488" s="187"/>
      <c r="P488" s="187"/>
      <c r="Q488" s="187"/>
      <c r="R488" s="187"/>
      <c r="S488" s="187"/>
      <c r="T488" s="188"/>
      <c r="AT488" s="189" t="s">
        <v>739</v>
      </c>
      <c r="AU488" s="189" t="s">
        <v>681</v>
      </c>
      <c r="AV488" s="11" t="s">
        <v>681</v>
      </c>
      <c r="AW488" s="11" t="s">
        <v>637</v>
      </c>
      <c r="AX488" s="11" t="s">
        <v>673</v>
      </c>
      <c r="AY488" s="189" t="s">
        <v>724</v>
      </c>
    </row>
    <row r="489" spans="2:51" s="12" customFormat="1" ht="22.5" customHeight="1">
      <c r="B489" s="192"/>
      <c r="D489" s="179" t="s">
        <v>739</v>
      </c>
      <c r="E489" s="224" t="s">
        <v>620</v>
      </c>
      <c r="F489" s="225" t="s">
        <v>748</v>
      </c>
      <c r="H489" s="226">
        <v>1004</v>
      </c>
      <c r="I489" s="196"/>
      <c r="L489" s="192"/>
      <c r="M489" s="197"/>
      <c r="N489" s="198"/>
      <c r="O489" s="198"/>
      <c r="P489" s="198"/>
      <c r="Q489" s="198"/>
      <c r="R489" s="198"/>
      <c r="S489" s="198"/>
      <c r="T489" s="199"/>
      <c r="AT489" s="200" t="s">
        <v>739</v>
      </c>
      <c r="AU489" s="200" t="s">
        <v>681</v>
      </c>
      <c r="AV489" s="12" t="s">
        <v>732</v>
      </c>
      <c r="AW489" s="12" t="s">
        <v>637</v>
      </c>
      <c r="AX489" s="12" t="s">
        <v>673</v>
      </c>
      <c r="AY489" s="200" t="s">
        <v>724</v>
      </c>
    </row>
    <row r="490" spans="2:51" s="11" customFormat="1" ht="22.5" customHeight="1">
      <c r="B490" s="181"/>
      <c r="D490" s="177" t="s">
        <v>739</v>
      </c>
      <c r="E490" s="182" t="s">
        <v>620</v>
      </c>
      <c r="F490" s="183" t="s">
        <v>59</v>
      </c>
      <c r="H490" s="184">
        <v>753</v>
      </c>
      <c r="I490" s="185"/>
      <c r="L490" s="181"/>
      <c r="M490" s="186"/>
      <c r="N490" s="187"/>
      <c r="O490" s="187"/>
      <c r="P490" s="187"/>
      <c r="Q490" s="187"/>
      <c r="R490" s="187"/>
      <c r="S490" s="187"/>
      <c r="T490" s="188"/>
      <c r="AT490" s="189" t="s">
        <v>739</v>
      </c>
      <c r="AU490" s="189" t="s">
        <v>681</v>
      </c>
      <c r="AV490" s="11" t="s">
        <v>681</v>
      </c>
      <c r="AW490" s="11" t="s">
        <v>637</v>
      </c>
      <c r="AX490" s="11" t="s">
        <v>622</v>
      </c>
      <c r="AY490" s="189" t="s">
        <v>724</v>
      </c>
    </row>
    <row r="491" spans="2:65" s="1" customFormat="1" ht="31.5" customHeight="1">
      <c r="B491" s="164"/>
      <c r="C491" s="165" t="s">
        <v>60</v>
      </c>
      <c r="D491" s="165" t="s">
        <v>727</v>
      </c>
      <c r="E491" s="166" t="s">
        <v>61</v>
      </c>
      <c r="F491" s="167" t="s">
        <v>62</v>
      </c>
      <c r="G491" s="168" t="s">
        <v>875</v>
      </c>
      <c r="H491" s="169">
        <v>6</v>
      </c>
      <c r="I491" s="170"/>
      <c r="J491" s="171">
        <f>ROUND(I491*H491,2)</f>
        <v>0</v>
      </c>
      <c r="K491" s="167" t="s">
        <v>731</v>
      </c>
      <c r="L491" s="34"/>
      <c r="M491" s="172" t="s">
        <v>620</v>
      </c>
      <c r="N491" s="173" t="s">
        <v>644</v>
      </c>
      <c r="O491" s="35"/>
      <c r="P491" s="174">
        <f>O491*H491</f>
        <v>0</v>
      </c>
      <c r="Q491" s="174">
        <v>0</v>
      </c>
      <c r="R491" s="174">
        <f>Q491*H491</f>
        <v>0</v>
      </c>
      <c r="S491" s="174">
        <v>0.025</v>
      </c>
      <c r="T491" s="175">
        <f>S491*H491</f>
        <v>0.15000000000000002</v>
      </c>
      <c r="AR491" s="17" t="s">
        <v>732</v>
      </c>
      <c r="AT491" s="17" t="s">
        <v>727</v>
      </c>
      <c r="AU491" s="17" t="s">
        <v>681</v>
      </c>
      <c r="AY491" s="17" t="s">
        <v>724</v>
      </c>
      <c r="BE491" s="176">
        <f>IF(N491="základní",J491,0)</f>
        <v>0</v>
      </c>
      <c r="BF491" s="176">
        <f>IF(N491="snížená",J491,0)</f>
        <v>0</v>
      </c>
      <c r="BG491" s="176">
        <f>IF(N491="zákl. přenesená",J491,0)</f>
        <v>0</v>
      </c>
      <c r="BH491" s="176">
        <f>IF(N491="sníž. přenesená",J491,0)</f>
        <v>0</v>
      </c>
      <c r="BI491" s="176">
        <f>IF(N491="nulová",J491,0)</f>
        <v>0</v>
      </c>
      <c r="BJ491" s="17" t="s">
        <v>622</v>
      </c>
      <c r="BK491" s="176">
        <f>ROUND(I491*H491,2)</f>
        <v>0</v>
      </c>
      <c r="BL491" s="17" t="s">
        <v>732</v>
      </c>
      <c r="BM491" s="17" t="s">
        <v>63</v>
      </c>
    </row>
    <row r="492" spans="2:47" s="1" customFormat="1" ht="42" customHeight="1">
      <c r="B492" s="34"/>
      <c r="D492" s="177" t="s">
        <v>734</v>
      </c>
      <c r="F492" s="178" t="s">
        <v>64</v>
      </c>
      <c r="I492" s="133"/>
      <c r="L492" s="34"/>
      <c r="M492" s="64"/>
      <c r="N492" s="35"/>
      <c r="O492" s="35"/>
      <c r="P492" s="35"/>
      <c r="Q492" s="35"/>
      <c r="R492" s="35"/>
      <c r="S492" s="35"/>
      <c r="T492" s="65"/>
      <c r="AT492" s="17" t="s">
        <v>734</v>
      </c>
      <c r="AU492" s="17" t="s">
        <v>681</v>
      </c>
    </row>
    <row r="493" spans="2:65" s="1" customFormat="1" ht="22.5" customHeight="1">
      <c r="B493" s="164"/>
      <c r="C493" s="165" t="s">
        <v>65</v>
      </c>
      <c r="D493" s="165" t="s">
        <v>727</v>
      </c>
      <c r="E493" s="166" t="s">
        <v>66</v>
      </c>
      <c r="F493" s="167" t="s">
        <v>67</v>
      </c>
      <c r="G493" s="168" t="s">
        <v>875</v>
      </c>
      <c r="H493" s="169">
        <v>136.5</v>
      </c>
      <c r="I493" s="170"/>
      <c r="J493" s="171">
        <f>ROUND(I493*H493,2)</f>
        <v>0</v>
      </c>
      <c r="K493" s="167" t="s">
        <v>731</v>
      </c>
      <c r="L493" s="34"/>
      <c r="M493" s="172" t="s">
        <v>620</v>
      </c>
      <c r="N493" s="173" t="s">
        <v>644</v>
      </c>
      <c r="O493" s="35"/>
      <c r="P493" s="174">
        <f>O493*H493</f>
        <v>0</v>
      </c>
      <c r="Q493" s="174">
        <v>0</v>
      </c>
      <c r="R493" s="174">
        <f>Q493*H493</f>
        <v>0</v>
      </c>
      <c r="S493" s="174">
        <v>0</v>
      </c>
      <c r="T493" s="175">
        <f>S493*H493</f>
        <v>0</v>
      </c>
      <c r="AR493" s="17" t="s">
        <v>732</v>
      </c>
      <c r="AT493" s="17" t="s">
        <v>727</v>
      </c>
      <c r="AU493" s="17" t="s">
        <v>681</v>
      </c>
      <c r="AY493" s="17" t="s">
        <v>724</v>
      </c>
      <c r="BE493" s="176">
        <f>IF(N493="základní",J493,0)</f>
        <v>0</v>
      </c>
      <c r="BF493" s="176">
        <f>IF(N493="snížená",J493,0)</f>
        <v>0</v>
      </c>
      <c r="BG493" s="176">
        <f>IF(N493="zákl. přenesená",J493,0)</f>
        <v>0</v>
      </c>
      <c r="BH493" s="176">
        <f>IF(N493="sníž. přenesená",J493,0)</f>
        <v>0</v>
      </c>
      <c r="BI493" s="176">
        <f>IF(N493="nulová",J493,0)</f>
        <v>0</v>
      </c>
      <c r="BJ493" s="17" t="s">
        <v>622</v>
      </c>
      <c r="BK493" s="176">
        <f>ROUND(I493*H493,2)</f>
        <v>0</v>
      </c>
      <c r="BL493" s="17" t="s">
        <v>732</v>
      </c>
      <c r="BM493" s="17" t="s">
        <v>68</v>
      </c>
    </row>
    <row r="494" spans="2:51" s="11" customFormat="1" ht="22.5" customHeight="1">
      <c r="B494" s="181"/>
      <c r="D494" s="179" t="s">
        <v>739</v>
      </c>
      <c r="E494" s="189" t="s">
        <v>620</v>
      </c>
      <c r="F494" s="190" t="s">
        <v>69</v>
      </c>
      <c r="H494" s="191">
        <v>110</v>
      </c>
      <c r="I494" s="185"/>
      <c r="L494" s="181"/>
      <c r="M494" s="186"/>
      <c r="N494" s="187"/>
      <c r="O494" s="187"/>
      <c r="P494" s="187"/>
      <c r="Q494" s="187"/>
      <c r="R494" s="187"/>
      <c r="S494" s="187"/>
      <c r="T494" s="188"/>
      <c r="AT494" s="189" t="s">
        <v>739</v>
      </c>
      <c r="AU494" s="189" t="s">
        <v>681</v>
      </c>
      <c r="AV494" s="11" t="s">
        <v>681</v>
      </c>
      <c r="AW494" s="11" t="s">
        <v>637</v>
      </c>
      <c r="AX494" s="11" t="s">
        <v>673</v>
      </c>
      <c r="AY494" s="189" t="s">
        <v>724</v>
      </c>
    </row>
    <row r="495" spans="2:51" s="11" customFormat="1" ht="22.5" customHeight="1">
      <c r="B495" s="181"/>
      <c r="D495" s="179" t="s">
        <v>739</v>
      </c>
      <c r="E495" s="189" t="s">
        <v>620</v>
      </c>
      <c r="F495" s="190" t="s">
        <v>70</v>
      </c>
      <c r="H495" s="191">
        <v>72</v>
      </c>
      <c r="I495" s="185"/>
      <c r="L495" s="181"/>
      <c r="M495" s="186"/>
      <c r="N495" s="187"/>
      <c r="O495" s="187"/>
      <c r="P495" s="187"/>
      <c r="Q495" s="187"/>
      <c r="R495" s="187"/>
      <c r="S495" s="187"/>
      <c r="T495" s="188"/>
      <c r="AT495" s="189" t="s">
        <v>739</v>
      </c>
      <c r="AU495" s="189" t="s">
        <v>681</v>
      </c>
      <c r="AV495" s="11" t="s">
        <v>681</v>
      </c>
      <c r="AW495" s="11" t="s">
        <v>637</v>
      </c>
      <c r="AX495" s="11" t="s">
        <v>673</v>
      </c>
      <c r="AY495" s="189" t="s">
        <v>724</v>
      </c>
    </row>
    <row r="496" spans="2:51" s="12" customFormat="1" ht="22.5" customHeight="1">
      <c r="B496" s="192"/>
      <c r="D496" s="179" t="s">
        <v>739</v>
      </c>
      <c r="E496" s="224" t="s">
        <v>620</v>
      </c>
      <c r="F496" s="225" t="s">
        <v>748</v>
      </c>
      <c r="H496" s="226">
        <v>182</v>
      </c>
      <c r="I496" s="196"/>
      <c r="L496" s="192"/>
      <c r="M496" s="197"/>
      <c r="N496" s="198"/>
      <c r="O496" s="198"/>
      <c r="P496" s="198"/>
      <c r="Q496" s="198"/>
      <c r="R496" s="198"/>
      <c r="S496" s="198"/>
      <c r="T496" s="199"/>
      <c r="AT496" s="200" t="s">
        <v>739</v>
      </c>
      <c r="AU496" s="200" t="s">
        <v>681</v>
      </c>
      <c r="AV496" s="12" t="s">
        <v>732</v>
      </c>
      <c r="AW496" s="12" t="s">
        <v>637</v>
      </c>
      <c r="AX496" s="12" t="s">
        <v>622</v>
      </c>
      <c r="AY496" s="200" t="s">
        <v>724</v>
      </c>
    </row>
    <row r="497" spans="2:51" s="11" customFormat="1" ht="22.5" customHeight="1">
      <c r="B497" s="181"/>
      <c r="D497" s="177" t="s">
        <v>739</v>
      </c>
      <c r="F497" s="183" t="s">
        <v>71</v>
      </c>
      <c r="H497" s="184">
        <v>136.5</v>
      </c>
      <c r="I497" s="185"/>
      <c r="L497" s="181"/>
      <c r="M497" s="186"/>
      <c r="N497" s="187"/>
      <c r="O497" s="187"/>
      <c r="P497" s="187"/>
      <c r="Q497" s="187"/>
      <c r="R497" s="187"/>
      <c r="S497" s="187"/>
      <c r="T497" s="188"/>
      <c r="AT497" s="189" t="s">
        <v>739</v>
      </c>
      <c r="AU497" s="189" t="s">
        <v>681</v>
      </c>
      <c r="AV497" s="11" t="s">
        <v>681</v>
      </c>
      <c r="AW497" s="11" t="s">
        <v>604</v>
      </c>
      <c r="AX497" s="11" t="s">
        <v>622</v>
      </c>
      <c r="AY497" s="189" t="s">
        <v>724</v>
      </c>
    </row>
    <row r="498" spans="2:65" s="1" customFormat="1" ht="22.5" customHeight="1">
      <c r="B498" s="164"/>
      <c r="C498" s="165" t="s">
        <v>72</v>
      </c>
      <c r="D498" s="165" t="s">
        <v>727</v>
      </c>
      <c r="E498" s="166" t="s">
        <v>73</v>
      </c>
      <c r="F498" s="167" t="s">
        <v>74</v>
      </c>
      <c r="G498" s="168" t="s">
        <v>757</v>
      </c>
      <c r="H498" s="169">
        <v>10.5</v>
      </c>
      <c r="I498" s="170"/>
      <c r="J498" s="171">
        <f>ROUND(I498*H498,2)</f>
        <v>0</v>
      </c>
      <c r="K498" s="167" t="s">
        <v>731</v>
      </c>
      <c r="L498" s="34"/>
      <c r="M498" s="172" t="s">
        <v>620</v>
      </c>
      <c r="N498" s="173" t="s">
        <v>644</v>
      </c>
      <c r="O498" s="35"/>
      <c r="P498" s="174">
        <f>O498*H498</f>
        <v>0</v>
      </c>
      <c r="Q498" s="174">
        <v>0</v>
      </c>
      <c r="R498" s="174">
        <f>Q498*H498</f>
        <v>0</v>
      </c>
      <c r="S498" s="174">
        <v>0</v>
      </c>
      <c r="T498" s="175">
        <f>S498*H498</f>
        <v>0</v>
      </c>
      <c r="AR498" s="17" t="s">
        <v>732</v>
      </c>
      <c r="AT498" s="17" t="s">
        <v>727</v>
      </c>
      <c r="AU498" s="17" t="s">
        <v>681</v>
      </c>
      <c r="AY498" s="17" t="s">
        <v>724</v>
      </c>
      <c r="BE498" s="176">
        <f>IF(N498="základní",J498,0)</f>
        <v>0</v>
      </c>
      <c r="BF498" s="176">
        <f>IF(N498="snížená",J498,0)</f>
        <v>0</v>
      </c>
      <c r="BG498" s="176">
        <f>IF(N498="zákl. přenesená",J498,0)</f>
        <v>0</v>
      </c>
      <c r="BH498" s="176">
        <f>IF(N498="sníž. přenesená",J498,0)</f>
        <v>0</v>
      </c>
      <c r="BI498" s="176">
        <f>IF(N498="nulová",J498,0)</f>
        <v>0</v>
      </c>
      <c r="BJ498" s="17" t="s">
        <v>622</v>
      </c>
      <c r="BK498" s="176">
        <f>ROUND(I498*H498,2)</f>
        <v>0</v>
      </c>
      <c r="BL498" s="17" t="s">
        <v>732</v>
      </c>
      <c r="BM498" s="17" t="s">
        <v>75</v>
      </c>
    </row>
    <row r="499" spans="2:47" s="1" customFormat="1" ht="30" customHeight="1">
      <c r="B499" s="34"/>
      <c r="D499" s="177" t="s">
        <v>734</v>
      </c>
      <c r="F499" s="178" t="s">
        <v>76</v>
      </c>
      <c r="I499" s="133"/>
      <c r="L499" s="34"/>
      <c r="M499" s="64"/>
      <c r="N499" s="35"/>
      <c r="O499" s="35"/>
      <c r="P499" s="35"/>
      <c r="Q499" s="35"/>
      <c r="R499" s="35"/>
      <c r="S499" s="35"/>
      <c r="T499" s="65"/>
      <c r="AT499" s="17" t="s">
        <v>734</v>
      </c>
      <c r="AU499" s="17" t="s">
        <v>681</v>
      </c>
    </row>
    <row r="500" spans="2:65" s="1" customFormat="1" ht="22.5" customHeight="1">
      <c r="B500" s="164"/>
      <c r="C500" s="165" t="s">
        <v>77</v>
      </c>
      <c r="D500" s="165" t="s">
        <v>727</v>
      </c>
      <c r="E500" s="166" t="s">
        <v>78</v>
      </c>
      <c r="F500" s="167" t="s">
        <v>79</v>
      </c>
      <c r="G500" s="168" t="s">
        <v>757</v>
      </c>
      <c r="H500" s="169">
        <v>209</v>
      </c>
      <c r="I500" s="170"/>
      <c r="J500" s="171">
        <f>ROUND(I500*H500,2)</f>
        <v>0</v>
      </c>
      <c r="K500" s="167" t="s">
        <v>731</v>
      </c>
      <c r="L500" s="34"/>
      <c r="M500" s="172" t="s">
        <v>620</v>
      </c>
      <c r="N500" s="173" t="s">
        <v>644</v>
      </c>
      <c r="O500" s="35"/>
      <c r="P500" s="174">
        <f>O500*H500</f>
        <v>0</v>
      </c>
      <c r="Q500" s="174">
        <v>0</v>
      </c>
      <c r="R500" s="174">
        <f>Q500*H500</f>
        <v>0</v>
      </c>
      <c r="S500" s="174">
        <v>0</v>
      </c>
      <c r="T500" s="175">
        <f>S500*H500</f>
        <v>0</v>
      </c>
      <c r="AR500" s="17" t="s">
        <v>732</v>
      </c>
      <c r="AT500" s="17" t="s">
        <v>727</v>
      </c>
      <c r="AU500" s="17" t="s">
        <v>681</v>
      </c>
      <c r="AY500" s="17" t="s">
        <v>724</v>
      </c>
      <c r="BE500" s="176">
        <f>IF(N500="základní",J500,0)</f>
        <v>0</v>
      </c>
      <c r="BF500" s="176">
        <f>IF(N500="snížená",J500,0)</f>
        <v>0</v>
      </c>
      <c r="BG500" s="176">
        <f>IF(N500="zákl. přenesená",J500,0)</f>
        <v>0</v>
      </c>
      <c r="BH500" s="176">
        <f>IF(N500="sníž. přenesená",J500,0)</f>
        <v>0</v>
      </c>
      <c r="BI500" s="176">
        <f>IF(N500="nulová",J500,0)</f>
        <v>0</v>
      </c>
      <c r="BJ500" s="17" t="s">
        <v>622</v>
      </c>
      <c r="BK500" s="176">
        <f>ROUND(I500*H500,2)</f>
        <v>0</v>
      </c>
      <c r="BL500" s="17" t="s">
        <v>732</v>
      </c>
      <c r="BM500" s="17" t="s">
        <v>80</v>
      </c>
    </row>
    <row r="501" spans="2:47" s="1" customFormat="1" ht="42" customHeight="1">
      <c r="B501" s="34"/>
      <c r="D501" s="177" t="s">
        <v>734</v>
      </c>
      <c r="F501" s="178" t="s">
        <v>81</v>
      </c>
      <c r="I501" s="133"/>
      <c r="L501" s="34"/>
      <c r="M501" s="64"/>
      <c r="N501" s="35"/>
      <c r="O501" s="35"/>
      <c r="P501" s="35"/>
      <c r="Q501" s="35"/>
      <c r="R501" s="35"/>
      <c r="S501" s="35"/>
      <c r="T501" s="65"/>
      <c r="AT501" s="17" t="s">
        <v>734</v>
      </c>
      <c r="AU501" s="17" t="s">
        <v>681</v>
      </c>
    </row>
    <row r="502" spans="2:65" s="1" customFormat="1" ht="22.5" customHeight="1">
      <c r="B502" s="164"/>
      <c r="C502" s="165" t="s">
        <v>82</v>
      </c>
      <c r="D502" s="165" t="s">
        <v>727</v>
      </c>
      <c r="E502" s="166" t="s">
        <v>83</v>
      </c>
      <c r="F502" s="167" t="s">
        <v>84</v>
      </c>
      <c r="G502" s="168" t="s">
        <v>757</v>
      </c>
      <c r="H502" s="169">
        <v>44.5</v>
      </c>
      <c r="I502" s="170"/>
      <c r="J502" s="171">
        <f>ROUND(I502*H502,2)</f>
        <v>0</v>
      </c>
      <c r="K502" s="167" t="s">
        <v>731</v>
      </c>
      <c r="L502" s="34"/>
      <c r="M502" s="172" t="s">
        <v>620</v>
      </c>
      <c r="N502" s="173" t="s">
        <v>644</v>
      </c>
      <c r="O502" s="35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AR502" s="17" t="s">
        <v>732</v>
      </c>
      <c r="AT502" s="17" t="s">
        <v>727</v>
      </c>
      <c r="AU502" s="17" t="s">
        <v>681</v>
      </c>
      <c r="AY502" s="17" t="s">
        <v>724</v>
      </c>
      <c r="BE502" s="176">
        <f>IF(N502="základní",J502,0)</f>
        <v>0</v>
      </c>
      <c r="BF502" s="176">
        <f>IF(N502="snížená",J502,0)</f>
        <v>0</v>
      </c>
      <c r="BG502" s="176">
        <f>IF(N502="zákl. přenesená",J502,0)</f>
        <v>0</v>
      </c>
      <c r="BH502" s="176">
        <f>IF(N502="sníž. přenesená",J502,0)</f>
        <v>0</v>
      </c>
      <c r="BI502" s="176">
        <f>IF(N502="nulová",J502,0)</f>
        <v>0</v>
      </c>
      <c r="BJ502" s="17" t="s">
        <v>622</v>
      </c>
      <c r="BK502" s="176">
        <f>ROUND(I502*H502,2)</f>
        <v>0</v>
      </c>
      <c r="BL502" s="17" t="s">
        <v>732</v>
      </c>
      <c r="BM502" s="17" t="s">
        <v>85</v>
      </c>
    </row>
    <row r="503" spans="2:47" s="1" customFormat="1" ht="30" customHeight="1">
      <c r="B503" s="34"/>
      <c r="D503" s="177" t="s">
        <v>734</v>
      </c>
      <c r="F503" s="178" t="s">
        <v>86</v>
      </c>
      <c r="I503" s="133"/>
      <c r="L503" s="34"/>
      <c r="M503" s="64"/>
      <c r="N503" s="35"/>
      <c r="O503" s="35"/>
      <c r="P503" s="35"/>
      <c r="Q503" s="35"/>
      <c r="R503" s="35"/>
      <c r="S503" s="35"/>
      <c r="T503" s="65"/>
      <c r="AT503" s="17" t="s">
        <v>734</v>
      </c>
      <c r="AU503" s="17" t="s">
        <v>681</v>
      </c>
    </row>
    <row r="504" spans="2:65" s="1" customFormat="1" ht="22.5" customHeight="1">
      <c r="B504" s="164"/>
      <c r="C504" s="165" t="s">
        <v>87</v>
      </c>
      <c r="D504" s="165" t="s">
        <v>727</v>
      </c>
      <c r="E504" s="166" t="s">
        <v>88</v>
      </c>
      <c r="F504" s="167" t="s">
        <v>89</v>
      </c>
      <c r="G504" s="168" t="s">
        <v>887</v>
      </c>
      <c r="H504" s="169">
        <v>1</v>
      </c>
      <c r="I504" s="170"/>
      <c r="J504" s="171">
        <f>ROUND(I504*H504,2)</f>
        <v>0</v>
      </c>
      <c r="K504" s="167" t="s">
        <v>731</v>
      </c>
      <c r="L504" s="34"/>
      <c r="M504" s="172" t="s">
        <v>620</v>
      </c>
      <c r="N504" s="173" t="s">
        <v>644</v>
      </c>
      <c r="O504" s="35"/>
      <c r="P504" s="174">
        <f>O504*H504</f>
        <v>0</v>
      </c>
      <c r="Q504" s="174">
        <v>0.0001</v>
      </c>
      <c r="R504" s="174">
        <f>Q504*H504</f>
        <v>0.0001</v>
      </c>
      <c r="S504" s="174">
        <v>2.41</v>
      </c>
      <c r="T504" s="175">
        <f>S504*H504</f>
        <v>2.41</v>
      </c>
      <c r="AR504" s="17" t="s">
        <v>732</v>
      </c>
      <c r="AT504" s="17" t="s">
        <v>727</v>
      </c>
      <c r="AU504" s="17" t="s">
        <v>681</v>
      </c>
      <c r="AY504" s="17" t="s">
        <v>724</v>
      </c>
      <c r="BE504" s="176">
        <f>IF(N504="základní",J504,0)</f>
        <v>0</v>
      </c>
      <c r="BF504" s="176">
        <f>IF(N504="snížená",J504,0)</f>
        <v>0</v>
      </c>
      <c r="BG504" s="176">
        <f>IF(N504="zákl. přenesená",J504,0)</f>
        <v>0</v>
      </c>
      <c r="BH504" s="176">
        <f>IF(N504="sníž. přenesená",J504,0)</f>
        <v>0</v>
      </c>
      <c r="BI504" s="176">
        <f>IF(N504="nulová",J504,0)</f>
        <v>0</v>
      </c>
      <c r="BJ504" s="17" t="s">
        <v>622</v>
      </c>
      <c r="BK504" s="176">
        <f>ROUND(I504*H504,2)</f>
        <v>0</v>
      </c>
      <c r="BL504" s="17" t="s">
        <v>732</v>
      </c>
      <c r="BM504" s="17" t="s">
        <v>90</v>
      </c>
    </row>
    <row r="505" spans="2:47" s="1" customFormat="1" ht="30" customHeight="1">
      <c r="B505" s="34"/>
      <c r="D505" s="179" t="s">
        <v>734</v>
      </c>
      <c r="F505" s="180" t="s">
        <v>91</v>
      </c>
      <c r="I505" s="133"/>
      <c r="L505" s="34"/>
      <c r="M505" s="64"/>
      <c r="N505" s="35"/>
      <c r="O505" s="35"/>
      <c r="P505" s="35"/>
      <c r="Q505" s="35"/>
      <c r="R505" s="35"/>
      <c r="S505" s="35"/>
      <c r="T505" s="65"/>
      <c r="AT505" s="17" t="s">
        <v>734</v>
      </c>
      <c r="AU505" s="17" t="s">
        <v>681</v>
      </c>
    </row>
    <row r="506" spans="2:63" s="10" customFormat="1" ht="29.25" customHeight="1">
      <c r="B506" s="150"/>
      <c r="D506" s="161" t="s">
        <v>672</v>
      </c>
      <c r="E506" s="162" t="s">
        <v>92</v>
      </c>
      <c r="F506" s="162" t="s">
        <v>93</v>
      </c>
      <c r="I506" s="153"/>
      <c r="J506" s="163">
        <f>BK506</f>
        <v>0</v>
      </c>
      <c r="L506" s="150"/>
      <c r="M506" s="155"/>
      <c r="N506" s="156"/>
      <c r="O506" s="156"/>
      <c r="P506" s="157">
        <f>SUM(P507:P557)</f>
        <v>0</v>
      </c>
      <c r="Q506" s="156"/>
      <c r="R506" s="157">
        <f>SUM(R507:R557)</f>
        <v>0</v>
      </c>
      <c r="S506" s="156"/>
      <c r="T506" s="158">
        <f>SUM(T507:T557)</f>
        <v>0</v>
      </c>
      <c r="AR506" s="151" t="s">
        <v>622</v>
      </c>
      <c r="AT506" s="159" t="s">
        <v>672</v>
      </c>
      <c r="AU506" s="159" t="s">
        <v>622</v>
      </c>
      <c r="AY506" s="151" t="s">
        <v>724</v>
      </c>
      <c r="BK506" s="160">
        <f>SUM(BK507:BK557)</f>
        <v>0</v>
      </c>
    </row>
    <row r="507" spans="2:65" s="1" customFormat="1" ht="22.5" customHeight="1">
      <c r="B507" s="164"/>
      <c r="C507" s="165" t="s">
        <v>94</v>
      </c>
      <c r="D507" s="165" t="s">
        <v>727</v>
      </c>
      <c r="E507" s="166" t="s">
        <v>95</v>
      </c>
      <c r="F507" s="167" t="s">
        <v>96</v>
      </c>
      <c r="G507" s="168" t="s">
        <v>944</v>
      </c>
      <c r="H507" s="169">
        <v>2486</v>
      </c>
      <c r="I507" s="170"/>
      <c r="J507" s="171">
        <f>ROUND(I507*H507,2)</f>
        <v>0</v>
      </c>
      <c r="K507" s="167" t="s">
        <v>731</v>
      </c>
      <c r="L507" s="34"/>
      <c r="M507" s="172" t="s">
        <v>620</v>
      </c>
      <c r="N507" s="173" t="s">
        <v>644</v>
      </c>
      <c r="O507" s="35"/>
      <c r="P507" s="174">
        <f>O507*H507</f>
        <v>0</v>
      </c>
      <c r="Q507" s="174">
        <v>0</v>
      </c>
      <c r="R507" s="174">
        <f>Q507*H507</f>
        <v>0</v>
      </c>
      <c r="S507" s="174">
        <v>0</v>
      </c>
      <c r="T507" s="175">
        <f>S507*H507</f>
        <v>0</v>
      </c>
      <c r="AR507" s="17" t="s">
        <v>732</v>
      </c>
      <c r="AT507" s="17" t="s">
        <v>727</v>
      </c>
      <c r="AU507" s="17" t="s">
        <v>681</v>
      </c>
      <c r="AY507" s="17" t="s">
        <v>724</v>
      </c>
      <c r="BE507" s="176">
        <f>IF(N507="základní",J507,0)</f>
        <v>0</v>
      </c>
      <c r="BF507" s="176">
        <f>IF(N507="snížená",J507,0)</f>
        <v>0</v>
      </c>
      <c r="BG507" s="176">
        <f>IF(N507="zákl. přenesená",J507,0)</f>
        <v>0</v>
      </c>
      <c r="BH507" s="176">
        <f>IF(N507="sníž. přenesená",J507,0)</f>
        <v>0</v>
      </c>
      <c r="BI507" s="176">
        <f>IF(N507="nulová",J507,0)</f>
        <v>0</v>
      </c>
      <c r="BJ507" s="17" t="s">
        <v>622</v>
      </c>
      <c r="BK507" s="176">
        <f>ROUND(I507*H507,2)</f>
        <v>0</v>
      </c>
      <c r="BL507" s="17" t="s">
        <v>732</v>
      </c>
      <c r="BM507" s="17" t="s">
        <v>97</v>
      </c>
    </row>
    <row r="508" spans="2:51" s="11" customFormat="1" ht="31.5" customHeight="1">
      <c r="B508" s="181"/>
      <c r="D508" s="179" t="s">
        <v>739</v>
      </c>
      <c r="E508" s="189" t="s">
        <v>620</v>
      </c>
      <c r="F508" s="190" t="s">
        <v>98</v>
      </c>
      <c r="H508" s="191">
        <v>3.08</v>
      </c>
      <c r="I508" s="185"/>
      <c r="L508" s="181"/>
      <c r="M508" s="186"/>
      <c r="N508" s="187"/>
      <c r="O508" s="187"/>
      <c r="P508" s="187"/>
      <c r="Q508" s="187"/>
      <c r="R508" s="187"/>
      <c r="S508" s="187"/>
      <c r="T508" s="188"/>
      <c r="AT508" s="189" t="s">
        <v>739</v>
      </c>
      <c r="AU508" s="189" t="s">
        <v>681</v>
      </c>
      <c r="AV508" s="11" t="s">
        <v>681</v>
      </c>
      <c r="AW508" s="11" t="s">
        <v>637</v>
      </c>
      <c r="AX508" s="11" t="s">
        <v>673</v>
      </c>
      <c r="AY508" s="189" t="s">
        <v>724</v>
      </c>
    </row>
    <row r="509" spans="2:51" s="11" customFormat="1" ht="31.5" customHeight="1">
      <c r="B509" s="181"/>
      <c r="D509" s="179" t="s">
        <v>739</v>
      </c>
      <c r="E509" s="189" t="s">
        <v>620</v>
      </c>
      <c r="F509" s="190" t="s">
        <v>99</v>
      </c>
      <c r="H509" s="191">
        <v>7</v>
      </c>
      <c r="I509" s="185"/>
      <c r="L509" s="181"/>
      <c r="M509" s="186"/>
      <c r="N509" s="187"/>
      <c r="O509" s="187"/>
      <c r="P509" s="187"/>
      <c r="Q509" s="187"/>
      <c r="R509" s="187"/>
      <c r="S509" s="187"/>
      <c r="T509" s="188"/>
      <c r="AT509" s="189" t="s">
        <v>739</v>
      </c>
      <c r="AU509" s="189" t="s">
        <v>681</v>
      </c>
      <c r="AV509" s="11" t="s">
        <v>681</v>
      </c>
      <c r="AW509" s="11" t="s">
        <v>637</v>
      </c>
      <c r="AX509" s="11" t="s">
        <v>673</v>
      </c>
      <c r="AY509" s="189" t="s">
        <v>724</v>
      </c>
    </row>
    <row r="510" spans="2:51" s="11" customFormat="1" ht="31.5" customHeight="1">
      <c r="B510" s="181"/>
      <c r="D510" s="179" t="s">
        <v>739</v>
      </c>
      <c r="E510" s="189" t="s">
        <v>620</v>
      </c>
      <c r="F510" s="190" t="s">
        <v>100</v>
      </c>
      <c r="H510" s="191">
        <v>8.4</v>
      </c>
      <c r="I510" s="185"/>
      <c r="L510" s="181"/>
      <c r="M510" s="186"/>
      <c r="N510" s="187"/>
      <c r="O510" s="187"/>
      <c r="P510" s="187"/>
      <c r="Q510" s="187"/>
      <c r="R510" s="187"/>
      <c r="S510" s="187"/>
      <c r="T510" s="188"/>
      <c r="AT510" s="189" t="s">
        <v>739</v>
      </c>
      <c r="AU510" s="189" t="s">
        <v>681</v>
      </c>
      <c r="AV510" s="11" t="s">
        <v>681</v>
      </c>
      <c r="AW510" s="11" t="s">
        <v>637</v>
      </c>
      <c r="AX510" s="11" t="s">
        <v>673</v>
      </c>
      <c r="AY510" s="189" t="s">
        <v>724</v>
      </c>
    </row>
    <row r="511" spans="2:51" s="11" customFormat="1" ht="31.5" customHeight="1">
      <c r="B511" s="181"/>
      <c r="D511" s="179" t="s">
        <v>739</v>
      </c>
      <c r="E511" s="189" t="s">
        <v>620</v>
      </c>
      <c r="F511" s="190" t="s">
        <v>101</v>
      </c>
      <c r="H511" s="191">
        <v>500.78</v>
      </c>
      <c r="I511" s="185"/>
      <c r="L511" s="181"/>
      <c r="M511" s="186"/>
      <c r="N511" s="187"/>
      <c r="O511" s="187"/>
      <c r="P511" s="187"/>
      <c r="Q511" s="187"/>
      <c r="R511" s="187"/>
      <c r="S511" s="187"/>
      <c r="T511" s="188"/>
      <c r="AT511" s="189" t="s">
        <v>739</v>
      </c>
      <c r="AU511" s="189" t="s">
        <v>681</v>
      </c>
      <c r="AV511" s="11" t="s">
        <v>681</v>
      </c>
      <c r="AW511" s="11" t="s">
        <v>637</v>
      </c>
      <c r="AX511" s="11" t="s">
        <v>673</v>
      </c>
      <c r="AY511" s="189" t="s">
        <v>724</v>
      </c>
    </row>
    <row r="512" spans="2:51" s="11" customFormat="1" ht="31.5" customHeight="1">
      <c r="B512" s="181"/>
      <c r="D512" s="179" t="s">
        <v>739</v>
      </c>
      <c r="E512" s="189" t="s">
        <v>620</v>
      </c>
      <c r="F512" s="190" t="s">
        <v>102</v>
      </c>
      <c r="H512" s="191">
        <v>16.72</v>
      </c>
      <c r="I512" s="185"/>
      <c r="L512" s="181"/>
      <c r="M512" s="186"/>
      <c r="N512" s="187"/>
      <c r="O512" s="187"/>
      <c r="P512" s="187"/>
      <c r="Q512" s="187"/>
      <c r="R512" s="187"/>
      <c r="S512" s="187"/>
      <c r="T512" s="188"/>
      <c r="AT512" s="189" t="s">
        <v>739</v>
      </c>
      <c r="AU512" s="189" t="s">
        <v>681</v>
      </c>
      <c r="AV512" s="11" t="s">
        <v>681</v>
      </c>
      <c r="AW512" s="11" t="s">
        <v>637</v>
      </c>
      <c r="AX512" s="11" t="s">
        <v>673</v>
      </c>
      <c r="AY512" s="189" t="s">
        <v>724</v>
      </c>
    </row>
    <row r="513" spans="2:51" s="11" customFormat="1" ht="31.5" customHeight="1">
      <c r="B513" s="181"/>
      <c r="D513" s="179" t="s">
        <v>739</v>
      </c>
      <c r="E513" s="189" t="s">
        <v>620</v>
      </c>
      <c r="F513" s="190" t="s">
        <v>103</v>
      </c>
      <c r="H513" s="191">
        <v>7.92</v>
      </c>
      <c r="I513" s="185"/>
      <c r="L513" s="181"/>
      <c r="M513" s="186"/>
      <c r="N513" s="187"/>
      <c r="O513" s="187"/>
      <c r="P513" s="187"/>
      <c r="Q513" s="187"/>
      <c r="R513" s="187"/>
      <c r="S513" s="187"/>
      <c r="T513" s="188"/>
      <c r="AT513" s="189" t="s">
        <v>739</v>
      </c>
      <c r="AU513" s="189" t="s">
        <v>681</v>
      </c>
      <c r="AV513" s="11" t="s">
        <v>681</v>
      </c>
      <c r="AW513" s="11" t="s">
        <v>637</v>
      </c>
      <c r="AX513" s="11" t="s">
        <v>673</v>
      </c>
      <c r="AY513" s="189" t="s">
        <v>724</v>
      </c>
    </row>
    <row r="514" spans="2:51" s="11" customFormat="1" ht="22.5" customHeight="1">
      <c r="B514" s="181"/>
      <c r="D514" s="179" t="s">
        <v>739</v>
      </c>
      <c r="E514" s="189" t="s">
        <v>620</v>
      </c>
      <c r="F514" s="190" t="s">
        <v>104</v>
      </c>
      <c r="H514" s="191">
        <v>27.3</v>
      </c>
      <c r="I514" s="185"/>
      <c r="L514" s="181"/>
      <c r="M514" s="186"/>
      <c r="N514" s="187"/>
      <c r="O514" s="187"/>
      <c r="P514" s="187"/>
      <c r="Q514" s="187"/>
      <c r="R514" s="187"/>
      <c r="S514" s="187"/>
      <c r="T514" s="188"/>
      <c r="AT514" s="189" t="s">
        <v>739</v>
      </c>
      <c r="AU514" s="189" t="s">
        <v>681</v>
      </c>
      <c r="AV514" s="11" t="s">
        <v>681</v>
      </c>
      <c r="AW514" s="11" t="s">
        <v>637</v>
      </c>
      <c r="AX514" s="11" t="s">
        <v>673</v>
      </c>
      <c r="AY514" s="189" t="s">
        <v>724</v>
      </c>
    </row>
    <row r="515" spans="2:51" s="11" customFormat="1" ht="31.5" customHeight="1">
      <c r="B515" s="181"/>
      <c r="D515" s="179" t="s">
        <v>739</v>
      </c>
      <c r="E515" s="189" t="s">
        <v>620</v>
      </c>
      <c r="F515" s="190" t="s">
        <v>105</v>
      </c>
      <c r="H515" s="191">
        <v>344</v>
      </c>
      <c r="I515" s="185"/>
      <c r="L515" s="181"/>
      <c r="M515" s="186"/>
      <c r="N515" s="187"/>
      <c r="O515" s="187"/>
      <c r="P515" s="187"/>
      <c r="Q515" s="187"/>
      <c r="R515" s="187"/>
      <c r="S515" s="187"/>
      <c r="T515" s="188"/>
      <c r="AT515" s="189" t="s">
        <v>739</v>
      </c>
      <c r="AU515" s="189" t="s">
        <v>681</v>
      </c>
      <c r="AV515" s="11" t="s">
        <v>681</v>
      </c>
      <c r="AW515" s="11" t="s">
        <v>637</v>
      </c>
      <c r="AX515" s="11" t="s">
        <v>673</v>
      </c>
      <c r="AY515" s="189" t="s">
        <v>724</v>
      </c>
    </row>
    <row r="516" spans="2:51" s="11" customFormat="1" ht="31.5" customHeight="1">
      <c r="B516" s="181"/>
      <c r="D516" s="179" t="s">
        <v>739</v>
      </c>
      <c r="E516" s="189" t="s">
        <v>620</v>
      </c>
      <c r="F516" s="190" t="s">
        <v>106</v>
      </c>
      <c r="H516" s="191">
        <v>1188</v>
      </c>
      <c r="I516" s="185"/>
      <c r="L516" s="181"/>
      <c r="M516" s="186"/>
      <c r="N516" s="187"/>
      <c r="O516" s="187"/>
      <c r="P516" s="187"/>
      <c r="Q516" s="187"/>
      <c r="R516" s="187"/>
      <c r="S516" s="187"/>
      <c r="T516" s="188"/>
      <c r="AT516" s="189" t="s">
        <v>739</v>
      </c>
      <c r="AU516" s="189" t="s">
        <v>681</v>
      </c>
      <c r="AV516" s="11" t="s">
        <v>681</v>
      </c>
      <c r="AW516" s="11" t="s">
        <v>637</v>
      </c>
      <c r="AX516" s="11" t="s">
        <v>673</v>
      </c>
      <c r="AY516" s="189" t="s">
        <v>724</v>
      </c>
    </row>
    <row r="517" spans="2:51" s="11" customFormat="1" ht="31.5" customHeight="1">
      <c r="B517" s="181"/>
      <c r="D517" s="179" t="s">
        <v>739</v>
      </c>
      <c r="E517" s="189" t="s">
        <v>620</v>
      </c>
      <c r="F517" s="190" t="s">
        <v>107</v>
      </c>
      <c r="H517" s="191">
        <v>37.2</v>
      </c>
      <c r="I517" s="185"/>
      <c r="L517" s="181"/>
      <c r="M517" s="186"/>
      <c r="N517" s="187"/>
      <c r="O517" s="187"/>
      <c r="P517" s="187"/>
      <c r="Q517" s="187"/>
      <c r="R517" s="187"/>
      <c r="S517" s="187"/>
      <c r="T517" s="188"/>
      <c r="AT517" s="189" t="s">
        <v>739</v>
      </c>
      <c r="AU517" s="189" t="s">
        <v>681</v>
      </c>
      <c r="AV517" s="11" t="s">
        <v>681</v>
      </c>
      <c r="AW517" s="11" t="s">
        <v>637</v>
      </c>
      <c r="AX517" s="11" t="s">
        <v>673</v>
      </c>
      <c r="AY517" s="189" t="s">
        <v>724</v>
      </c>
    </row>
    <row r="518" spans="2:51" s="11" customFormat="1" ht="31.5" customHeight="1">
      <c r="B518" s="181"/>
      <c r="D518" s="179" t="s">
        <v>739</v>
      </c>
      <c r="E518" s="189" t="s">
        <v>620</v>
      </c>
      <c r="F518" s="190" t="s">
        <v>108</v>
      </c>
      <c r="H518" s="191">
        <v>41.6</v>
      </c>
      <c r="I518" s="185"/>
      <c r="L518" s="181"/>
      <c r="M518" s="186"/>
      <c r="N518" s="187"/>
      <c r="O518" s="187"/>
      <c r="P518" s="187"/>
      <c r="Q518" s="187"/>
      <c r="R518" s="187"/>
      <c r="S518" s="187"/>
      <c r="T518" s="188"/>
      <c r="AT518" s="189" t="s">
        <v>739</v>
      </c>
      <c r="AU518" s="189" t="s">
        <v>681</v>
      </c>
      <c r="AV518" s="11" t="s">
        <v>681</v>
      </c>
      <c r="AW518" s="11" t="s">
        <v>637</v>
      </c>
      <c r="AX518" s="11" t="s">
        <v>673</v>
      </c>
      <c r="AY518" s="189" t="s">
        <v>724</v>
      </c>
    </row>
    <row r="519" spans="2:51" s="11" customFormat="1" ht="31.5" customHeight="1">
      <c r="B519" s="181"/>
      <c r="D519" s="179" t="s">
        <v>739</v>
      </c>
      <c r="E519" s="189" t="s">
        <v>620</v>
      </c>
      <c r="F519" s="190" t="s">
        <v>109</v>
      </c>
      <c r="H519" s="191">
        <v>2.8</v>
      </c>
      <c r="I519" s="185"/>
      <c r="L519" s="181"/>
      <c r="M519" s="186"/>
      <c r="N519" s="187"/>
      <c r="O519" s="187"/>
      <c r="P519" s="187"/>
      <c r="Q519" s="187"/>
      <c r="R519" s="187"/>
      <c r="S519" s="187"/>
      <c r="T519" s="188"/>
      <c r="AT519" s="189" t="s">
        <v>739</v>
      </c>
      <c r="AU519" s="189" t="s">
        <v>681</v>
      </c>
      <c r="AV519" s="11" t="s">
        <v>681</v>
      </c>
      <c r="AW519" s="11" t="s">
        <v>637</v>
      </c>
      <c r="AX519" s="11" t="s">
        <v>673</v>
      </c>
      <c r="AY519" s="189" t="s">
        <v>724</v>
      </c>
    </row>
    <row r="520" spans="2:51" s="11" customFormat="1" ht="31.5" customHeight="1">
      <c r="B520" s="181"/>
      <c r="D520" s="179" t="s">
        <v>739</v>
      </c>
      <c r="E520" s="189" t="s">
        <v>620</v>
      </c>
      <c r="F520" s="190" t="s">
        <v>110</v>
      </c>
      <c r="H520" s="191">
        <v>301.2</v>
      </c>
      <c r="I520" s="185"/>
      <c r="L520" s="181"/>
      <c r="M520" s="186"/>
      <c r="N520" s="187"/>
      <c r="O520" s="187"/>
      <c r="P520" s="187"/>
      <c r="Q520" s="187"/>
      <c r="R520" s="187"/>
      <c r="S520" s="187"/>
      <c r="T520" s="188"/>
      <c r="AT520" s="189" t="s">
        <v>739</v>
      </c>
      <c r="AU520" s="189" t="s">
        <v>681</v>
      </c>
      <c r="AV520" s="11" t="s">
        <v>681</v>
      </c>
      <c r="AW520" s="11" t="s">
        <v>637</v>
      </c>
      <c r="AX520" s="11" t="s">
        <v>673</v>
      </c>
      <c r="AY520" s="189" t="s">
        <v>724</v>
      </c>
    </row>
    <row r="521" spans="2:51" s="12" customFormat="1" ht="22.5" customHeight="1">
      <c r="B521" s="192"/>
      <c r="D521" s="177" t="s">
        <v>739</v>
      </c>
      <c r="E521" s="193" t="s">
        <v>620</v>
      </c>
      <c r="F521" s="194" t="s">
        <v>748</v>
      </c>
      <c r="H521" s="195">
        <v>2486</v>
      </c>
      <c r="I521" s="196"/>
      <c r="L521" s="192"/>
      <c r="M521" s="197"/>
      <c r="N521" s="198"/>
      <c r="O521" s="198"/>
      <c r="P521" s="198"/>
      <c r="Q521" s="198"/>
      <c r="R521" s="198"/>
      <c r="S521" s="198"/>
      <c r="T521" s="199"/>
      <c r="AT521" s="200" t="s">
        <v>739</v>
      </c>
      <c r="AU521" s="200" t="s">
        <v>681</v>
      </c>
      <c r="AV521" s="12" t="s">
        <v>732</v>
      </c>
      <c r="AW521" s="12" t="s">
        <v>637</v>
      </c>
      <c r="AX521" s="12" t="s">
        <v>622</v>
      </c>
      <c r="AY521" s="200" t="s">
        <v>724</v>
      </c>
    </row>
    <row r="522" spans="2:65" s="1" customFormat="1" ht="22.5" customHeight="1">
      <c r="B522" s="164"/>
      <c r="C522" s="165" t="s">
        <v>628</v>
      </c>
      <c r="D522" s="165" t="s">
        <v>727</v>
      </c>
      <c r="E522" s="166" t="s">
        <v>111</v>
      </c>
      <c r="F522" s="167" t="s">
        <v>112</v>
      </c>
      <c r="G522" s="168" t="s">
        <v>944</v>
      </c>
      <c r="H522" s="169">
        <v>59664</v>
      </c>
      <c r="I522" s="170"/>
      <c r="J522" s="171">
        <f>ROUND(I522*H522,2)</f>
        <v>0</v>
      </c>
      <c r="K522" s="167" t="s">
        <v>731</v>
      </c>
      <c r="L522" s="34"/>
      <c r="M522" s="172" t="s">
        <v>620</v>
      </c>
      <c r="N522" s="173" t="s">
        <v>644</v>
      </c>
      <c r="O522" s="35"/>
      <c r="P522" s="174">
        <f>O522*H522</f>
        <v>0</v>
      </c>
      <c r="Q522" s="174">
        <v>0</v>
      </c>
      <c r="R522" s="174">
        <f>Q522*H522</f>
        <v>0</v>
      </c>
      <c r="S522" s="174">
        <v>0</v>
      </c>
      <c r="T522" s="175">
        <f>S522*H522</f>
        <v>0</v>
      </c>
      <c r="AR522" s="17" t="s">
        <v>732</v>
      </c>
      <c r="AT522" s="17" t="s">
        <v>727</v>
      </c>
      <c r="AU522" s="17" t="s">
        <v>681</v>
      </c>
      <c r="AY522" s="17" t="s">
        <v>724</v>
      </c>
      <c r="BE522" s="176">
        <f>IF(N522="základní",J522,0)</f>
        <v>0</v>
      </c>
      <c r="BF522" s="176">
        <f>IF(N522="snížená",J522,0)</f>
        <v>0</v>
      </c>
      <c r="BG522" s="176">
        <f>IF(N522="zákl. přenesená",J522,0)</f>
        <v>0</v>
      </c>
      <c r="BH522" s="176">
        <f>IF(N522="sníž. přenesená",J522,0)</f>
        <v>0</v>
      </c>
      <c r="BI522" s="176">
        <f>IF(N522="nulová",J522,0)</f>
        <v>0</v>
      </c>
      <c r="BJ522" s="17" t="s">
        <v>622</v>
      </c>
      <c r="BK522" s="176">
        <f>ROUND(I522*H522,2)</f>
        <v>0</v>
      </c>
      <c r="BL522" s="17" t="s">
        <v>732</v>
      </c>
      <c r="BM522" s="17" t="s">
        <v>113</v>
      </c>
    </row>
    <row r="523" spans="2:47" s="1" customFormat="1" ht="30" customHeight="1">
      <c r="B523" s="34"/>
      <c r="D523" s="179" t="s">
        <v>734</v>
      </c>
      <c r="F523" s="180" t="s">
        <v>114</v>
      </c>
      <c r="I523" s="133"/>
      <c r="L523" s="34"/>
      <c r="M523" s="64"/>
      <c r="N523" s="35"/>
      <c r="O523" s="35"/>
      <c r="P523" s="35"/>
      <c r="Q523" s="35"/>
      <c r="R523" s="35"/>
      <c r="S523" s="35"/>
      <c r="T523" s="65"/>
      <c r="AT523" s="17" t="s">
        <v>734</v>
      </c>
      <c r="AU523" s="17" t="s">
        <v>681</v>
      </c>
    </row>
    <row r="524" spans="2:51" s="11" customFormat="1" ht="22.5" customHeight="1">
      <c r="B524" s="181"/>
      <c r="D524" s="177" t="s">
        <v>739</v>
      </c>
      <c r="F524" s="183" t="s">
        <v>115</v>
      </c>
      <c r="H524" s="184">
        <v>59664</v>
      </c>
      <c r="I524" s="185"/>
      <c r="L524" s="181"/>
      <c r="M524" s="186"/>
      <c r="N524" s="187"/>
      <c r="O524" s="187"/>
      <c r="P524" s="187"/>
      <c r="Q524" s="187"/>
      <c r="R524" s="187"/>
      <c r="S524" s="187"/>
      <c r="T524" s="188"/>
      <c r="AT524" s="189" t="s">
        <v>739</v>
      </c>
      <c r="AU524" s="189" t="s">
        <v>681</v>
      </c>
      <c r="AV524" s="11" t="s">
        <v>681</v>
      </c>
      <c r="AW524" s="11" t="s">
        <v>604</v>
      </c>
      <c r="AX524" s="11" t="s">
        <v>622</v>
      </c>
      <c r="AY524" s="189" t="s">
        <v>724</v>
      </c>
    </row>
    <row r="525" spans="2:65" s="1" customFormat="1" ht="22.5" customHeight="1">
      <c r="B525" s="164"/>
      <c r="C525" s="165" t="s">
        <v>116</v>
      </c>
      <c r="D525" s="165" t="s">
        <v>727</v>
      </c>
      <c r="E525" s="166" t="s">
        <v>117</v>
      </c>
      <c r="F525" s="167" t="s">
        <v>118</v>
      </c>
      <c r="G525" s="168" t="s">
        <v>944</v>
      </c>
      <c r="H525" s="169">
        <v>761</v>
      </c>
      <c r="I525" s="170"/>
      <c r="J525" s="171">
        <f>ROUND(I525*H525,2)</f>
        <v>0</v>
      </c>
      <c r="K525" s="167" t="s">
        <v>731</v>
      </c>
      <c r="L525" s="34"/>
      <c r="M525" s="172" t="s">
        <v>620</v>
      </c>
      <c r="N525" s="173" t="s">
        <v>644</v>
      </c>
      <c r="O525" s="35"/>
      <c r="P525" s="174">
        <f>O525*H525</f>
        <v>0</v>
      </c>
      <c r="Q525" s="174">
        <v>0</v>
      </c>
      <c r="R525" s="174">
        <f>Q525*H525</f>
        <v>0</v>
      </c>
      <c r="S525" s="174">
        <v>0</v>
      </c>
      <c r="T525" s="175">
        <f>S525*H525</f>
        <v>0</v>
      </c>
      <c r="AR525" s="17" t="s">
        <v>732</v>
      </c>
      <c r="AT525" s="17" t="s">
        <v>727</v>
      </c>
      <c r="AU525" s="17" t="s">
        <v>681</v>
      </c>
      <c r="AY525" s="17" t="s">
        <v>724</v>
      </c>
      <c r="BE525" s="176">
        <f>IF(N525="základní",J525,0)</f>
        <v>0</v>
      </c>
      <c r="BF525" s="176">
        <f>IF(N525="snížená",J525,0)</f>
        <v>0</v>
      </c>
      <c r="BG525" s="176">
        <f>IF(N525="zákl. přenesená",J525,0)</f>
        <v>0</v>
      </c>
      <c r="BH525" s="176">
        <f>IF(N525="sníž. přenesená",J525,0)</f>
        <v>0</v>
      </c>
      <c r="BI525" s="176">
        <f>IF(N525="nulová",J525,0)</f>
        <v>0</v>
      </c>
      <c r="BJ525" s="17" t="s">
        <v>622</v>
      </c>
      <c r="BK525" s="176">
        <f>ROUND(I525*H525,2)</f>
        <v>0</v>
      </c>
      <c r="BL525" s="17" t="s">
        <v>732</v>
      </c>
      <c r="BM525" s="17" t="s">
        <v>119</v>
      </c>
    </row>
    <row r="526" spans="2:51" s="11" customFormat="1" ht="31.5" customHeight="1">
      <c r="B526" s="181"/>
      <c r="D526" s="179" t="s">
        <v>739</v>
      </c>
      <c r="E526" s="189" t="s">
        <v>620</v>
      </c>
      <c r="F526" s="190" t="s">
        <v>120</v>
      </c>
      <c r="H526" s="191">
        <v>715.4</v>
      </c>
      <c r="I526" s="185"/>
      <c r="L526" s="181"/>
      <c r="M526" s="186"/>
      <c r="N526" s="187"/>
      <c r="O526" s="187"/>
      <c r="P526" s="187"/>
      <c r="Q526" s="187"/>
      <c r="R526" s="187"/>
      <c r="S526" s="187"/>
      <c r="T526" s="188"/>
      <c r="AT526" s="189" t="s">
        <v>739</v>
      </c>
      <c r="AU526" s="189" t="s">
        <v>681</v>
      </c>
      <c r="AV526" s="11" t="s">
        <v>681</v>
      </c>
      <c r="AW526" s="11" t="s">
        <v>637</v>
      </c>
      <c r="AX526" s="11" t="s">
        <v>673</v>
      </c>
      <c r="AY526" s="189" t="s">
        <v>724</v>
      </c>
    </row>
    <row r="527" spans="2:51" s="11" customFormat="1" ht="31.5" customHeight="1">
      <c r="B527" s="181"/>
      <c r="D527" s="179" t="s">
        <v>739</v>
      </c>
      <c r="E527" s="189" t="s">
        <v>620</v>
      </c>
      <c r="F527" s="190" t="s">
        <v>121</v>
      </c>
      <c r="H527" s="191">
        <v>45.6</v>
      </c>
      <c r="I527" s="185"/>
      <c r="L527" s="181"/>
      <c r="M527" s="186"/>
      <c r="N527" s="187"/>
      <c r="O527" s="187"/>
      <c r="P527" s="187"/>
      <c r="Q527" s="187"/>
      <c r="R527" s="187"/>
      <c r="S527" s="187"/>
      <c r="T527" s="188"/>
      <c r="AT527" s="189" t="s">
        <v>739</v>
      </c>
      <c r="AU527" s="189" t="s">
        <v>681</v>
      </c>
      <c r="AV527" s="11" t="s">
        <v>681</v>
      </c>
      <c r="AW527" s="11" t="s">
        <v>637</v>
      </c>
      <c r="AX527" s="11" t="s">
        <v>673</v>
      </c>
      <c r="AY527" s="189" t="s">
        <v>724</v>
      </c>
    </row>
    <row r="528" spans="2:51" s="12" customFormat="1" ht="22.5" customHeight="1">
      <c r="B528" s="192"/>
      <c r="D528" s="177" t="s">
        <v>739</v>
      </c>
      <c r="E528" s="193" t="s">
        <v>620</v>
      </c>
      <c r="F528" s="194" t="s">
        <v>748</v>
      </c>
      <c r="H528" s="195">
        <v>761</v>
      </c>
      <c r="I528" s="196"/>
      <c r="L528" s="192"/>
      <c r="M528" s="197"/>
      <c r="N528" s="198"/>
      <c r="O528" s="198"/>
      <c r="P528" s="198"/>
      <c r="Q528" s="198"/>
      <c r="R528" s="198"/>
      <c r="S528" s="198"/>
      <c r="T528" s="199"/>
      <c r="AT528" s="200" t="s">
        <v>739</v>
      </c>
      <c r="AU528" s="200" t="s">
        <v>681</v>
      </c>
      <c r="AV528" s="12" t="s">
        <v>732</v>
      </c>
      <c r="AW528" s="12" t="s">
        <v>637</v>
      </c>
      <c r="AX528" s="12" t="s">
        <v>622</v>
      </c>
      <c r="AY528" s="200" t="s">
        <v>724</v>
      </c>
    </row>
    <row r="529" spans="2:65" s="1" customFormat="1" ht="22.5" customHeight="1">
      <c r="B529" s="164"/>
      <c r="C529" s="165" t="s">
        <v>122</v>
      </c>
      <c r="D529" s="165" t="s">
        <v>727</v>
      </c>
      <c r="E529" s="166" t="s">
        <v>123</v>
      </c>
      <c r="F529" s="167" t="s">
        <v>124</v>
      </c>
      <c r="G529" s="168" t="s">
        <v>944</v>
      </c>
      <c r="H529" s="169">
        <v>18264</v>
      </c>
      <c r="I529" s="170"/>
      <c r="J529" s="171">
        <f>ROUND(I529*H529,2)</f>
        <v>0</v>
      </c>
      <c r="K529" s="167" t="s">
        <v>731</v>
      </c>
      <c r="L529" s="34"/>
      <c r="M529" s="172" t="s">
        <v>620</v>
      </c>
      <c r="N529" s="173" t="s">
        <v>644</v>
      </c>
      <c r="O529" s="35"/>
      <c r="P529" s="174">
        <f>O529*H529</f>
        <v>0</v>
      </c>
      <c r="Q529" s="174">
        <v>0</v>
      </c>
      <c r="R529" s="174">
        <f>Q529*H529</f>
        <v>0</v>
      </c>
      <c r="S529" s="174">
        <v>0</v>
      </c>
      <c r="T529" s="175">
        <f>S529*H529</f>
        <v>0</v>
      </c>
      <c r="AR529" s="17" t="s">
        <v>732</v>
      </c>
      <c r="AT529" s="17" t="s">
        <v>727</v>
      </c>
      <c r="AU529" s="17" t="s">
        <v>681</v>
      </c>
      <c r="AY529" s="17" t="s">
        <v>724</v>
      </c>
      <c r="BE529" s="176">
        <f>IF(N529="základní",J529,0)</f>
        <v>0</v>
      </c>
      <c r="BF529" s="176">
        <f>IF(N529="snížená",J529,0)</f>
        <v>0</v>
      </c>
      <c r="BG529" s="176">
        <f>IF(N529="zákl. přenesená",J529,0)</f>
        <v>0</v>
      </c>
      <c r="BH529" s="176">
        <f>IF(N529="sníž. přenesená",J529,0)</f>
        <v>0</v>
      </c>
      <c r="BI529" s="176">
        <f>IF(N529="nulová",J529,0)</f>
        <v>0</v>
      </c>
      <c r="BJ529" s="17" t="s">
        <v>622</v>
      </c>
      <c r="BK529" s="176">
        <f>ROUND(I529*H529,2)</f>
        <v>0</v>
      </c>
      <c r="BL529" s="17" t="s">
        <v>732</v>
      </c>
      <c r="BM529" s="17" t="s">
        <v>125</v>
      </c>
    </row>
    <row r="530" spans="2:47" s="1" customFormat="1" ht="30" customHeight="1">
      <c r="B530" s="34"/>
      <c r="D530" s="179" t="s">
        <v>734</v>
      </c>
      <c r="F530" s="180" t="s">
        <v>126</v>
      </c>
      <c r="I530" s="133"/>
      <c r="L530" s="34"/>
      <c r="M530" s="64"/>
      <c r="N530" s="35"/>
      <c r="O530" s="35"/>
      <c r="P530" s="35"/>
      <c r="Q530" s="35"/>
      <c r="R530" s="35"/>
      <c r="S530" s="35"/>
      <c r="T530" s="65"/>
      <c r="AT530" s="17" t="s">
        <v>734</v>
      </c>
      <c r="AU530" s="17" t="s">
        <v>681</v>
      </c>
    </row>
    <row r="531" spans="2:51" s="11" customFormat="1" ht="22.5" customHeight="1">
      <c r="B531" s="181"/>
      <c r="D531" s="177" t="s">
        <v>739</v>
      </c>
      <c r="F531" s="183" t="s">
        <v>127</v>
      </c>
      <c r="H531" s="184">
        <v>18264</v>
      </c>
      <c r="I531" s="185"/>
      <c r="L531" s="181"/>
      <c r="M531" s="186"/>
      <c r="N531" s="187"/>
      <c r="O531" s="187"/>
      <c r="P531" s="187"/>
      <c r="Q531" s="187"/>
      <c r="R531" s="187"/>
      <c r="S531" s="187"/>
      <c r="T531" s="188"/>
      <c r="AT531" s="189" t="s">
        <v>739</v>
      </c>
      <c r="AU531" s="189" t="s">
        <v>681</v>
      </c>
      <c r="AV531" s="11" t="s">
        <v>681</v>
      </c>
      <c r="AW531" s="11" t="s">
        <v>604</v>
      </c>
      <c r="AX531" s="11" t="s">
        <v>622</v>
      </c>
      <c r="AY531" s="189" t="s">
        <v>724</v>
      </c>
    </row>
    <row r="532" spans="2:65" s="1" customFormat="1" ht="22.5" customHeight="1">
      <c r="B532" s="164"/>
      <c r="C532" s="165" t="s">
        <v>128</v>
      </c>
      <c r="D532" s="165" t="s">
        <v>727</v>
      </c>
      <c r="E532" s="166" t="s">
        <v>129</v>
      </c>
      <c r="F532" s="167" t="s">
        <v>130</v>
      </c>
      <c r="G532" s="168" t="s">
        <v>944</v>
      </c>
      <c r="H532" s="169">
        <v>2.5</v>
      </c>
      <c r="I532" s="170"/>
      <c r="J532" s="171">
        <f>ROUND(I532*H532,2)</f>
        <v>0</v>
      </c>
      <c r="K532" s="167" t="s">
        <v>731</v>
      </c>
      <c r="L532" s="34"/>
      <c r="M532" s="172" t="s">
        <v>620</v>
      </c>
      <c r="N532" s="173" t="s">
        <v>644</v>
      </c>
      <c r="O532" s="35"/>
      <c r="P532" s="174">
        <f>O532*H532</f>
        <v>0</v>
      </c>
      <c r="Q532" s="174">
        <v>0</v>
      </c>
      <c r="R532" s="174">
        <f>Q532*H532</f>
        <v>0</v>
      </c>
      <c r="S532" s="174">
        <v>0</v>
      </c>
      <c r="T532" s="175">
        <f>S532*H532</f>
        <v>0</v>
      </c>
      <c r="AR532" s="17" t="s">
        <v>732</v>
      </c>
      <c r="AT532" s="17" t="s">
        <v>727</v>
      </c>
      <c r="AU532" s="17" t="s">
        <v>681</v>
      </c>
      <c r="AY532" s="17" t="s">
        <v>724</v>
      </c>
      <c r="BE532" s="176">
        <f>IF(N532="základní",J532,0)</f>
        <v>0</v>
      </c>
      <c r="BF532" s="176">
        <f>IF(N532="snížená",J532,0)</f>
        <v>0</v>
      </c>
      <c r="BG532" s="176">
        <f>IF(N532="zákl. přenesená",J532,0)</f>
        <v>0</v>
      </c>
      <c r="BH532" s="176">
        <f>IF(N532="sníž. přenesená",J532,0)</f>
        <v>0</v>
      </c>
      <c r="BI532" s="176">
        <f>IF(N532="nulová",J532,0)</f>
        <v>0</v>
      </c>
      <c r="BJ532" s="17" t="s">
        <v>622</v>
      </c>
      <c r="BK532" s="176">
        <f>ROUND(I532*H532,2)</f>
        <v>0</v>
      </c>
      <c r="BL532" s="17" t="s">
        <v>732</v>
      </c>
      <c r="BM532" s="17" t="s">
        <v>131</v>
      </c>
    </row>
    <row r="533" spans="2:51" s="11" customFormat="1" ht="22.5" customHeight="1">
      <c r="B533" s="181"/>
      <c r="D533" s="177" t="s">
        <v>739</v>
      </c>
      <c r="E533" s="182" t="s">
        <v>620</v>
      </c>
      <c r="F533" s="183" t="s">
        <v>132</v>
      </c>
      <c r="H533" s="184">
        <v>2.5</v>
      </c>
      <c r="I533" s="185"/>
      <c r="L533" s="181"/>
      <c r="M533" s="186"/>
      <c r="N533" s="187"/>
      <c r="O533" s="187"/>
      <c r="P533" s="187"/>
      <c r="Q533" s="187"/>
      <c r="R533" s="187"/>
      <c r="S533" s="187"/>
      <c r="T533" s="188"/>
      <c r="AT533" s="189" t="s">
        <v>739</v>
      </c>
      <c r="AU533" s="189" t="s">
        <v>681</v>
      </c>
      <c r="AV533" s="11" t="s">
        <v>681</v>
      </c>
      <c r="AW533" s="11" t="s">
        <v>637</v>
      </c>
      <c r="AX533" s="11" t="s">
        <v>622</v>
      </c>
      <c r="AY533" s="189" t="s">
        <v>724</v>
      </c>
    </row>
    <row r="534" spans="2:65" s="1" customFormat="1" ht="22.5" customHeight="1">
      <c r="B534" s="164"/>
      <c r="C534" s="165" t="s">
        <v>133</v>
      </c>
      <c r="D534" s="165" t="s">
        <v>727</v>
      </c>
      <c r="E534" s="166" t="s">
        <v>134</v>
      </c>
      <c r="F534" s="167" t="s">
        <v>135</v>
      </c>
      <c r="G534" s="168" t="s">
        <v>944</v>
      </c>
      <c r="H534" s="169">
        <v>60</v>
      </c>
      <c r="I534" s="170"/>
      <c r="J534" s="171">
        <f>ROUND(I534*H534,2)</f>
        <v>0</v>
      </c>
      <c r="K534" s="167" t="s">
        <v>731</v>
      </c>
      <c r="L534" s="34"/>
      <c r="M534" s="172" t="s">
        <v>620</v>
      </c>
      <c r="N534" s="173" t="s">
        <v>644</v>
      </c>
      <c r="O534" s="35"/>
      <c r="P534" s="174">
        <f>O534*H534</f>
        <v>0</v>
      </c>
      <c r="Q534" s="174">
        <v>0</v>
      </c>
      <c r="R534" s="174">
        <f>Q534*H534</f>
        <v>0</v>
      </c>
      <c r="S534" s="174">
        <v>0</v>
      </c>
      <c r="T534" s="175">
        <f>S534*H534</f>
        <v>0</v>
      </c>
      <c r="AR534" s="17" t="s">
        <v>732</v>
      </c>
      <c r="AT534" s="17" t="s">
        <v>727</v>
      </c>
      <c r="AU534" s="17" t="s">
        <v>681</v>
      </c>
      <c r="AY534" s="17" t="s">
        <v>724</v>
      </c>
      <c r="BE534" s="176">
        <f>IF(N534="základní",J534,0)</f>
        <v>0</v>
      </c>
      <c r="BF534" s="176">
        <f>IF(N534="snížená",J534,0)</f>
        <v>0</v>
      </c>
      <c r="BG534" s="176">
        <f>IF(N534="zákl. přenesená",J534,0)</f>
        <v>0</v>
      </c>
      <c r="BH534" s="176">
        <f>IF(N534="sníž. přenesená",J534,0)</f>
        <v>0</v>
      </c>
      <c r="BI534" s="176">
        <f>IF(N534="nulová",J534,0)</f>
        <v>0</v>
      </c>
      <c r="BJ534" s="17" t="s">
        <v>622</v>
      </c>
      <c r="BK534" s="176">
        <f>ROUND(I534*H534,2)</f>
        <v>0</v>
      </c>
      <c r="BL534" s="17" t="s">
        <v>732</v>
      </c>
      <c r="BM534" s="17" t="s">
        <v>136</v>
      </c>
    </row>
    <row r="535" spans="2:47" s="1" customFormat="1" ht="30" customHeight="1">
      <c r="B535" s="34"/>
      <c r="D535" s="179" t="s">
        <v>734</v>
      </c>
      <c r="F535" s="180" t="s">
        <v>137</v>
      </c>
      <c r="I535" s="133"/>
      <c r="L535" s="34"/>
      <c r="M535" s="64"/>
      <c r="N535" s="35"/>
      <c r="O535" s="35"/>
      <c r="P535" s="35"/>
      <c r="Q535" s="35"/>
      <c r="R535" s="35"/>
      <c r="S535" s="35"/>
      <c r="T535" s="65"/>
      <c r="AT535" s="17" t="s">
        <v>734</v>
      </c>
      <c r="AU535" s="17" t="s">
        <v>681</v>
      </c>
    </row>
    <row r="536" spans="2:51" s="11" customFormat="1" ht="22.5" customHeight="1">
      <c r="B536" s="181"/>
      <c r="D536" s="177" t="s">
        <v>739</v>
      </c>
      <c r="F536" s="183" t="s">
        <v>138</v>
      </c>
      <c r="H536" s="184">
        <v>60</v>
      </c>
      <c r="I536" s="185"/>
      <c r="L536" s="181"/>
      <c r="M536" s="186"/>
      <c r="N536" s="187"/>
      <c r="O536" s="187"/>
      <c r="P536" s="187"/>
      <c r="Q536" s="187"/>
      <c r="R536" s="187"/>
      <c r="S536" s="187"/>
      <c r="T536" s="188"/>
      <c r="AT536" s="189" t="s">
        <v>739</v>
      </c>
      <c r="AU536" s="189" t="s">
        <v>681</v>
      </c>
      <c r="AV536" s="11" t="s">
        <v>681</v>
      </c>
      <c r="AW536" s="11" t="s">
        <v>604</v>
      </c>
      <c r="AX536" s="11" t="s">
        <v>622</v>
      </c>
      <c r="AY536" s="189" t="s">
        <v>724</v>
      </c>
    </row>
    <row r="537" spans="2:65" s="1" customFormat="1" ht="22.5" customHeight="1">
      <c r="B537" s="164"/>
      <c r="C537" s="165" t="s">
        <v>139</v>
      </c>
      <c r="D537" s="165" t="s">
        <v>727</v>
      </c>
      <c r="E537" s="166" t="s">
        <v>140</v>
      </c>
      <c r="F537" s="167" t="s">
        <v>141</v>
      </c>
      <c r="G537" s="168" t="s">
        <v>944</v>
      </c>
      <c r="H537" s="169">
        <v>2.5</v>
      </c>
      <c r="I537" s="170"/>
      <c r="J537" s="171">
        <f>ROUND(I537*H537,2)</f>
        <v>0</v>
      </c>
      <c r="K537" s="167" t="s">
        <v>731</v>
      </c>
      <c r="L537" s="34"/>
      <c r="M537" s="172" t="s">
        <v>620</v>
      </c>
      <c r="N537" s="173" t="s">
        <v>644</v>
      </c>
      <c r="O537" s="35"/>
      <c r="P537" s="174">
        <f>O537*H537</f>
        <v>0</v>
      </c>
      <c r="Q537" s="174">
        <v>0</v>
      </c>
      <c r="R537" s="174">
        <f>Q537*H537</f>
        <v>0</v>
      </c>
      <c r="S537" s="174">
        <v>0</v>
      </c>
      <c r="T537" s="175">
        <f>S537*H537</f>
        <v>0</v>
      </c>
      <c r="AR537" s="17" t="s">
        <v>732</v>
      </c>
      <c r="AT537" s="17" t="s">
        <v>727</v>
      </c>
      <c r="AU537" s="17" t="s">
        <v>681</v>
      </c>
      <c r="AY537" s="17" t="s">
        <v>724</v>
      </c>
      <c r="BE537" s="176">
        <f>IF(N537="základní",J537,0)</f>
        <v>0</v>
      </c>
      <c r="BF537" s="176">
        <f>IF(N537="snížená",J537,0)</f>
        <v>0</v>
      </c>
      <c r="BG537" s="176">
        <f>IF(N537="zákl. přenesená",J537,0)</f>
        <v>0</v>
      </c>
      <c r="BH537" s="176">
        <f>IF(N537="sníž. přenesená",J537,0)</f>
        <v>0</v>
      </c>
      <c r="BI537" s="176">
        <f>IF(N537="nulová",J537,0)</f>
        <v>0</v>
      </c>
      <c r="BJ537" s="17" t="s">
        <v>622</v>
      </c>
      <c r="BK537" s="176">
        <f>ROUND(I537*H537,2)</f>
        <v>0</v>
      </c>
      <c r="BL537" s="17" t="s">
        <v>732</v>
      </c>
      <c r="BM537" s="17" t="s">
        <v>142</v>
      </c>
    </row>
    <row r="538" spans="2:51" s="11" customFormat="1" ht="22.5" customHeight="1">
      <c r="B538" s="181"/>
      <c r="D538" s="177" t="s">
        <v>739</v>
      </c>
      <c r="E538" s="182" t="s">
        <v>620</v>
      </c>
      <c r="F538" s="183" t="s">
        <v>132</v>
      </c>
      <c r="H538" s="184">
        <v>2.5</v>
      </c>
      <c r="I538" s="185"/>
      <c r="L538" s="181"/>
      <c r="M538" s="186"/>
      <c r="N538" s="187"/>
      <c r="O538" s="187"/>
      <c r="P538" s="187"/>
      <c r="Q538" s="187"/>
      <c r="R538" s="187"/>
      <c r="S538" s="187"/>
      <c r="T538" s="188"/>
      <c r="AT538" s="189" t="s">
        <v>739</v>
      </c>
      <c r="AU538" s="189" t="s">
        <v>681</v>
      </c>
      <c r="AV538" s="11" t="s">
        <v>681</v>
      </c>
      <c r="AW538" s="11" t="s">
        <v>637</v>
      </c>
      <c r="AX538" s="11" t="s">
        <v>622</v>
      </c>
      <c r="AY538" s="189" t="s">
        <v>724</v>
      </c>
    </row>
    <row r="539" spans="2:65" s="1" customFormat="1" ht="22.5" customHeight="1">
      <c r="B539" s="164"/>
      <c r="C539" s="165" t="s">
        <v>143</v>
      </c>
      <c r="D539" s="165" t="s">
        <v>727</v>
      </c>
      <c r="E539" s="166" t="s">
        <v>144</v>
      </c>
      <c r="F539" s="167" t="s">
        <v>145</v>
      </c>
      <c r="G539" s="168" t="s">
        <v>944</v>
      </c>
      <c r="H539" s="169">
        <v>11</v>
      </c>
      <c r="I539" s="170"/>
      <c r="J539" s="171">
        <f>ROUND(I539*H539,2)</f>
        <v>0</v>
      </c>
      <c r="K539" s="167" t="s">
        <v>731</v>
      </c>
      <c r="L539" s="34"/>
      <c r="M539" s="172" t="s">
        <v>620</v>
      </c>
      <c r="N539" s="173" t="s">
        <v>644</v>
      </c>
      <c r="O539" s="35"/>
      <c r="P539" s="174">
        <f>O539*H539</f>
        <v>0</v>
      </c>
      <c r="Q539" s="174">
        <v>0</v>
      </c>
      <c r="R539" s="174">
        <f>Q539*H539</f>
        <v>0</v>
      </c>
      <c r="S539" s="174">
        <v>0</v>
      </c>
      <c r="T539" s="175">
        <f>S539*H539</f>
        <v>0</v>
      </c>
      <c r="AR539" s="17" t="s">
        <v>732</v>
      </c>
      <c r="AT539" s="17" t="s">
        <v>727</v>
      </c>
      <c r="AU539" s="17" t="s">
        <v>681</v>
      </c>
      <c r="AY539" s="17" t="s">
        <v>724</v>
      </c>
      <c r="BE539" s="176">
        <f>IF(N539="základní",J539,0)</f>
        <v>0</v>
      </c>
      <c r="BF539" s="176">
        <f>IF(N539="snížená",J539,0)</f>
        <v>0</v>
      </c>
      <c r="BG539" s="176">
        <f>IF(N539="zákl. přenesená",J539,0)</f>
        <v>0</v>
      </c>
      <c r="BH539" s="176">
        <f>IF(N539="sníž. přenesená",J539,0)</f>
        <v>0</v>
      </c>
      <c r="BI539" s="176">
        <f>IF(N539="nulová",J539,0)</f>
        <v>0</v>
      </c>
      <c r="BJ539" s="17" t="s">
        <v>622</v>
      </c>
      <c r="BK539" s="176">
        <f>ROUND(I539*H539,2)</f>
        <v>0</v>
      </c>
      <c r="BL539" s="17" t="s">
        <v>732</v>
      </c>
      <c r="BM539" s="17" t="s">
        <v>146</v>
      </c>
    </row>
    <row r="540" spans="2:51" s="11" customFormat="1" ht="31.5" customHeight="1">
      <c r="B540" s="181"/>
      <c r="D540" s="179" t="s">
        <v>739</v>
      </c>
      <c r="E540" s="189" t="s">
        <v>620</v>
      </c>
      <c r="F540" s="190" t="s">
        <v>98</v>
      </c>
      <c r="H540" s="191">
        <v>3.08</v>
      </c>
      <c r="I540" s="185"/>
      <c r="L540" s="181"/>
      <c r="M540" s="186"/>
      <c r="N540" s="187"/>
      <c r="O540" s="187"/>
      <c r="P540" s="187"/>
      <c r="Q540" s="187"/>
      <c r="R540" s="187"/>
      <c r="S540" s="187"/>
      <c r="T540" s="188"/>
      <c r="AT540" s="189" t="s">
        <v>739</v>
      </c>
      <c r="AU540" s="189" t="s">
        <v>681</v>
      </c>
      <c r="AV540" s="11" t="s">
        <v>681</v>
      </c>
      <c r="AW540" s="11" t="s">
        <v>637</v>
      </c>
      <c r="AX540" s="11" t="s">
        <v>673</v>
      </c>
      <c r="AY540" s="189" t="s">
        <v>724</v>
      </c>
    </row>
    <row r="541" spans="2:51" s="11" customFormat="1" ht="31.5" customHeight="1">
      <c r="B541" s="181"/>
      <c r="D541" s="179" t="s">
        <v>739</v>
      </c>
      <c r="E541" s="189" t="s">
        <v>620</v>
      </c>
      <c r="F541" s="190" t="s">
        <v>103</v>
      </c>
      <c r="H541" s="191">
        <v>7.92</v>
      </c>
      <c r="I541" s="185"/>
      <c r="L541" s="181"/>
      <c r="M541" s="186"/>
      <c r="N541" s="187"/>
      <c r="O541" s="187"/>
      <c r="P541" s="187"/>
      <c r="Q541" s="187"/>
      <c r="R541" s="187"/>
      <c r="S541" s="187"/>
      <c r="T541" s="188"/>
      <c r="AT541" s="189" t="s">
        <v>739</v>
      </c>
      <c r="AU541" s="189" t="s">
        <v>681</v>
      </c>
      <c r="AV541" s="11" t="s">
        <v>681</v>
      </c>
      <c r="AW541" s="11" t="s">
        <v>637</v>
      </c>
      <c r="AX541" s="11" t="s">
        <v>673</v>
      </c>
      <c r="AY541" s="189" t="s">
        <v>724</v>
      </c>
    </row>
    <row r="542" spans="2:51" s="12" customFormat="1" ht="22.5" customHeight="1">
      <c r="B542" s="192"/>
      <c r="D542" s="177" t="s">
        <v>739</v>
      </c>
      <c r="E542" s="193" t="s">
        <v>620</v>
      </c>
      <c r="F542" s="194" t="s">
        <v>748</v>
      </c>
      <c r="H542" s="195">
        <v>11</v>
      </c>
      <c r="I542" s="196"/>
      <c r="L542" s="192"/>
      <c r="M542" s="197"/>
      <c r="N542" s="198"/>
      <c r="O542" s="198"/>
      <c r="P542" s="198"/>
      <c r="Q542" s="198"/>
      <c r="R542" s="198"/>
      <c r="S542" s="198"/>
      <c r="T542" s="199"/>
      <c r="AT542" s="200" t="s">
        <v>739</v>
      </c>
      <c r="AU542" s="200" t="s">
        <v>681</v>
      </c>
      <c r="AV542" s="12" t="s">
        <v>732</v>
      </c>
      <c r="AW542" s="12" t="s">
        <v>637</v>
      </c>
      <c r="AX542" s="12" t="s">
        <v>622</v>
      </c>
      <c r="AY542" s="200" t="s">
        <v>724</v>
      </c>
    </row>
    <row r="543" spans="2:65" s="1" customFormat="1" ht="22.5" customHeight="1">
      <c r="B543" s="164"/>
      <c r="C543" s="165" t="s">
        <v>147</v>
      </c>
      <c r="D543" s="165" t="s">
        <v>727</v>
      </c>
      <c r="E543" s="166" t="s">
        <v>148</v>
      </c>
      <c r="F543" s="167" t="s">
        <v>149</v>
      </c>
      <c r="G543" s="168" t="s">
        <v>944</v>
      </c>
      <c r="H543" s="169">
        <v>3236</v>
      </c>
      <c r="I543" s="170"/>
      <c r="J543" s="171">
        <f>ROUND(I543*H543,2)</f>
        <v>0</v>
      </c>
      <c r="K543" s="167" t="s">
        <v>731</v>
      </c>
      <c r="L543" s="34"/>
      <c r="M543" s="172" t="s">
        <v>620</v>
      </c>
      <c r="N543" s="173" t="s">
        <v>644</v>
      </c>
      <c r="O543" s="35"/>
      <c r="P543" s="174">
        <f>O543*H543</f>
        <v>0</v>
      </c>
      <c r="Q543" s="174">
        <v>0</v>
      </c>
      <c r="R543" s="174">
        <f>Q543*H543</f>
        <v>0</v>
      </c>
      <c r="S543" s="174">
        <v>0</v>
      </c>
      <c r="T543" s="175">
        <f>S543*H543</f>
        <v>0</v>
      </c>
      <c r="AR543" s="17" t="s">
        <v>732</v>
      </c>
      <c r="AT543" s="17" t="s">
        <v>727</v>
      </c>
      <c r="AU543" s="17" t="s">
        <v>681</v>
      </c>
      <c r="AY543" s="17" t="s">
        <v>724</v>
      </c>
      <c r="BE543" s="176">
        <f>IF(N543="základní",J543,0)</f>
        <v>0</v>
      </c>
      <c r="BF543" s="176">
        <f>IF(N543="snížená",J543,0)</f>
        <v>0</v>
      </c>
      <c r="BG543" s="176">
        <f>IF(N543="zákl. přenesená",J543,0)</f>
        <v>0</v>
      </c>
      <c r="BH543" s="176">
        <f>IF(N543="sníž. přenesená",J543,0)</f>
        <v>0</v>
      </c>
      <c r="BI543" s="176">
        <f>IF(N543="nulová",J543,0)</f>
        <v>0</v>
      </c>
      <c r="BJ543" s="17" t="s">
        <v>622</v>
      </c>
      <c r="BK543" s="176">
        <f>ROUND(I543*H543,2)</f>
        <v>0</v>
      </c>
      <c r="BL543" s="17" t="s">
        <v>732</v>
      </c>
      <c r="BM543" s="17" t="s">
        <v>150</v>
      </c>
    </row>
    <row r="544" spans="2:51" s="11" customFormat="1" ht="31.5" customHeight="1">
      <c r="B544" s="181"/>
      <c r="D544" s="179" t="s">
        <v>739</v>
      </c>
      <c r="E544" s="189" t="s">
        <v>620</v>
      </c>
      <c r="F544" s="190" t="s">
        <v>99</v>
      </c>
      <c r="H544" s="191">
        <v>7</v>
      </c>
      <c r="I544" s="185"/>
      <c r="L544" s="181"/>
      <c r="M544" s="186"/>
      <c r="N544" s="187"/>
      <c r="O544" s="187"/>
      <c r="P544" s="187"/>
      <c r="Q544" s="187"/>
      <c r="R544" s="187"/>
      <c r="S544" s="187"/>
      <c r="T544" s="188"/>
      <c r="AT544" s="189" t="s">
        <v>739</v>
      </c>
      <c r="AU544" s="189" t="s">
        <v>681</v>
      </c>
      <c r="AV544" s="11" t="s">
        <v>681</v>
      </c>
      <c r="AW544" s="11" t="s">
        <v>637</v>
      </c>
      <c r="AX544" s="11" t="s">
        <v>673</v>
      </c>
      <c r="AY544" s="189" t="s">
        <v>724</v>
      </c>
    </row>
    <row r="545" spans="2:51" s="11" customFormat="1" ht="31.5" customHeight="1">
      <c r="B545" s="181"/>
      <c r="D545" s="179" t="s">
        <v>739</v>
      </c>
      <c r="E545" s="189" t="s">
        <v>620</v>
      </c>
      <c r="F545" s="190" t="s">
        <v>100</v>
      </c>
      <c r="H545" s="191">
        <v>8.4</v>
      </c>
      <c r="I545" s="185"/>
      <c r="L545" s="181"/>
      <c r="M545" s="186"/>
      <c r="N545" s="187"/>
      <c r="O545" s="187"/>
      <c r="P545" s="187"/>
      <c r="Q545" s="187"/>
      <c r="R545" s="187"/>
      <c r="S545" s="187"/>
      <c r="T545" s="188"/>
      <c r="AT545" s="189" t="s">
        <v>739</v>
      </c>
      <c r="AU545" s="189" t="s">
        <v>681</v>
      </c>
      <c r="AV545" s="11" t="s">
        <v>681</v>
      </c>
      <c r="AW545" s="11" t="s">
        <v>637</v>
      </c>
      <c r="AX545" s="11" t="s">
        <v>673</v>
      </c>
      <c r="AY545" s="189" t="s">
        <v>724</v>
      </c>
    </row>
    <row r="546" spans="2:51" s="11" customFormat="1" ht="31.5" customHeight="1">
      <c r="B546" s="181"/>
      <c r="D546" s="179" t="s">
        <v>739</v>
      </c>
      <c r="E546" s="189" t="s">
        <v>620</v>
      </c>
      <c r="F546" s="190" t="s">
        <v>101</v>
      </c>
      <c r="H546" s="191">
        <v>500.78</v>
      </c>
      <c r="I546" s="185"/>
      <c r="L546" s="181"/>
      <c r="M546" s="186"/>
      <c r="N546" s="187"/>
      <c r="O546" s="187"/>
      <c r="P546" s="187"/>
      <c r="Q546" s="187"/>
      <c r="R546" s="187"/>
      <c r="S546" s="187"/>
      <c r="T546" s="188"/>
      <c r="AT546" s="189" t="s">
        <v>739</v>
      </c>
      <c r="AU546" s="189" t="s">
        <v>681</v>
      </c>
      <c r="AV546" s="11" t="s">
        <v>681</v>
      </c>
      <c r="AW546" s="11" t="s">
        <v>637</v>
      </c>
      <c r="AX546" s="11" t="s">
        <v>673</v>
      </c>
      <c r="AY546" s="189" t="s">
        <v>724</v>
      </c>
    </row>
    <row r="547" spans="2:51" s="11" customFormat="1" ht="31.5" customHeight="1">
      <c r="B547" s="181"/>
      <c r="D547" s="179" t="s">
        <v>739</v>
      </c>
      <c r="E547" s="189" t="s">
        <v>620</v>
      </c>
      <c r="F547" s="190" t="s">
        <v>102</v>
      </c>
      <c r="H547" s="191">
        <v>16.72</v>
      </c>
      <c r="I547" s="185"/>
      <c r="L547" s="181"/>
      <c r="M547" s="186"/>
      <c r="N547" s="187"/>
      <c r="O547" s="187"/>
      <c r="P547" s="187"/>
      <c r="Q547" s="187"/>
      <c r="R547" s="187"/>
      <c r="S547" s="187"/>
      <c r="T547" s="188"/>
      <c r="AT547" s="189" t="s">
        <v>739</v>
      </c>
      <c r="AU547" s="189" t="s">
        <v>681</v>
      </c>
      <c r="AV547" s="11" t="s">
        <v>681</v>
      </c>
      <c r="AW547" s="11" t="s">
        <v>637</v>
      </c>
      <c r="AX547" s="11" t="s">
        <v>673</v>
      </c>
      <c r="AY547" s="189" t="s">
        <v>724</v>
      </c>
    </row>
    <row r="548" spans="2:51" s="11" customFormat="1" ht="22.5" customHeight="1">
      <c r="B548" s="181"/>
      <c r="D548" s="179" t="s">
        <v>739</v>
      </c>
      <c r="E548" s="189" t="s">
        <v>620</v>
      </c>
      <c r="F548" s="190" t="s">
        <v>104</v>
      </c>
      <c r="H548" s="191">
        <v>27.3</v>
      </c>
      <c r="I548" s="185"/>
      <c r="L548" s="181"/>
      <c r="M548" s="186"/>
      <c r="N548" s="187"/>
      <c r="O548" s="187"/>
      <c r="P548" s="187"/>
      <c r="Q548" s="187"/>
      <c r="R548" s="187"/>
      <c r="S548" s="187"/>
      <c r="T548" s="188"/>
      <c r="AT548" s="189" t="s">
        <v>739</v>
      </c>
      <c r="AU548" s="189" t="s">
        <v>681</v>
      </c>
      <c r="AV548" s="11" t="s">
        <v>681</v>
      </c>
      <c r="AW548" s="11" t="s">
        <v>637</v>
      </c>
      <c r="AX548" s="11" t="s">
        <v>673</v>
      </c>
      <c r="AY548" s="189" t="s">
        <v>724</v>
      </c>
    </row>
    <row r="549" spans="2:51" s="11" customFormat="1" ht="31.5" customHeight="1">
      <c r="B549" s="181"/>
      <c r="D549" s="179" t="s">
        <v>739</v>
      </c>
      <c r="E549" s="189" t="s">
        <v>620</v>
      </c>
      <c r="F549" s="190" t="s">
        <v>105</v>
      </c>
      <c r="H549" s="191">
        <v>344</v>
      </c>
      <c r="I549" s="185"/>
      <c r="L549" s="181"/>
      <c r="M549" s="186"/>
      <c r="N549" s="187"/>
      <c r="O549" s="187"/>
      <c r="P549" s="187"/>
      <c r="Q549" s="187"/>
      <c r="R549" s="187"/>
      <c r="S549" s="187"/>
      <c r="T549" s="188"/>
      <c r="AT549" s="189" t="s">
        <v>739</v>
      </c>
      <c r="AU549" s="189" t="s">
        <v>681</v>
      </c>
      <c r="AV549" s="11" t="s">
        <v>681</v>
      </c>
      <c r="AW549" s="11" t="s">
        <v>637</v>
      </c>
      <c r="AX549" s="11" t="s">
        <v>673</v>
      </c>
      <c r="AY549" s="189" t="s">
        <v>724</v>
      </c>
    </row>
    <row r="550" spans="2:51" s="11" customFormat="1" ht="31.5" customHeight="1">
      <c r="B550" s="181"/>
      <c r="D550" s="179" t="s">
        <v>739</v>
      </c>
      <c r="E550" s="189" t="s">
        <v>620</v>
      </c>
      <c r="F550" s="190" t="s">
        <v>106</v>
      </c>
      <c r="H550" s="191">
        <v>1188</v>
      </c>
      <c r="I550" s="185"/>
      <c r="L550" s="181"/>
      <c r="M550" s="186"/>
      <c r="N550" s="187"/>
      <c r="O550" s="187"/>
      <c r="P550" s="187"/>
      <c r="Q550" s="187"/>
      <c r="R550" s="187"/>
      <c r="S550" s="187"/>
      <c r="T550" s="188"/>
      <c r="AT550" s="189" t="s">
        <v>739</v>
      </c>
      <c r="AU550" s="189" t="s">
        <v>681</v>
      </c>
      <c r="AV550" s="11" t="s">
        <v>681</v>
      </c>
      <c r="AW550" s="11" t="s">
        <v>637</v>
      </c>
      <c r="AX550" s="11" t="s">
        <v>673</v>
      </c>
      <c r="AY550" s="189" t="s">
        <v>724</v>
      </c>
    </row>
    <row r="551" spans="2:51" s="11" customFormat="1" ht="31.5" customHeight="1">
      <c r="B551" s="181"/>
      <c r="D551" s="179" t="s">
        <v>739</v>
      </c>
      <c r="E551" s="189" t="s">
        <v>620</v>
      </c>
      <c r="F551" s="190" t="s">
        <v>107</v>
      </c>
      <c r="H551" s="191">
        <v>37.2</v>
      </c>
      <c r="I551" s="185"/>
      <c r="L551" s="181"/>
      <c r="M551" s="186"/>
      <c r="N551" s="187"/>
      <c r="O551" s="187"/>
      <c r="P551" s="187"/>
      <c r="Q551" s="187"/>
      <c r="R551" s="187"/>
      <c r="S551" s="187"/>
      <c r="T551" s="188"/>
      <c r="AT551" s="189" t="s">
        <v>739</v>
      </c>
      <c r="AU551" s="189" t="s">
        <v>681</v>
      </c>
      <c r="AV551" s="11" t="s">
        <v>681</v>
      </c>
      <c r="AW551" s="11" t="s">
        <v>637</v>
      </c>
      <c r="AX551" s="11" t="s">
        <v>673</v>
      </c>
      <c r="AY551" s="189" t="s">
        <v>724</v>
      </c>
    </row>
    <row r="552" spans="2:51" s="11" customFormat="1" ht="31.5" customHeight="1">
      <c r="B552" s="181"/>
      <c r="D552" s="179" t="s">
        <v>739</v>
      </c>
      <c r="E552" s="189" t="s">
        <v>620</v>
      </c>
      <c r="F552" s="190" t="s">
        <v>108</v>
      </c>
      <c r="H552" s="191">
        <v>41.6</v>
      </c>
      <c r="I552" s="185"/>
      <c r="L552" s="181"/>
      <c r="M552" s="186"/>
      <c r="N552" s="187"/>
      <c r="O552" s="187"/>
      <c r="P552" s="187"/>
      <c r="Q552" s="187"/>
      <c r="R552" s="187"/>
      <c r="S552" s="187"/>
      <c r="T552" s="188"/>
      <c r="AT552" s="189" t="s">
        <v>739</v>
      </c>
      <c r="AU552" s="189" t="s">
        <v>681</v>
      </c>
      <c r="AV552" s="11" t="s">
        <v>681</v>
      </c>
      <c r="AW552" s="11" t="s">
        <v>637</v>
      </c>
      <c r="AX552" s="11" t="s">
        <v>673</v>
      </c>
      <c r="AY552" s="189" t="s">
        <v>724</v>
      </c>
    </row>
    <row r="553" spans="2:51" s="11" customFormat="1" ht="31.5" customHeight="1">
      <c r="B553" s="181"/>
      <c r="D553" s="179" t="s">
        <v>739</v>
      </c>
      <c r="E553" s="189" t="s">
        <v>620</v>
      </c>
      <c r="F553" s="190" t="s">
        <v>109</v>
      </c>
      <c r="H553" s="191">
        <v>2.8</v>
      </c>
      <c r="I553" s="185"/>
      <c r="L553" s="181"/>
      <c r="M553" s="186"/>
      <c r="N553" s="187"/>
      <c r="O553" s="187"/>
      <c r="P553" s="187"/>
      <c r="Q553" s="187"/>
      <c r="R553" s="187"/>
      <c r="S553" s="187"/>
      <c r="T553" s="188"/>
      <c r="AT553" s="189" t="s">
        <v>739</v>
      </c>
      <c r="AU553" s="189" t="s">
        <v>681</v>
      </c>
      <c r="AV553" s="11" t="s">
        <v>681</v>
      </c>
      <c r="AW553" s="11" t="s">
        <v>637</v>
      </c>
      <c r="AX553" s="11" t="s">
        <v>673</v>
      </c>
      <c r="AY553" s="189" t="s">
        <v>724</v>
      </c>
    </row>
    <row r="554" spans="2:51" s="11" customFormat="1" ht="31.5" customHeight="1">
      <c r="B554" s="181"/>
      <c r="D554" s="179" t="s">
        <v>739</v>
      </c>
      <c r="E554" s="189" t="s">
        <v>620</v>
      </c>
      <c r="F554" s="190" t="s">
        <v>110</v>
      </c>
      <c r="H554" s="191">
        <v>301.2</v>
      </c>
      <c r="I554" s="185"/>
      <c r="L554" s="181"/>
      <c r="M554" s="186"/>
      <c r="N554" s="187"/>
      <c r="O554" s="187"/>
      <c r="P554" s="187"/>
      <c r="Q554" s="187"/>
      <c r="R554" s="187"/>
      <c r="S554" s="187"/>
      <c r="T554" s="188"/>
      <c r="AT554" s="189" t="s">
        <v>739</v>
      </c>
      <c r="AU554" s="189" t="s">
        <v>681</v>
      </c>
      <c r="AV554" s="11" t="s">
        <v>681</v>
      </c>
      <c r="AW554" s="11" t="s">
        <v>637</v>
      </c>
      <c r="AX554" s="11" t="s">
        <v>673</v>
      </c>
      <c r="AY554" s="189" t="s">
        <v>724</v>
      </c>
    </row>
    <row r="555" spans="2:51" s="11" customFormat="1" ht="31.5" customHeight="1">
      <c r="B555" s="181"/>
      <c r="D555" s="179" t="s">
        <v>739</v>
      </c>
      <c r="E555" s="189" t="s">
        <v>620</v>
      </c>
      <c r="F555" s="190" t="s">
        <v>120</v>
      </c>
      <c r="H555" s="191">
        <v>715.4</v>
      </c>
      <c r="I555" s="185"/>
      <c r="L555" s="181"/>
      <c r="M555" s="186"/>
      <c r="N555" s="187"/>
      <c r="O555" s="187"/>
      <c r="P555" s="187"/>
      <c r="Q555" s="187"/>
      <c r="R555" s="187"/>
      <c r="S555" s="187"/>
      <c r="T555" s="188"/>
      <c r="AT555" s="189" t="s">
        <v>739</v>
      </c>
      <c r="AU555" s="189" t="s">
        <v>681</v>
      </c>
      <c r="AV555" s="11" t="s">
        <v>681</v>
      </c>
      <c r="AW555" s="11" t="s">
        <v>637</v>
      </c>
      <c r="AX555" s="11" t="s">
        <v>673</v>
      </c>
      <c r="AY555" s="189" t="s">
        <v>724</v>
      </c>
    </row>
    <row r="556" spans="2:51" s="11" customFormat="1" ht="31.5" customHeight="1">
      <c r="B556" s="181"/>
      <c r="D556" s="179" t="s">
        <v>739</v>
      </c>
      <c r="E556" s="189" t="s">
        <v>620</v>
      </c>
      <c r="F556" s="190" t="s">
        <v>121</v>
      </c>
      <c r="H556" s="191">
        <v>45.6</v>
      </c>
      <c r="I556" s="185"/>
      <c r="L556" s="181"/>
      <c r="M556" s="186"/>
      <c r="N556" s="187"/>
      <c r="O556" s="187"/>
      <c r="P556" s="187"/>
      <c r="Q556" s="187"/>
      <c r="R556" s="187"/>
      <c r="S556" s="187"/>
      <c r="T556" s="188"/>
      <c r="AT556" s="189" t="s">
        <v>739</v>
      </c>
      <c r="AU556" s="189" t="s">
        <v>681</v>
      </c>
      <c r="AV556" s="11" t="s">
        <v>681</v>
      </c>
      <c r="AW556" s="11" t="s">
        <v>637</v>
      </c>
      <c r="AX556" s="11" t="s">
        <v>673</v>
      </c>
      <c r="AY556" s="189" t="s">
        <v>724</v>
      </c>
    </row>
    <row r="557" spans="2:51" s="12" customFormat="1" ht="22.5" customHeight="1">
      <c r="B557" s="192"/>
      <c r="D557" s="179" t="s">
        <v>739</v>
      </c>
      <c r="E557" s="224" t="s">
        <v>620</v>
      </c>
      <c r="F557" s="225" t="s">
        <v>748</v>
      </c>
      <c r="H557" s="226">
        <v>3236</v>
      </c>
      <c r="I557" s="196"/>
      <c r="L557" s="192"/>
      <c r="M557" s="197"/>
      <c r="N557" s="198"/>
      <c r="O557" s="198"/>
      <c r="P557" s="198"/>
      <c r="Q557" s="198"/>
      <c r="R557" s="198"/>
      <c r="S557" s="198"/>
      <c r="T557" s="199"/>
      <c r="AT557" s="200" t="s">
        <v>739</v>
      </c>
      <c r="AU557" s="200" t="s">
        <v>681</v>
      </c>
      <c r="AV557" s="12" t="s">
        <v>732</v>
      </c>
      <c r="AW557" s="12" t="s">
        <v>637</v>
      </c>
      <c r="AX557" s="12" t="s">
        <v>622</v>
      </c>
      <c r="AY557" s="200" t="s">
        <v>724</v>
      </c>
    </row>
    <row r="558" spans="2:63" s="10" customFormat="1" ht="29.25" customHeight="1">
      <c r="B558" s="150"/>
      <c r="D558" s="161" t="s">
        <v>672</v>
      </c>
      <c r="E558" s="162" t="s">
        <v>151</v>
      </c>
      <c r="F558" s="162" t="s">
        <v>152</v>
      </c>
      <c r="I558" s="153"/>
      <c r="J558" s="163">
        <f>BK558</f>
        <v>0</v>
      </c>
      <c r="L558" s="150"/>
      <c r="M558" s="155"/>
      <c r="N558" s="156"/>
      <c r="O558" s="156"/>
      <c r="P558" s="157">
        <f>SUM(P559:P561)</f>
        <v>0</v>
      </c>
      <c r="Q558" s="156"/>
      <c r="R558" s="157">
        <f>SUM(R559:R561)</f>
        <v>0</v>
      </c>
      <c r="S558" s="156"/>
      <c r="T558" s="158">
        <f>SUM(T559:T561)</f>
        <v>0</v>
      </c>
      <c r="AR558" s="151" t="s">
        <v>622</v>
      </c>
      <c r="AT558" s="159" t="s">
        <v>672</v>
      </c>
      <c r="AU558" s="159" t="s">
        <v>622</v>
      </c>
      <c r="AY558" s="151" t="s">
        <v>724</v>
      </c>
      <c r="BK558" s="160">
        <f>SUM(BK559:BK561)</f>
        <v>0</v>
      </c>
    </row>
    <row r="559" spans="2:65" s="1" customFormat="1" ht="31.5" customHeight="1">
      <c r="B559" s="164"/>
      <c r="C559" s="165" t="s">
        <v>153</v>
      </c>
      <c r="D559" s="165" t="s">
        <v>727</v>
      </c>
      <c r="E559" s="166" t="s">
        <v>154</v>
      </c>
      <c r="F559" s="167" t="s">
        <v>155</v>
      </c>
      <c r="G559" s="168" t="s">
        <v>944</v>
      </c>
      <c r="H559" s="169">
        <v>811.664</v>
      </c>
      <c r="I559" s="170"/>
      <c r="J559" s="171">
        <f>ROUND(I559*H559,2)</f>
        <v>0</v>
      </c>
      <c r="K559" s="167" t="s">
        <v>731</v>
      </c>
      <c r="L559" s="34"/>
      <c r="M559" s="172" t="s">
        <v>620</v>
      </c>
      <c r="N559" s="173" t="s">
        <v>644</v>
      </c>
      <c r="O559" s="35"/>
      <c r="P559" s="174">
        <f>O559*H559</f>
        <v>0</v>
      </c>
      <c r="Q559" s="174">
        <v>0</v>
      </c>
      <c r="R559" s="174">
        <f>Q559*H559</f>
        <v>0</v>
      </c>
      <c r="S559" s="174">
        <v>0</v>
      </c>
      <c r="T559" s="175">
        <f>S559*H559</f>
        <v>0</v>
      </c>
      <c r="AR559" s="17" t="s">
        <v>732</v>
      </c>
      <c r="AT559" s="17" t="s">
        <v>727</v>
      </c>
      <c r="AU559" s="17" t="s">
        <v>681</v>
      </c>
      <c r="AY559" s="17" t="s">
        <v>724</v>
      </c>
      <c r="BE559" s="176">
        <f>IF(N559="základní",J559,0)</f>
        <v>0</v>
      </c>
      <c r="BF559" s="176">
        <f>IF(N559="snížená",J559,0)</f>
        <v>0</v>
      </c>
      <c r="BG559" s="176">
        <f>IF(N559="zákl. přenesená",J559,0)</f>
        <v>0</v>
      </c>
      <c r="BH559" s="176">
        <f>IF(N559="sníž. přenesená",J559,0)</f>
        <v>0</v>
      </c>
      <c r="BI559" s="176">
        <f>IF(N559="nulová",J559,0)</f>
        <v>0</v>
      </c>
      <c r="BJ559" s="17" t="s">
        <v>622</v>
      </c>
      <c r="BK559" s="176">
        <f>ROUND(I559*H559,2)</f>
        <v>0</v>
      </c>
      <c r="BL559" s="17" t="s">
        <v>732</v>
      </c>
      <c r="BM559" s="17" t="s">
        <v>156</v>
      </c>
    </row>
    <row r="560" spans="2:65" s="1" customFormat="1" ht="31.5" customHeight="1">
      <c r="B560" s="164"/>
      <c r="C560" s="165" t="s">
        <v>157</v>
      </c>
      <c r="D560" s="165" t="s">
        <v>727</v>
      </c>
      <c r="E560" s="166" t="s">
        <v>158</v>
      </c>
      <c r="F560" s="167" t="s">
        <v>159</v>
      </c>
      <c r="G560" s="168" t="s">
        <v>944</v>
      </c>
      <c r="H560" s="169">
        <v>811.664</v>
      </c>
      <c r="I560" s="170"/>
      <c r="J560" s="171">
        <f>ROUND(I560*H560,2)</f>
        <v>0</v>
      </c>
      <c r="K560" s="167" t="s">
        <v>731</v>
      </c>
      <c r="L560" s="34"/>
      <c r="M560" s="172" t="s">
        <v>620</v>
      </c>
      <c r="N560" s="173" t="s">
        <v>644</v>
      </c>
      <c r="O560" s="35"/>
      <c r="P560" s="174">
        <f>O560*H560</f>
        <v>0</v>
      </c>
      <c r="Q560" s="174">
        <v>0</v>
      </c>
      <c r="R560" s="174">
        <f>Q560*H560</f>
        <v>0</v>
      </c>
      <c r="S560" s="174">
        <v>0</v>
      </c>
      <c r="T560" s="175">
        <f>S560*H560</f>
        <v>0</v>
      </c>
      <c r="AR560" s="17" t="s">
        <v>732</v>
      </c>
      <c r="AT560" s="17" t="s">
        <v>727</v>
      </c>
      <c r="AU560" s="17" t="s">
        <v>681</v>
      </c>
      <c r="AY560" s="17" t="s">
        <v>724</v>
      </c>
      <c r="BE560" s="176">
        <f>IF(N560="základní",J560,0)</f>
        <v>0</v>
      </c>
      <c r="BF560" s="176">
        <f>IF(N560="snížená",J560,0)</f>
        <v>0</v>
      </c>
      <c r="BG560" s="176">
        <f>IF(N560="zákl. přenesená",J560,0)</f>
        <v>0</v>
      </c>
      <c r="BH560" s="176">
        <f>IF(N560="sníž. přenesená",J560,0)</f>
        <v>0</v>
      </c>
      <c r="BI560" s="176">
        <f>IF(N560="nulová",J560,0)</f>
        <v>0</v>
      </c>
      <c r="BJ560" s="17" t="s">
        <v>622</v>
      </c>
      <c r="BK560" s="176">
        <f>ROUND(I560*H560,2)</f>
        <v>0</v>
      </c>
      <c r="BL560" s="17" t="s">
        <v>732</v>
      </c>
      <c r="BM560" s="17" t="s">
        <v>160</v>
      </c>
    </row>
    <row r="561" spans="2:47" s="1" customFormat="1" ht="30" customHeight="1">
      <c r="B561" s="34"/>
      <c r="D561" s="179" t="s">
        <v>734</v>
      </c>
      <c r="F561" s="180" t="s">
        <v>161</v>
      </c>
      <c r="I561" s="133"/>
      <c r="L561" s="34"/>
      <c r="M561" s="227"/>
      <c r="N561" s="212"/>
      <c r="O561" s="212"/>
      <c r="P561" s="212"/>
      <c r="Q561" s="212"/>
      <c r="R561" s="212"/>
      <c r="S561" s="212"/>
      <c r="T561" s="228"/>
      <c r="AT561" s="17" t="s">
        <v>734</v>
      </c>
      <c r="AU561" s="17" t="s">
        <v>681</v>
      </c>
    </row>
    <row r="562" spans="2:12" s="1" customFormat="1" ht="6.75" customHeight="1">
      <c r="B562" s="50"/>
      <c r="C562" s="51"/>
      <c r="D562" s="51"/>
      <c r="E562" s="51"/>
      <c r="F562" s="51"/>
      <c r="G562" s="51"/>
      <c r="H562" s="51"/>
      <c r="I562" s="112"/>
      <c r="J562" s="51"/>
      <c r="K562" s="51"/>
      <c r="L562" s="34"/>
    </row>
    <row r="563" ht="13.5">
      <c r="AT563" s="215"/>
    </row>
  </sheetData>
  <sheetProtection password="CC35" sheet="1" objects="1" scenarios="1" formatColumns="0" formatRows="0" sort="0" autoFilter="0"/>
  <autoFilter ref="C84:K84"/>
  <mergeCells count="9">
    <mergeCell ref="L2:V2"/>
    <mergeCell ref="E47:H47"/>
    <mergeCell ref="E75:H75"/>
    <mergeCell ref="E77:H77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6"/>
      <c r="C1" s="266"/>
      <c r="D1" s="265" t="s">
        <v>601</v>
      </c>
      <c r="E1" s="266"/>
      <c r="F1" s="267" t="s">
        <v>421</v>
      </c>
      <c r="G1" s="272" t="s">
        <v>422</v>
      </c>
      <c r="H1" s="272"/>
      <c r="I1" s="273"/>
      <c r="J1" s="267" t="s">
        <v>423</v>
      </c>
      <c r="K1" s="265" t="s">
        <v>691</v>
      </c>
      <c r="L1" s="267" t="s">
        <v>424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687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681</v>
      </c>
    </row>
    <row r="4" spans="2:46" ht="36.75" customHeight="1">
      <c r="B4" s="21"/>
      <c r="C4" s="22"/>
      <c r="D4" s="23" t="s">
        <v>692</v>
      </c>
      <c r="E4" s="22"/>
      <c r="F4" s="22"/>
      <c r="G4" s="22"/>
      <c r="H4" s="22"/>
      <c r="I4" s="94"/>
      <c r="J4" s="22"/>
      <c r="K4" s="24"/>
      <c r="M4" s="25" t="s">
        <v>610</v>
      </c>
      <c r="AT4" s="17" t="s">
        <v>604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59" t="str">
        <f>'Rekapitulace stavby'!K6</f>
        <v>II/104 Jílové u Prahy, rekonstrukce silnice</v>
      </c>
      <c r="F7" s="234"/>
      <c r="G7" s="234"/>
      <c r="H7" s="234"/>
      <c r="I7" s="94"/>
      <c r="J7" s="22"/>
      <c r="K7" s="24"/>
    </row>
    <row r="8" spans="2:11" s="1" customFormat="1" ht="15">
      <c r="B8" s="34"/>
      <c r="C8" s="35"/>
      <c r="D8" s="30" t="s">
        <v>693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0" t="s">
        <v>162</v>
      </c>
      <c r="F9" s="236"/>
      <c r="G9" s="236"/>
      <c r="H9" s="23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619</v>
      </c>
      <c r="E11" s="35"/>
      <c r="F11" s="28" t="s">
        <v>620</v>
      </c>
      <c r="G11" s="35"/>
      <c r="H11" s="35"/>
      <c r="I11" s="96" t="s">
        <v>621</v>
      </c>
      <c r="J11" s="28" t="s">
        <v>620</v>
      </c>
      <c r="K11" s="38"/>
    </row>
    <row r="12" spans="2:11" s="1" customFormat="1" ht="14.25" customHeight="1">
      <c r="B12" s="34"/>
      <c r="C12" s="35"/>
      <c r="D12" s="30" t="s">
        <v>623</v>
      </c>
      <c r="E12" s="35"/>
      <c r="F12" s="28" t="s">
        <v>624</v>
      </c>
      <c r="G12" s="35"/>
      <c r="H12" s="35"/>
      <c r="I12" s="96" t="s">
        <v>625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629</v>
      </c>
      <c r="E14" s="35"/>
      <c r="F14" s="35"/>
      <c r="G14" s="35"/>
      <c r="H14" s="35"/>
      <c r="I14" s="96" t="s">
        <v>630</v>
      </c>
      <c r="J14" s="28" t="s">
        <v>620</v>
      </c>
      <c r="K14" s="38"/>
    </row>
    <row r="15" spans="2:11" s="1" customFormat="1" ht="18" customHeight="1">
      <c r="B15" s="34"/>
      <c r="C15" s="35"/>
      <c r="D15" s="35"/>
      <c r="E15" s="28" t="s">
        <v>631</v>
      </c>
      <c r="F15" s="35"/>
      <c r="G15" s="35"/>
      <c r="H15" s="35"/>
      <c r="I15" s="96" t="s">
        <v>632</v>
      </c>
      <c r="J15" s="28" t="s">
        <v>620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633</v>
      </c>
      <c r="E17" s="35"/>
      <c r="F17" s="35"/>
      <c r="G17" s="35"/>
      <c r="H17" s="35"/>
      <c r="I17" s="96" t="s">
        <v>630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635</v>
      </c>
      <c r="E20" s="35"/>
      <c r="F20" s="35"/>
      <c r="G20" s="35"/>
      <c r="H20" s="35"/>
      <c r="I20" s="96" t="s">
        <v>630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136" t="s">
        <v>620</v>
      </c>
      <c r="F24" s="261"/>
      <c r="G24" s="261"/>
      <c r="H24" s="261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639</v>
      </c>
      <c r="E27" s="35"/>
      <c r="F27" s="35"/>
      <c r="G27" s="35"/>
      <c r="H27" s="35"/>
      <c r="I27" s="95"/>
      <c r="J27" s="105">
        <f>ROUND(J80,2)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641</v>
      </c>
      <c r="G29" s="35"/>
      <c r="H29" s="35"/>
      <c r="I29" s="106" t="s">
        <v>640</v>
      </c>
      <c r="J29" s="39" t="s">
        <v>642</v>
      </c>
      <c r="K29" s="38"/>
    </row>
    <row r="30" spans="2:11" s="1" customFormat="1" ht="14.25" customHeight="1">
      <c r="B30" s="34"/>
      <c r="C30" s="35"/>
      <c r="D30" s="42" t="s">
        <v>643</v>
      </c>
      <c r="E30" s="42" t="s">
        <v>644</v>
      </c>
      <c r="F30" s="107">
        <f>ROUND(SUM(BE80:BE239),2)</f>
        <v>0</v>
      </c>
      <c r="G30" s="35"/>
      <c r="H30" s="35"/>
      <c r="I30" s="108">
        <v>0.21</v>
      </c>
      <c r="J30" s="107">
        <f>ROUND(ROUND((SUM(BE80:BE239)),2)*I30,2)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645</v>
      </c>
      <c r="F31" s="107">
        <f>ROUND(SUM(BF80:BF239),2)</f>
        <v>0</v>
      </c>
      <c r="G31" s="35"/>
      <c r="H31" s="35"/>
      <c r="I31" s="108">
        <v>0.15</v>
      </c>
      <c r="J31" s="107">
        <f>ROUND(ROUND((SUM(BF80:BF239)),2)*I31,2)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646</v>
      </c>
      <c r="F32" s="107">
        <f>ROUND(SUM(BG80:BG239),2)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647</v>
      </c>
      <c r="F33" s="107">
        <f>ROUND(SUM(BH80:BH239),2)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648</v>
      </c>
      <c r="F34" s="107">
        <f>ROUND(SUM(BI80:BI239),2)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649</v>
      </c>
      <c r="E36" s="46"/>
      <c r="F36" s="46"/>
      <c r="G36" s="109" t="s">
        <v>650</v>
      </c>
      <c r="H36" s="47" t="s">
        <v>651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59" t="str">
        <f>E7</f>
        <v>II/104 Jílové u Prahy, rekonstrukce silnice</v>
      </c>
      <c r="F45" s="236"/>
      <c r="G45" s="236"/>
      <c r="H45" s="236"/>
      <c r="I45" s="95"/>
      <c r="J45" s="35"/>
      <c r="K45" s="38"/>
    </row>
    <row r="46" spans="2:11" s="1" customFormat="1" ht="14.25" customHeight="1">
      <c r="B46" s="34"/>
      <c r="C46" s="30" t="s">
        <v>693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0" t="str">
        <f>E9</f>
        <v>SO 182 - Přechodné dopravní značení</v>
      </c>
      <c r="F47" s="236"/>
      <c r="G47" s="236"/>
      <c r="H47" s="2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623</v>
      </c>
      <c r="D49" s="35"/>
      <c r="E49" s="35"/>
      <c r="F49" s="28" t="str">
        <f>F12</f>
        <v>Středočeský kraj</v>
      </c>
      <c r="G49" s="35"/>
      <c r="H49" s="35"/>
      <c r="I49" s="96" t="s">
        <v>625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629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696</v>
      </c>
      <c r="D54" s="44"/>
      <c r="E54" s="44"/>
      <c r="F54" s="44"/>
      <c r="G54" s="44"/>
      <c r="H54" s="44"/>
      <c r="I54" s="116"/>
      <c r="J54" s="117" t="s">
        <v>697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698</v>
      </c>
      <c r="D56" s="35"/>
      <c r="E56" s="35"/>
      <c r="F56" s="35"/>
      <c r="G56" s="35"/>
      <c r="H56" s="35"/>
      <c r="I56" s="95"/>
      <c r="J56" s="105">
        <f>J80</f>
        <v>0</v>
      </c>
      <c r="K56" s="38"/>
      <c r="AU56" s="17" t="s">
        <v>699</v>
      </c>
    </row>
    <row r="57" spans="2:11" s="7" customFormat="1" ht="24.75" customHeight="1">
      <c r="B57" s="119"/>
      <c r="C57" s="120"/>
      <c r="D57" s="121" t="s">
        <v>700</v>
      </c>
      <c r="E57" s="122"/>
      <c r="F57" s="122"/>
      <c r="G57" s="122"/>
      <c r="H57" s="122"/>
      <c r="I57" s="123"/>
      <c r="J57" s="124">
        <f>J81</f>
        <v>0</v>
      </c>
      <c r="K57" s="125"/>
    </row>
    <row r="58" spans="2:11" s="8" customFormat="1" ht="19.5" customHeight="1">
      <c r="B58" s="126"/>
      <c r="C58" s="127"/>
      <c r="D58" s="128" t="s">
        <v>163</v>
      </c>
      <c r="E58" s="129"/>
      <c r="F58" s="129"/>
      <c r="G58" s="129"/>
      <c r="H58" s="129"/>
      <c r="I58" s="130"/>
      <c r="J58" s="131">
        <f>J82</f>
        <v>0</v>
      </c>
      <c r="K58" s="132"/>
    </row>
    <row r="59" spans="2:11" s="8" customFormat="1" ht="19.5" customHeight="1">
      <c r="B59" s="126"/>
      <c r="C59" s="127"/>
      <c r="D59" s="128" t="s">
        <v>701</v>
      </c>
      <c r="E59" s="129"/>
      <c r="F59" s="129"/>
      <c r="G59" s="129"/>
      <c r="H59" s="129"/>
      <c r="I59" s="130"/>
      <c r="J59" s="131">
        <f>J86</f>
        <v>0</v>
      </c>
      <c r="K59" s="132"/>
    </row>
    <row r="60" spans="2:11" s="8" customFormat="1" ht="19.5" customHeight="1">
      <c r="B60" s="126"/>
      <c r="C60" s="127"/>
      <c r="D60" s="128" t="s">
        <v>817</v>
      </c>
      <c r="E60" s="129"/>
      <c r="F60" s="129"/>
      <c r="G60" s="129"/>
      <c r="H60" s="129"/>
      <c r="I60" s="130"/>
      <c r="J60" s="131">
        <f>J237</f>
        <v>0</v>
      </c>
      <c r="K60" s="132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95"/>
      <c r="J61" s="35"/>
      <c r="K61" s="38"/>
    </row>
    <row r="62" spans="2:11" s="1" customFormat="1" ht="6.75" customHeight="1">
      <c r="B62" s="50"/>
      <c r="C62" s="51"/>
      <c r="D62" s="51"/>
      <c r="E62" s="51"/>
      <c r="F62" s="51"/>
      <c r="G62" s="51"/>
      <c r="H62" s="51"/>
      <c r="I62" s="112"/>
      <c r="J62" s="51"/>
      <c r="K62" s="52"/>
    </row>
    <row r="66" spans="2:12" s="1" customFormat="1" ht="6.75" customHeight="1">
      <c r="B66" s="53"/>
      <c r="C66" s="54"/>
      <c r="D66" s="54"/>
      <c r="E66" s="54"/>
      <c r="F66" s="54"/>
      <c r="G66" s="54"/>
      <c r="H66" s="54"/>
      <c r="I66" s="113"/>
      <c r="J66" s="54"/>
      <c r="K66" s="54"/>
      <c r="L66" s="34"/>
    </row>
    <row r="67" spans="2:12" s="1" customFormat="1" ht="36.75" customHeight="1">
      <c r="B67" s="34"/>
      <c r="C67" s="55" t="s">
        <v>708</v>
      </c>
      <c r="I67" s="133"/>
      <c r="L67" s="34"/>
    </row>
    <row r="68" spans="2:12" s="1" customFormat="1" ht="6.75" customHeight="1">
      <c r="B68" s="34"/>
      <c r="I68" s="133"/>
      <c r="L68" s="34"/>
    </row>
    <row r="69" spans="2:12" s="1" customFormat="1" ht="14.25" customHeight="1">
      <c r="B69" s="34"/>
      <c r="C69" s="57" t="s">
        <v>616</v>
      </c>
      <c r="I69" s="133"/>
      <c r="L69" s="34"/>
    </row>
    <row r="70" spans="2:12" s="1" customFormat="1" ht="22.5" customHeight="1">
      <c r="B70" s="34"/>
      <c r="E70" s="262" t="str">
        <f>E7</f>
        <v>II/104 Jílové u Prahy, rekonstrukce silnice</v>
      </c>
      <c r="F70" s="231"/>
      <c r="G70" s="231"/>
      <c r="H70" s="231"/>
      <c r="I70" s="133"/>
      <c r="L70" s="34"/>
    </row>
    <row r="71" spans="2:12" s="1" customFormat="1" ht="14.25" customHeight="1">
      <c r="B71" s="34"/>
      <c r="C71" s="57" t="s">
        <v>693</v>
      </c>
      <c r="I71" s="133"/>
      <c r="L71" s="34"/>
    </row>
    <row r="72" spans="2:12" s="1" customFormat="1" ht="23.25" customHeight="1">
      <c r="B72" s="34"/>
      <c r="E72" s="244" t="str">
        <f>E9</f>
        <v>SO 182 - Přechodné dopravní značení</v>
      </c>
      <c r="F72" s="231"/>
      <c r="G72" s="231"/>
      <c r="H72" s="231"/>
      <c r="I72" s="133"/>
      <c r="L72" s="34"/>
    </row>
    <row r="73" spans="2:12" s="1" customFormat="1" ht="6.75" customHeight="1">
      <c r="B73" s="34"/>
      <c r="I73" s="133"/>
      <c r="L73" s="34"/>
    </row>
    <row r="74" spans="2:12" s="1" customFormat="1" ht="18" customHeight="1">
      <c r="B74" s="34"/>
      <c r="C74" s="57" t="s">
        <v>623</v>
      </c>
      <c r="F74" s="139" t="str">
        <f>F12</f>
        <v>Středočeský kraj</v>
      </c>
      <c r="I74" s="140" t="s">
        <v>625</v>
      </c>
      <c r="J74" s="61" t="str">
        <f>IF(J12="","",J12)</f>
        <v>14.8.2016</v>
      </c>
      <c r="L74" s="34"/>
    </row>
    <row r="75" spans="2:12" s="1" customFormat="1" ht="6.75" customHeight="1">
      <c r="B75" s="34"/>
      <c r="I75" s="133"/>
      <c r="L75" s="34"/>
    </row>
    <row r="76" spans="2:12" s="1" customFormat="1" ht="15">
      <c r="B76" s="34"/>
      <c r="C76" s="57" t="s">
        <v>629</v>
      </c>
      <c r="F76" s="139" t="str">
        <f>E15</f>
        <v>Krajská správa a údržba silnic Středočeského kraje</v>
      </c>
      <c r="I76" s="140" t="s">
        <v>635</v>
      </c>
      <c r="J76" s="139" t="str">
        <f>E21</f>
        <v> </v>
      </c>
      <c r="L76" s="34"/>
    </row>
    <row r="77" spans="2:12" s="1" customFormat="1" ht="14.25" customHeight="1">
      <c r="B77" s="34"/>
      <c r="C77" s="57" t="s">
        <v>633</v>
      </c>
      <c r="F77" s="139">
        <f>IF(E18="","",E18)</f>
      </c>
      <c r="I77" s="133"/>
      <c r="L77" s="34"/>
    </row>
    <row r="78" spans="2:12" s="1" customFormat="1" ht="9.75" customHeight="1">
      <c r="B78" s="34"/>
      <c r="I78" s="133"/>
      <c r="L78" s="34"/>
    </row>
    <row r="79" spans="2:20" s="9" customFormat="1" ht="29.25" customHeight="1">
      <c r="B79" s="141"/>
      <c r="C79" s="142" t="s">
        <v>709</v>
      </c>
      <c r="D79" s="143" t="s">
        <v>658</v>
      </c>
      <c r="E79" s="143" t="s">
        <v>654</v>
      </c>
      <c r="F79" s="143" t="s">
        <v>710</v>
      </c>
      <c r="G79" s="143" t="s">
        <v>711</v>
      </c>
      <c r="H79" s="143" t="s">
        <v>712</v>
      </c>
      <c r="I79" s="144" t="s">
        <v>713</v>
      </c>
      <c r="J79" s="143" t="s">
        <v>697</v>
      </c>
      <c r="K79" s="145" t="s">
        <v>714</v>
      </c>
      <c r="L79" s="141"/>
      <c r="M79" s="67" t="s">
        <v>715</v>
      </c>
      <c r="N79" s="68" t="s">
        <v>643</v>
      </c>
      <c r="O79" s="68" t="s">
        <v>716</v>
      </c>
      <c r="P79" s="68" t="s">
        <v>717</v>
      </c>
      <c r="Q79" s="68" t="s">
        <v>718</v>
      </c>
      <c r="R79" s="68" t="s">
        <v>719</v>
      </c>
      <c r="S79" s="68" t="s">
        <v>720</v>
      </c>
      <c r="T79" s="69" t="s">
        <v>721</v>
      </c>
    </row>
    <row r="80" spans="2:63" s="1" customFormat="1" ht="29.25" customHeight="1">
      <c r="B80" s="34"/>
      <c r="C80" s="71" t="s">
        <v>698</v>
      </c>
      <c r="I80" s="133"/>
      <c r="J80" s="146">
        <f>BK80</f>
        <v>0</v>
      </c>
      <c r="L80" s="34"/>
      <c r="M80" s="70"/>
      <c r="N80" s="62"/>
      <c r="O80" s="62"/>
      <c r="P80" s="147">
        <f>P81</f>
        <v>0</v>
      </c>
      <c r="Q80" s="62"/>
      <c r="R80" s="147">
        <f>R81</f>
        <v>100.62378</v>
      </c>
      <c r="S80" s="62"/>
      <c r="T80" s="148">
        <f>T81</f>
        <v>0</v>
      </c>
      <c r="AT80" s="17" t="s">
        <v>672</v>
      </c>
      <c r="AU80" s="17" t="s">
        <v>699</v>
      </c>
      <c r="BK80" s="149">
        <f>BK81</f>
        <v>0</v>
      </c>
    </row>
    <row r="81" spans="2:63" s="10" customFormat="1" ht="36.75" customHeight="1">
      <c r="B81" s="150"/>
      <c r="D81" s="151" t="s">
        <v>672</v>
      </c>
      <c r="E81" s="152" t="s">
        <v>722</v>
      </c>
      <c r="F81" s="152" t="s">
        <v>723</v>
      </c>
      <c r="I81" s="153"/>
      <c r="J81" s="154">
        <f>BK81</f>
        <v>0</v>
      </c>
      <c r="L81" s="150"/>
      <c r="M81" s="155"/>
      <c r="N81" s="156"/>
      <c r="O81" s="156"/>
      <c r="P81" s="157">
        <f>P82+P86+P237</f>
        <v>0</v>
      </c>
      <c r="Q81" s="156"/>
      <c r="R81" s="157">
        <f>R82+R86+R237</f>
        <v>100.62378</v>
      </c>
      <c r="S81" s="156"/>
      <c r="T81" s="158">
        <f>T82+T86+T237</f>
        <v>0</v>
      </c>
      <c r="AR81" s="151" t="s">
        <v>622</v>
      </c>
      <c r="AT81" s="159" t="s">
        <v>672</v>
      </c>
      <c r="AU81" s="159" t="s">
        <v>673</v>
      </c>
      <c r="AY81" s="151" t="s">
        <v>724</v>
      </c>
      <c r="BK81" s="160">
        <f>BK82+BK86+BK237</f>
        <v>0</v>
      </c>
    </row>
    <row r="82" spans="2:63" s="10" customFormat="1" ht="19.5" customHeight="1">
      <c r="B82" s="150"/>
      <c r="D82" s="161" t="s">
        <v>672</v>
      </c>
      <c r="E82" s="162" t="s">
        <v>754</v>
      </c>
      <c r="F82" s="162" t="s">
        <v>164</v>
      </c>
      <c r="I82" s="153"/>
      <c r="J82" s="163">
        <f>BK82</f>
        <v>0</v>
      </c>
      <c r="L82" s="150"/>
      <c r="M82" s="155"/>
      <c r="N82" s="156"/>
      <c r="O82" s="156"/>
      <c r="P82" s="157">
        <f>SUM(P83:P85)</f>
        <v>0</v>
      </c>
      <c r="Q82" s="156"/>
      <c r="R82" s="157">
        <f>SUM(R83:R85)</f>
        <v>100.61999999999999</v>
      </c>
      <c r="S82" s="156"/>
      <c r="T82" s="158">
        <f>SUM(T83:T85)</f>
        <v>0</v>
      </c>
      <c r="AR82" s="151" t="s">
        <v>622</v>
      </c>
      <c r="AT82" s="159" t="s">
        <v>672</v>
      </c>
      <c r="AU82" s="159" t="s">
        <v>622</v>
      </c>
      <c r="AY82" s="151" t="s">
        <v>724</v>
      </c>
      <c r="BK82" s="160">
        <f>SUM(BK83:BK85)</f>
        <v>0</v>
      </c>
    </row>
    <row r="83" spans="2:65" s="1" customFormat="1" ht="31.5" customHeight="1">
      <c r="B83" s="164"/>
      <c r="C83" s="165" t="s">
        <v>1021</v>
      </c>
      <c r="D83" s="165" t="s">
        <v>727</v>
      </c>
      <c r="E83" s="166" t="s">
        <v>165</v>
      </c>
      <c r="F83" s="167" t="s">
        <v>166</v>
      </c>
      <c r="G83" s="168" t="s">
        <v>757</v>
      </c>
      <c r="H83" s="169">
        <v>900</v>
      </c>
      <c r="I83" s="170"/>
      <c r="J83" s="171">
        <f>ROUND(I83*H83,2)</f>
        <v>0</v>
      </c>
      <c r="K83" s="167" t="s">
        <v>731</v>
      </c>
      <c r="L83" s="34"/>
      <c r="M83" s="172" t="s">
        <v>620</v>
      </c>
      <c r="N83" s="173" t="s">
        <v>644</v>
      </c>
      <c r="O83" s="35"/>
      <c r="P83" s="174">
        <f>O83*H83</f>
        <v>0</v>
      </c>
      <c r="Q83" s="174">
        <v>0.1118</v>
      </c>
      <c r="R83" s="174">
        <f>Q83*H83</f>
        <v>100.61999999999999</v>
      </c>
      <c r="S83" s="174">
        <v>0</v>
      </c>
      <c r="T83" s="175">
        <f>S83*H83</f>
        <v>0</v>
      </c>
      <c r="AR83" s="17" t="s">
        <v>732</v>
      </c>
      <c r="AT83" s="17" t="s">
        <v>727</v>
      </c>
      <c r="AU83" s="17" t="s">
        <v>681</v>
      </c>
      <c r="AY83" s="17" t="s">
        <v>724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622</v>
      </c>
      <c r="BK83" s="176">
        <f>ROUND(I83*H83,2)</f>
        <v>0</v>
      </c>
      <c r="BL83" s="17" t="s">
        <v>732</v>
      </c>
      <c r="BM83" s="17" t="s">
        <v>167</v>
      </c>
    </row>
    <row r="84" spans="2:47" s="1" customFormat="1" ht="30" customHeight="1">
      <c r="B84" s="34"/>
      <c r="D84" s="179" t="s">
        <v>734</v>
      </c>
      <c r="F84" s="180" t="s">
        <v>168</v>
      </c>
      <c r="I84" s="133"/>
      <c r="L84" s="34"/>
      <c r="M84" s="64"/>
      <c r="N84" s="35"/>
      <c r="O84" s="35"/>
      <c r="P84" s="35"/>
      <c r="Q84" s="35"/>
      <c r="R84" s="35"/>
      <c r="S84" s="35"/>
      <c r="T84" s="65"/>
      <c r="AT84" s="17" t="s">
        <v>734</v>
      </c>
      <c r="AU84" s="17" t="s">
        <v>681</v>
      </c>
    </row>
    <row r="85" spans="2:51" s="11" customFormat="1" ht="22.5" customHeight="1">
      <c r="B85" s="181"/>
      <c r="D85" s="179" t="s">
        <v>739</v>
      </c>
      <c r="E85" s="189" t="s">
        <v>620</v>
      </c>
      <c r="F85" s="190" t="s">
        <v>169</v>
      </c>
      <c r="H85" s="191">
        <v>900</v>
      </c>
      <c r="I85" s="185"/>
      <c r="L85" s="181"/>
      <c r="M85" s="186"/>
      <c r="N85" s="187"/>
      <c r="O85" s="187"/>
      <c r="P85" s="187"/>
      <c r="Q85" s="187"/>
      <c r="R85" s="187"/>
      <c r="S85" s="187"/>
      <c r="T85" s="188"/>
      <c r="AT85" s="189" t="s">
        <v>739</v>
      </c>
      <c r="AU85" s="189" t="s">
        <v>681</v>
      </c>
      <c r="AV85" s="11" t="s">
        <v>681</v>
      </c>
      <c r="AW85" s="11" t="s">
        <v>637</v>
      </c>
      <c r="AX85" s="11" t="s">
        <v>622</v>
      </c>
      <c r="AY85" s="189" t="s">
        <v>724</v>
      </c>
    </row>
    <row r="86" spans="2:63" s="10" customFormat="1" ht="29.25" customHeight="1">
      <c r="B86" s="150"/>
      <c r="D86" s="161" t="s">
        <v>672</v>
      </c>
      <c r="E86" s="162" t="s">
        <v>725</v>
      </c>
      <c r="F86" s="162" t="s">
        <v>726</v>
      </c>
      <c r="I86" s="153"/>
      <c r="J86" s="163">
        <f>BK86</f>
        <v>0</v>
      </c>
      <c r="L86" s="150"/>
      <c r="M86" s="155"/>
      <c r="N86" s="156"/>
      <c r="O86" s="156"/>
      <c r="P86" s="157">
        <f>SUM(P87:P236)</f>
        <v>0</v>
      </c>
      <c r="Q86" s="156"/>
      <c r="R86" s="157">
        <f>SUM(R87:R236)</f>
        <v>0.0037800000000000004</v>
      </c>
      <c r="S86" s="156"/>
      <c r="T86" s="158">
        <f>SUM(T87:T236)</f>
        <v>0</v>
      </c>
      <c r="AR86" s="151" t="s">
        <v>622</v>
      </c>
      <c r="AT86" s="159" t="s">
        <v>672</v>
      </c>
      <c r="AU86" s="159" t="s">
        <v>622</v>
      </c>
      <c r="AY86" s="151" t="s">
        <v>724</v>
      </c>
      <c r="BK86" s="160">
        <f>SUM(BK87:BK236)</f>
        <v>0</v>
      </c>
    </row>
    <row r="87" spans="2:65" s="1" customFormat="1" ht="22.5" customHeight="1">
      <c r="B87" s="164"/>
      <c r="C87" s="165" t="s">
        <v>772</v>
      </c>
      <c r="D87" s="165" t="s">
        <v>727</v>
      </c>
      <c r="E87" s="166" t="s">
        <v>170</v>
      </c>
      <c r="F87" s="167" t="s">
        <v>171</v>
      </c>
      <c r="G87" s="168" t="s">
        <v>730</v>
      </c>
      <c r="H87" s="169">
        <v>317</v>
      </c>
      <c r="I87" s="170"/>
      <c r="J87" s="171">
        <f>ROUND(I87*H87,2)</f>
        <v>0</v>
      </c>
      <c r="K87" s="167" t="s">
        <v>731</v>
      </c>
      <c r="L87" s="34"/>
      <c r="M87" s="172" t="s">
        <v>620</v>
      </c>
      <c r="N87" s="173" t="s">
        <v>644</v>
      </c>
      <c r="O87" s="3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7" t="s">
        <v>732</v>
      </c>
      <c r="AT87" s="17" t="s">
        <v>727</v>
      </c>
      <c r="AU87" s="17" t="s">
        <v>681</v>
      </c>
      <c r="AY87" s="17" t="s">
        <v>724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7" t="s">
        <v>622</v>
      </c>
      <c r="BK87" s="176">
        <f>ROUND(I87*H87,2)</f>
        <v>0</v>
      </c>
      <c r="BL87" s="17" t="s">
        <v>732</v>
      </c>
      <c r="BM87" s="17" t="s">
        <v>172</v>
      </c>
    </row>
    <row r="88" spans="2:47" s="1" customFormat="1" ht="30" customHeight="1">
      <c r="B88" s="34"/>
      <c r="D88" s="179" t="s">
        <v>734</v>
      </c>
      <c r="F88" s="180" t="s">
        <v>173</v>
      </c>
      <c r="I88" s="133"/>
      <c r="L88" s="34"/>
      <c r="M88" s="64"/>
      <c r="N88" s="35"/>
      <c r="O88" s="35"/>
      <c r="P88" s="35"/>
      <c r="Q88" s="35"/>
      <c r="R88" s="35"/>
      <c r="S88" s="35"/>
      <c r="T88" s="65"/>
      <c r="AT88" s="17" t="s">
        <v>734</v>
      </c>
      <c r="AU88" s="17" t="s">
        <v>681</v>
      </c>
    </row>
    <row r="89" spans="2:51" s="11" customFormat="1" ht="22.5" customHeight="1">
      <c r="B89" s="181"/>
      <c r="D89" s="179" t="s">
        <v>739</v>
      </c>
      <c r="E89" s="189" t="s">
        <v>620</v>
      </c>
      <c r="F89" s="190" t="s">
        <v>174</v>
      </c>
      <c r="H89" s="191">
        <v>13</v>
      </c>
      <c r="I89" s="185"/>
      <c r="L89" s="181"/>
      <c r="M89" s="186"/>
      <c r="N89" s="187"/>
      <c r="O89" s="187"/>
      <c r="P89" s="187"/>
      <c r="Q89" s="187"/>
      <c r="R89" s="187"/>
      <c r="S89" s="187"/>
      <c r="T89" s="188"/>
      <c r="AT89" s="189" t="s">
        <v>739</v>
      </c>
      <c r="AU89" s="189" t="s">
        <v>681</v>
      </c>
      <c r="AV89" s="11" t="s">
        <v>681</v>
      </c>
      <c r="AW89" s="11" t="s">
        <v>637</v>
      </c>
      <c r="AX89" s="11" t="s">
        <v>673</v>
      </c>
      <c r="AY89" s="189" t="s">
        <v>724</v>
      </c>
    </row>
    <row r="90" spans="2:51" s="11" customFormat="1" ht="22.5" customHeight="1">
      <c r="B90" s="181"/>
      <c r="D90" s="179" t="s">
        <v>739</v>
      </c>
      <c r="E90" s="189" t="s">
        <v>620</v>
      </c>
      <c r="F90" s="190" t="s">
        <v>175</v>
      </c>
      <c r="H90" s="191">
        <v>13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739</v>
      </c>
      <c r="AU90" s="189" t="s">
        <v>681</v>
      </c>
      <c r="AV90" s="11" t="s">
        <v>681</v>
      </c>
      <c r="AW90" s="11" t="s">
        <v>637</v>
      </c>
      <c r="AX90" s="11" t="s">
        <v>673</v>
      </c>
      <c r="AY90" s="189" t="s">
        <v>724</v>
      </c>
    </row>
    <row r="91" spans="2:51" s="11" customFormat="1" ht="22.5" customHeight="1">
      <c r="B91" s="181"/>
      <c r="D91" s="179" t="s">
        <v>739</v>
      </c>
      <c r="E91" s="189" t="s">
        <v>620</v>
      </c>
      <c r="F91" s="190" t="s">
        <v>176</v>
      </c>
      <c r="H91" s="191">
        <v>32</v>
      </c>
      <c r="I91" s="185"/>
      <c r="L91" s="181"/>
      <c r="M91" s="186"/>
      <c r="N91" s="187"/>
      <c r="O91" s="187"/>
      <c r="P91" s="187"/>
      <c r="Q91" s="187"/>
      <c r="R91" s="187"/>
      <c r="S91" s="187"/>
      <c r="T91" s="188"/>
      <c r="AT91" s="189" t="s">
        <v>739</v>
      </c>
      <c r="AU91" s="189" t="s">
        <v>681</v>
      </c>
      <c r="AV91" s="11" t="s">
        <v>681</v>
      </c>
      <c r="AW91" s="11" t="s">
        <v>637</v>
      </c>
      <c r="AX91" s="11" t="s">
        <v>673</v>
      </c>
      <c r="AY91" s="189" t="s">
        <v>724</v>
      </c>
    </row>
    <row r="92" spans="2:51" s="11" customFormat="1" ht="22.5" customHeight="1">
      <c r="B92" s="181"/>
      <c r="D92" s="179" t="s">
        <v>739</v>
      </c>
      <c r="E92" s="189" t="s">
        <v>620</v>
      </c>
      <c r="F92" s="190" t="s">
        <v>177</v>
      </c>
      <c r="H92" s="191">
        <v>33</v>
      </c>
      <c r="I92" s="185"/>
      <c r="L92" s="181"/>
      <c r="M92" s="186"/>
      <c r="N92" s="187"/>
      <c r="O92" s="187"/>
      <c r="P92" s="187"/>
      <c r="Q92" s="187"/>
      <c r="R92" s="187"/>
      <c r="S92" s="187"/>
      <c r="T92" s="188"/>
      <c r="AT92" s="189" t="s">
        <v>739</v>
      </c>
      <c r="AU92" s="189" t="s">
        <v>681</v>
      </c>
      <c r="AV92" s="11" t="s">
        <v>681</v>
      </c>
      <c r="AW92" s="11" t="s">
        <v>637</v>
      </c>
      <c r="AX92" s="11" t="s">
        <v>673</v>
      </c>
      <c r="AY92" s="189" t="s">
        <v>724</v>
      </c>
    </row>
    <row r="93" spans="2:51" s="11" customFormat="1" ht="22.5" customHeight="1">
      <c r="B93" s="181"/>
      <c r="D93" s="179" t="s">
        <v>739</v>
      </c>
      <c r="E93" s="189" t="s">
        <v>620</v>
      </c>
      <c r="F93" s="190" t="s">
        <v>178</v>
      </c>
      <c r="H93" s="191">
        <v>31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9" t="s">
        <v>739</v>
      </c>
      <c r="AU93" s="189" t="s">
        <v>681</v>
      </c>
      <c r="AV93" s="11" t="s">
        <v>681</v>
      </c>
      <c r="AW93" s="11" t="s">
        <v>637</v>
      </c>
      <c r="AX93" s="11" t="s">
        <v>673</v>
      </c>
      <c r="AY93" s="189" t="s">
        <v>724</v>
      </c>
    </row>
    <row r="94" spans="2:51" s="11" customFormat="1" ht="22.5" customHeight="1">
      <c r="B94" s="181"/>
      <c r="D94" s="179" t="s">
        <v>739</v>
      </c>
      <c r="E94" s="189" t="s">
        <v>620</v>
      </c>
      <c r="F94" s="190" t="s">
        <v>179</v>
      </c>
      <c r="H94" s="191">
        <v>33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739</v>
      </c>
      <c r="AU94" s="189" t="s">
        <v>681</v>
      </c>
      <c r="AV94" s="11" t="s">
        <v>681</v>
      </c>
      <c r="AW94" s="11" t="s">
        <v>637</v>
      </c>
      <c r="AX94" s="11" t="s">
        <v>673</v>
      </c>
      <c r="AY94" s="189" t="s">
        <v>724</v>
      </c>
    </row>
    <row r="95" spans="2:51" s="11" customFormat="1" ht="22.5" customHeight="1">
      <c r="B95" s="181"/>
      <c r="D95" s="179" t="s">
        <v>739</v>
      </c>
      <c r="E95" s="189" t="s">
        <v>620</v>
      </c>
      <c r="F95" s="190" t="s">
        <v>180</v>
      </c>
      <c r="H95" s="191">
        <v>34</v>
      </c>
      <c r="I95" s="185"/>
      <c r="L95" s="181"/>
      <c r="M95" s="186"/>
      <c r="N95" s="187"/>
      <c r="O95" s="187"/>
      <c r="P95" s="187"/>
      <c r="Q95" s="187"/>
      <c r="R95" s="187"/>
      <c r="S95" s="187"/>
      <c r="T95" s="188"/>
      <c r="AT95" s="189" t="s">
        <v>739</v>
      </c>
      <c r="AU95" s="189" t="s">
        <v>681</v>
      </c>
      <c r="AV95" s="11" t="s">
        <v>681</v>
      </c>
      <c r="AW95" s="11" t="s">
        <v>637</v>
      </c>
      <c r="AX95" s="11" t="s">
        <v>673</v>
      </c>
      <c r="AY95" s="189" t="s">
        <v>724</v>
      </c>
    </row>
    <row r="96" spans="2:51" s="11" customFormat="1" ht="22.5" customHeight="1">
      <c r="B96" s="181"/>
      <c r="D96" s="179" t="s">
        <v>739</v>
      </c>
      <c r="E96" s="189" t="s">
        <v>620</v>
      </c>
      <c r="F96" s="190" t="s">
        <v>181</v>
      </c>
      <c r="H96" s="191">
        <v>33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9" t="s">
        <v>739</v>
      </c>
      <c r="AU96" s="189" t="s">
        <v>681</v>
      </c>
      <c r="AV96" s="11" t="s">
        <v>681</v>
      </c>
      <c r="AW96" s="11" t="s">
        <v>637</v>
      </c>
      <c r="AX96" s="11" t="s">
        <v>673</v>
      </c>
      <c r="AY96" s="189" t="s">
        <v>724</v>
      </c>
    </row>
    <row r="97" spans="2:51" s="11" customFormat="1" ht="22.5" customHeight="1">
      <c r="B97" s="181"/>
      <c r="D97" s="179" t="s">
        <v>739</v>
      </c>
      <c r="E97" s="189" t="s">
        <v>620</v>
      </c>
      <c r="F97" s="190" t="s">
        <v>182</v>
      </c>
      <c r="H97" s="191">
        <v>30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739</v>
      </c>
      <c r="AU97" s="189" t="s">
        <v>681</v>
      </c>
      <c r="AV97" s="11" t="s">
        <v>681</v>
      </c>
      <c r="AW97" s="11" t="s">
        <v>637</v>
      </c>
      <c r="AX97" s="11" t="s">
        <v>673</v>
      </c>
      <c r="AY97" s="189" t="s">
        <v>724</v>
      </c>
    </row>
    <row r="98" spans="2:51" s="11" customFormat="1" ht="22.5" customHeight="1">
      <c r="B98" s="181"/>
      <c r="D98" s="179" t="s">
        <v>739</v>
      </c>
      <c r="E98" s="189" t="s">
        <v>620</v>
      </c>
      <c r="F98" s="190" t="s">
        <v>183</v>
      </c>
      <c r="H98" s="191">
        <v>35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9" t="s">
        <v>739</v>
      </c>
      <c r="AU98" s="189" t="s">
        <v>681</v>
      </c>
      <c r="AV98" s="11" t="s">
        <v>681</v>
      </c>
      <c r="AW98" s="11" t="s">
        <v>637</v>
      </c>
      <c r="AX98" s="11" t="s">
        <v>673</v>
      </c>
      <c r="AY98" s="189" t="s">
        <v>724</v>
      </c>
    </row>
    <row r="99" spans="2:51" s="11" customFormat="1" ht="22.5" customHeight="1">
      <c r="B99" s="181"/>
      <c r="D99" s="179" t="s">
        <v>739</v>
      </c>
      <c r="E99" s="189" t="s">
        <v>620</v>
      </c>
      <c r="F99" s="190" t="s">
        <v>184</v>
      </c>
      <c r="H99" s="191">
        <v>30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9" t="s">
        <v>739</v>
      </c>
      <c r="AU99" s="189" t="s">
        <v>681</v>
      </c>
      <c r="AV99" s="11" t="s">
        <v>681</v>
      </c>
      <c r="AW99" s="11" t="s">
        <v>637</v>
      </c>
      <c r="AX99" s="11" t="s">
        <v>673</v>
      </c>
      <c r="AY99" s="189" t="s">
        <v>724</v>
      </c>
    </row>
    <row r="100" spans="2:51" s="12" customFormat="1" ht="22.5" customHeight="1">
      <c r="B100" s="192"/>
      <c r="D100" s="177" t="s">
        <v>739</v>
      </c>
      <c r="E100" s="193" t="s">
        <v>620</v>
      </c>
      <c r="F100" s="194" t="s">
        <v>748</v>
      </c>
      <c r="H100" s="195">
        <v>317</v>
      </c>
      <c r="I100" s="196"/>
      <c r="L100" s="192"/>
      <c r="M100" s="197"/>
      <c r="N100" s="198"/>
      <c r="O100" s="198"/>
      <c r="P100" s="198"/>
      <c r="Q100" s="198"/>
      <c r="R100" s="198"/>
      <c r="S100" s="198"/>
      <c r="T100" s="199"/>
      <c r="AT100" s="200" t="s">
        <v>739</v>
      </c>
      <c r="AU100" s="200" t="s">
        <v>681</v>
      </c>
      <c r="AV100" s="12" t="s">
        <v>732</v>
      </c>
      <c r="AW100" s="12" t="s">
        <v>637</v>
      </c>
      <c r="AX100" s="12" t="s">
        <v>622</v>
      </c>
      <c r="AY100" s="200" t="s">
        <v>724</v>
      </c>
    </row>
    <row r="101" spans="2:65" s="1" customFormat="1" ht="22.5" customHeight="1">
      <c r="B101" s="164"/>
      <c r="C101" s="165" t="s">
        <v>752</v>
      </c>
      <c r="D101" s="165" t="s">
        <v>727</v>
      </c>
      <c r="E101" s="166" t="s">
        <v>185</v>
      </c>
      <c r="F101" s="167" t="s">
        <v>186</v>
      </c>
      <c r="G101" s="168" t="s">
        <v>730</v>
      </c>
      <c r="H101" s="169">
        <v>42</v>
      </c>
      <c r="I101" s="170"/>
      <c r="J101" s="171">
        <f>ROUND(I101*H101,2)</f>
        <v>0</v>
      </c>
      <c r="K101" s="167" t="s">
        <v>731</v>
      </c>
      <c r="L101" s="34"/>
      <c r="M101" s="172" t="s">
        <v>620</v>
      </c>
      <c r="N101" s="173" t="s">
        <v>644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732</v>
      </c>
      <c r="AT101" s="17" t="s">
        <v>727</v>
      </c>
      <c r="AU101" s="17" t="s">
        <v>681</v>
      </c>
      <c r="AY101" s="17" t="s">
        <v>724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622</v>
      </c>
      <c r="BK101" s="176">
        <f>ROUND(I101*H101,2)</f>
        <v>0</v>
      </c>
      <c r="BL101" s="17" t="s">
        <v>732</v>
      </c>
      <c r="BM101" s="17" t="s">
        <v>187</v>
      </c>
    </row>
    <row r="102" spans="2:47" s="1" customFormat="1" ht="30" customHeight="1">
      <c r="B102" s="34"/>
      <c r="D102" s="179" t="s">
        <v>734</v>
      </c>
      <c r="F102" s="180" t="s">
        <v>188</v>
      </c>
      <c r="I102" s="133"/>
      <c r="L102" s="34"/>
      <c r="M102" s="64"/>
      <c r="N102" s="35"/>
      <c r="O102" s="35"/>
      <c r="P102" s="35"/>
      <c r="Q102" s="35"/>
      <c r="R102" s="35"/>
      <c r="S102" s="35"/>
      <c r="T102" s="65"/>
      <c r="AT102" s="17" t="s">
        <v>734</v>
      </c>
      <c r="AU102" s="17" t="s">
        <v>681</v>
      </c>
    </row>
    <row r="103" spans="2:51" s="11" customFormat="1" ht="22.5" customHeight="1">
      <c r="B103" s="181"/>
      <c r="D103" s="179" t="s">
        <v>739</v>
      </c>
      <c r="E103" s="189" t="s">
        <v>620</v>
      </c>
      <c r="F103" s="190" t="s">
        <v>189</v>
      </c>
      <c r="H103" s="191">
        <v>4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9" t="s">
        <v>739</v>
      </c>
      <c r="AU103" s="189" t="s">
        <v>681</v>
      </c>
      <c r="AV103" s="11" t="s">
        <v>681</v>
      </c>
      <c r="AW103" s="11" t="s">
        <v>637</v>
      </c>
      <c r="AX103" s="11" t="s">
        <v>673</v>
      </c>
      <c r="AY103" s="189" t="s">
        <v>724</v>
      </c>
    </row>
    <row r="104" spans="2:51" s="11" customFormat="1" ht="22.5" customHeight="1">
      <c r="B104" s="181"/>
      <c r="D104" s="179" t="s">
        <v>739</v>
      </c>
      <c r="E104" s="189" t="s">
        <v>620</v>
      </c>
      <c r="F104" s="190" t="s">
        <v>190</v>
      </c>
      <c r="H104" s="191">
        <v>4</v>
      </c>
      <c r="I104" s="185"/>
      <c r="L104" s="181"/>
      <c r="M104" s="186"/>
      <c r="N104" s="187"/>
      <c r="O104" s="187"/>
      <c r="P104" s="187"/>
      <c r="Q104" s="187"/>
      <c r="R104" s="187"/>
      <c r="S104" s="187"/>
      <c r="T104" s="188"/>
      <c r="AT104" s="189" t="s">
        <v>739</v>
      </c>
      <c r="AU104" s="189" t="s">
        <v>681</v>
      </c>
      <c r="AV104" s="11" t="s">
        <v>681</v>
      </c>
      <c r="AW104" s="11" t="s">
        <v>637</v>
      </c>
      <c r="AX104" s="11" t="s">
        <v>673</v>
      </c>
      <c r="AY104" s="189" t="s">
        <v>724</v>
      </c>
    </row>
    <row r="105" spans="2:51" s="11" customFormat="1" ht="22.5" customHeight="1">
      <c r="B105" s="181"/>
      <c r="D105" s="179" t="s">
        <v>739</v>
      </c>
      <c r="E105" s="189" t="s">
        <v>620</v>
      </c>
      <c r="F105" s="190" t="s">
        <v>191</v>
      </c>
      <c r="H105" s="191">
        <v>4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9" t="s">
        <v>739</v>
      </c>
      <c r="AU105" s="189" t="s">
        <v>681</v>
      </c>
      <c r="AV105" s="11" t="s">
        <v>681</v>
      </c>
      <c r="AW105" s="11" t="s">
        <v>637</v>
      </c>
      <c r="AX105" s="11" t="s">
        <v>673</v>
      </c>
      <c r="AY105" s="189" t="s">
        <v>724</v>
      </c>
    </row>
    <row r="106" spans="2:51" s="11" customFormat="1" ht="22.5" customHeight="1">
      <c r="B106" s="181"/>
      <c r="D106" s="179" t="s">
        <v>739</v>
      </c>
      <c r="E106" s="189" t="s">
        <v>620</v>
      </c>
      <c r="F106" s="190" t="s">
        <v>192</v>
      </c>
      <c r="H106" s="191">
        <v>4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9" t="s">
        <v>739</v>
      </c>
      <c r="AU106" s="189" t="s">
        <v>681</v>
      </c>
      <c r="AV106" s="11" t="s">
        <v>681</v>
      </c>
      <c r="AW106" s="11" t="s">
        <v>637</v>
      </c>
      <c r="AX106" s="11" t="s">
        <v>673</v>
      </c>
      <c r="AY106" s="189" t="s">
        <v>724</v>
      </c>
    </row>
    <row r="107" spans="2:51" s="11" customFormat="1" ht="22.5" customHeight="1">
      <c r="B107" s="181"/>
      <c r="D107" s="179" t="s">
        <v>739</v>
      </c>
      <c r="E107" s="189" t="s">
        <v>620</v>
      </c>
      <c r="F107" s="190" t="s">
        <v>193</v>
      </c>
      <c r="H107" s="191">
        <v>4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9" t="s">
        <v>739</v>
      </c>
      <c r="AU107" s="189" t="s">
        <v>681</v>
      </c>
      <c r="AV107" s="11" t="s">
        <v>681</v>
      </c>
      <c r="AW107" s="11" t="s">
        <v>637</v>
      </c>
      <c r="AX107" s="11" t="s">
        <v>673</v>
      </c>
      <c r="AY107" s="189" t="s">
        <v>724</v>
      </c>
    </row>
    <row r="108" spans="2:51" s="11" customFormat="1" ht="22.5" customHeight="1">
      <c r="B108" s="181"/>
      <c r="D108" s="179" t="s">
        <v>739</v>
      </c>
      <c r="E108" s="189" t="s">
        <v>620</v>
      </c>
      <c r="F108" s="190" t="s">
        <v>194</v>
      </c>
      <c r="H108" s="191">
        <v>4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9" t="s">
        <v>739</v>
      </c>
      <c r="AU108" s="189" t="s">
        <v>681</v>
      </c>
      <c r="AV108" s="11" t="s">
        <v>681</v>
      </c>
      <c r="AW108" s="11" t="s">
        <v>637</v>
      </c>
      <c r="AX108" s="11" t="s">
        <v>673</v>
      </c>
      <c r="AY108" s="189" t="s">
        <v>724</v>
      </c>
    </row>
    <row r="109" spans="2:51" s="11" customFormat="1" ht="22.5" customHeight="1">
      <c r="B109" s="181"/>
      <c r="D109" s="179" t="s">
        <v>739</v>
      </c>
      <c r="E109" s="189" t="s">
        <v>620</v>
      </c>
      <c r="F109" s="190" t="s">
        <v>195</v>
      </c>
      <c r="H109" s="191">
        <v>4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9" t="s">
        <v>739</v>
      </c>
      <c r="AU109" s="189" t="s">
        <v>681</v>
      </c>
      <c r="AV109" s="11" t="s">
        <v>681</v>
      </c>
      <c r="AW109" s="11" t="s">
        <v>637</v>
      </c>
      <c r="AX109" s="11" t="s">
        <v>673</v>
      </c>
      <c r="AY109" s="189" t="s">
        <v>724</v>
      </c>
    </row>
    <row r="110" spans="2:51" s="11" customFormat="1" ht="22.5" customHeight="1">
      <c r="B110" s="181"/>
      <c r="D110" s="179" t="s">
        <v>739</v>
      </c>
      <c r="E110" s="189" t="s">
        <v>620</v>
      </c>
      <c r="F110" s="190" t="s">
        <v>196</v>
      </c>
      <c r="H110" s="191">
        <v>4</v>
      </c>
      <c r="I110" s="185"/>
      <c r="L110" s="181"/>
      <c r="M110" s="186"/>
      <c r="N110" s="187"/>
      <c r="O110" s="187"/>
      <c r="P110" s="187"/>
      <c r="Q110" s="187"/>
      <c r="R110" s="187"/>
      <c r="S110" s="187"/>
      <c r="T110" s="188"/>
      <c r="AT110" s="189" t="s">
        <v>739</v>
      </c>
      <c r="AU110" s="189" t="s">
        <v>681</v>
      </c>
      <c r="AV110" s="11" t="s">
        <v>681</v>
      </c>
      <c r="AW110" s="11" t="s">
        <v>637</v>
      </c>
      <c r="AX110" s="11" t="s">
        <v>673</v>
      </c>
      <c r="AY110" s="189" t="s">
        <v>724</v>
      </c>
    </row>
    <row r="111" spans="2:51" s="11" customFormat="1" ht="22.5" customHeight="1">
      <c r="B111" s="181"/>
      <c r="D111" s="179" t="s">
        <v>739</v>
      </c>
      <c r="E111" s="189" t="s">
        <v>620</v>
      </c>
      <c r="F111" s="190" t="s">
        <v>197</v>
      </c>
      <c r="H111" s="191">
        <v>10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9" t="s">
        <v>739</v>
      </c>
      <c r="AU111" s="189" t="s">
        <v>681</v>
      </c>
      <c r="AV111" s="11" t="s">
        <v>681</v>
      </c>
      <c r="AW111" s="11" t="s">
        <v>637</v>
      </c>
      <c r="AX111" s="11" t="s">
        <v>673</v>
      </c>
      <c r="AY111" s="189" t="s">
        <v>724</v>
      </c>
    </row>
    <row r="112" spans="2:51" s="12" customFormat="1" ht="22.5" customHeight="1">
      <c r="B112" s="192"/>
      <c r="D112" s="177" t="s">
        <v>739</v>
      </c>
      <c r="E112" s="193" t="s">
        <v>620</v>
      </c>
      <c r="F112" s="194" t="s">
        <v>748</v>
      </c>
      <c r="H112" s="195">
        <v>42</v>
      </c>
      <c r="I112" s="196"/>
      <c r="L112" s="192"/>
      <c r="M112" s="197"/>
      <c r="N112" s="198"/>
      <c r="O112" s="198"/>
      <c r="P112" s="198"/>
      <c r="Q112" s="198"/>
      <c r="R112" s="198"/>
      <c r="S112" s="198"/>
      <c r="T112" s="199"/>
      <c r="AT112" s="200" t="s">
        <v>739</v>
      </c>
      <c r="AU112" s="200" t="s">
        <v>681</v>
      </c>
      <c r="AV112" s="12" t="s">
        <v>732</v>
      </c>
      <c r="AW112" s="12" t="s">
        <v>637</v>
      </c>
      <c r="AX112" s="12" t="s">
        <v>622</v>
      </c>
      <c r="AY112" s="200" t="s">
        <v>724</v>
      </c>
    </row>
    <row r="113" spans="2:65" s="1" customFormat="1" ht="22.5" customHeight="1">
      <c r="B113" s="164"/>
      <c r="C113" s="165" t="s">
        <v>725</v>
      </c>
      <c r="D113" s="165" t="s">
        <v>727</v>
      </c>
      <c r="E113" s="166" t="s">
        <v>198</v>
      </c>
      <c r="F113" s="167" t="s">
        <v>199</v>
      </c>
      <c r="G113" s="168" t="s">
        <v>730</v>
      </c>
      <c r="H113" s="169">
        <v>1935</v>
      </c>
      <c r="I113" s="170"/>
      <c r="J113" s="171">
        <f>ROUND(I113*H113,2)</f>
        <v>0</v>
      </c>
      <c r="K113" s="167" t="s">
        <v>731</v>
      </c>
      <c r="L113" s="34"/>
      <c r="M113" s="172" t="s">
        <v>620</v>
      </c>
      <c r="N113" s="173" t="s">
        <v>644</v>
      </c>
      <c r="O113" s="35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7" t="s">
        <v>732</v>
      </c>
      <c r="AT113" s="17" t="s">
        <v>727</v>
      </c>
      <c r="AU113" s="17" t="s">
        <v>681</v>
      </c>
      <c r="AY113" s="17" t="s">
        <v>724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7" t="s">
        <v>622</v>
      </c>
      <c r="BK113" s="176">
        <f>ROUND(I113*H113,2)</f>
        <v>0</v>
      </c>
      <c r="BL113" s="17" t="s">
        <v>732</v>
      </c>
      <c r="BM113" s="17" t="s">
        <v>200</v>
      </c>
    </row>
    <row r="114" spans="2:51" s="13" customFormat="1" ht="22.5" customHeight="1">
      <c r="B114" s="216"/>
      <c r="D114" s="179" t="s">
        <v>739</v>
      </c>
      <c r="E114" s="217" t="s">
        <v>620</v>
      </c>
      <c r="F114" s="218" t="s">
        <v>201</v>
      </c>
      <c r="H114" s="219" t="s">
        <v>620</v>
      </c>
      <c r="I114" s="220"/>
      <c r="L114" s="216"/>
      <c r="M114" s="221"/>
      <c r="N114" s="222"/>
      <c r="O114" s="222"/>
      <c r="P114" s="222"/>
      <c r="Q114" s="222"/>
      <c r="R114" s="222"/>
      <c r="S114" s="222"/>
      <c r="T114" s="223"/>
      <c r="AT114" s="219" t="s">
        <v>739</v>
      </c>
      <c r="AU114" s="219" t="s">
        <v>681</v>
      </c>
      <c r="AV114" s="13" t="s">
        <v>622</v>
      </c>
      <c r="AW114" s="13" t="s">
        <v>637</v>
      </c>
      <c r="AX114" s="13" t="s">
        <v>673</v>
      </c>
      <c r="AY114" s="219" t="s">
        <v>724</v>
      </c>
    </row>
    <row r="115" spans="2:51" s="11" customFormat="1" ht="22.5" customHeight="1">
      <c r="B115" s="181"/>
      <c r="D115" s="179" t="s">
        <v>739</v>
      </c>
      <c r="E115" s="189" t="s">
        <v>620</v>
      </c>
      <c r="F115" s="190" t="s">
        <v>202</v>
      </c>
      <c r="H115" s="191">
        <v>65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9" t="s">
        <v>739</v>
      </c>
      <c r="AU115" s="189" t="s">
        <v>681</v>
      </c>
      <c r="AV115" s="11" t="s">
        <v>681</v>
      </c>
      <c r="AW115" s="11" t="s">
        <v>637</v>
      </c>
      <c r="AX115" s="11" t="s">
        <v>673</v>
      </c>
      <c r="AY115" s="189" t="s">
        <v>724</v>
      </c>
    </row>
    <row r="116" spans="2:51" s="11" customFormat="1" ht="22.5" customHeight="1">
      <c r="B116" s="181"/>
      <c r="D116" s="179" t="s">
        <v>739</v>
      </c>
      <c r="E116" s="189" t="s">
        <v>620</v>
      </c>
      <c r="F116" s="190" t="s">
        <v>203</v>
      </c>
      <c r="H116" s="191">
        <v>65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9" t="s">
        <v>739</v>
      </c>
      <c r="AU116" s="189" t="s">
        <v>681</v>
      </c>
      <c r="AV116" s="11" t="s">
        <v>681</v>
      </c>
      <c r="AW116" s="11" t="s">
        <v>637</v>
      </c>
      <c r="AX116" s="11" t="s">
        <v>673</v>
      </c>
      <c r="AY116" s="189" t="s">
        <v>724</v>
      </c>
    </row>
    <row r="117" spans="2:51" s="11" customFormat="1" ht="22.5" customHeight="1">
      <c r="B117" s="181"/>
      <c r="D117" s="179" t="s">
        <v>739</v>
      </c>
      <c r="E117" s="189" t="s">
        <v>620</v>
      </c>
      <c r="F117" s="190" t="s">
        <v>204</v>
      </c>
      <c r="H117" s="191">
        <v>160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9" t="s">
        <v>739</v>
      </c>
      <c r="AU117" s="189" t="s">
        <v>681</v>
      </c>
      <c r="AV117" s="11" t="s">
        <v>681</v>
      </c>
      <c r="AW117" s="11" t="s">
        <v>637</v>
      </c>
      <c r="AX117" s="11" t="s">
        <v>673</v>
      </c>
      <c r="AY117" s="189" t="s">
        <v>724</v>
      </c>
    </row>
    <row r="118" spans="2:51" s="11" customFormat="1" ht="22.5" customHeight="1">
      <c r="B118" s="181"/>
      <c r="D118" s="179" t="s">
        <v>739</v>
      </c>
      <c r="E118" s="189" t="s">
        <v>620</v>
      </c>
      <c r="F118" s="190" t="s">
        <v>205</v>
      </c>
      <c r="H118" s="191">
        <v>165</v>
      </c>
      <c r="I118" s="185"/>
      <c r="L118" s="181"/>
      <c r="M118" s="186"/>
      <c r="N118" s="187"/>
      <c r="O118" s="187"/>
      <c r="P118" s="187"/>
      <c r="Q118" s="187"/>
      <c r="R118" s="187"/>
      <c r="S118" s="187"/>
      <c r="T118" s="188"/>
      <c r="AT118" s="189" t="s">
        <v>739</v>
      </c>
      <c r="AU118" s="189" t="s">
        <v>681</v>
      </c>
      <c r="AV118" s="11" t="s">
        <v>681</v>
      </c>
      <c r="AW118" s="11" t="s">
        <v>637</v>
      </c>
      <c r="AX118" s="11" t="s">
        <v>673</v>
      </c>
      <c r="AY118" s="189" t="s">
        <v>724</v>
      </c>
    </row>
    <row r="119" spans="2:51" s="11" customFormat="1" ht="22.5" customHeight="1">
      <c r="B119" s="181"/>
      <c r="D119" s="179" t="s">
        <v>739</v>
      </c>
      <c r="E119" s="189" t="s">
        <v>620</v>
      </c>
      <c r="F119" s="190" t="s">
        <v>206</v>
      </c>
      <c r="H119" s="191">
        <v>155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9" t="s">
        <v>739</v>
      </c>
      <c r="AU119" s="189" t="s">
        <v>681</v>
      </c>
      <c r="AV119" s="11" t="s">
        <v>681</v>
      </c>
      <c r="AW119" s="11" t="s">
        <v>637</v>
      </c>
      <c r="AX119" s="11" t="s">
        <v>673</v>
      </c>
      <c r="AY119" s="189" t="s">
        <v>724</v>
      </c>
    </row>
    <row r="120" spans="2:51" s="11" customFormat="1" ht="22.5" customHeight="1">
      <c r="B120" s="181"/>
      <c r="D120" s="179" t="s">
        <v>739</v>
      </c>
      <c r="E120" s="189" t="s">
        <v>620</v>
      </c>
      <c r="F120" s="190" t="s">
        <v>207</v>
      </c>
      <c r="H120" s="191">
        <v>165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9" t="s">
        <v>739</v>
      </c>
      <c r="AU120" s="189" t="s">
        <v>681</v>
      </c>
      <c r="AV120" s="11" t="s">
        <v>681</v>
      </c>
      <c r="AW120" s="11" t="s">
        <v>637</v>
      </c>
      <c r="AX120" s="11" t="s">
        <v>673</v>
      </c>
      <c r="AY120" s="189" t="s">
        <v>724</v>
      </c>
    </row>
    <row r="121" spans="2:51" s="11" customFormat="1" ht="22.5" customHeight="1">
      <c r="B121" s="181"/>
      <c r="D121" s="179" t="s">
        <v>739</v>
      </c>
      <c r="E121" s="189" t="s">
        <v>620</v>
      </c>
      <c r="F121" s="190" t="s">
        <v>208</v>
      </c>
      <c r="H121" s="191">
        <v>170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9" t="s">
        <v>739</v>
      </c>
      <c r="AU121" s="189" t="s">
        <v>681</v>
      </c>
      <c r="AV121" s="11" t="s">
        <v>681</v>
      </c>
      <c r="AW121" s="11" t="s">
        <v>637</v>
      </c>
      <c r="AX121" s="11" t="s">
        <v>673</v>
      </c>
      <c r="AY121" s="189" t="s">
        <v>724</v>
      </c>
    </row>
    <row r="122" spans="2:51" s="11" customFormat="1" ht="22.5" customHeight="1">
      <c r="B122" s="181"/>
      <c r="D122" s="179" t="s">
        <v>739</v>
      </c>
      <c r="E122" s="189" t="s">
        <v>620</v>
      </c>
      <c r="F122" s="190" t="s">
        <v>209</v>
      </c>
      <c r="H122" s="191">
        <v>165</v>
      </c>
      <c r="I122" s="185"/>
      <c r="L122" s="181"/>
      <c r="M122" s="186"/>
      <c r="N122" s="187"/>
      <c r="O122" s="187"/>
      <c r="P122" s="187"/>
      <c r="Q122" s="187"/>
      <c r="R122" s="187"/>
      <c r="S122" s="187"/>
      <c r="T122" s="188"/>
      <c r="AT122" s="189" t="s">
        <v>739</v>
      </c>
      <c r="AU122" s="189" t="s">
        <v>681</v>
      </c>
      <c r="AV122" s="11" t="s">
        <v>681</v>
      </c>
      <c r="AW122" s="11" t="s">
        <v>637</v>
      </c>
      <c r="AX122" s="11" t="s">
        <v>673</v>
      </c>
      <c r="AY122" s="189" t="s">
        <v>724</v>
      </c>
    </row>
    <row r="123" spans="2:51" s="11" customFormat="1" ht="22.5" customHeight="1">
      <c r="B123" s="181"/>
      <c r="D123" s="179" t="s">
        <v>739</v>
      </c>
      <c r="E123" s="189" t="s">
        <v>620</v>
      </c>
      <c r="F123" s="190" t="s">
        <v>210</v>
      </c>
      <c r="H123" s="191">
        <v>150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9" t="s">
        <v>739</v>
      </c>
      <c r="AU123" s="189" t="s">
        <v>681</v>
      </c>
      <c r="AV123" s="11" t="s">
        <v>681</v>
      </c>
      <c r="AW123" s="11" t="s">
        <v>637</v>
      </c>
      <c r="AX123" s="11" t="s">
        <v>673</v>
      </c>
      <c r="AY123" s="189" t="s">
        <v>724</v>
      </c>
    </row>
    <row r="124" spans="2:51" s="11" customFormat="1" ht="22.5" customHeight="1">
      <c r="B124" s="181"/>
      <c r="D124" s="179" t="s">
        <v>739</v>
      </c>
      <c r="E124" s="189" t="s">
        <v>620</v>
      </c>
      <c r="F124" s="190" t="s">
        <v>211</v>
      </c>
      <c r="H124" s="191">
        <v>525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9" t="s">
        <v>739</v>
      </c>
      <c r="AU124" s="189" t="s">
        <v>681</v>
      </c>
      <c r="AV124" s="11" t="s">
        <v>681</v>
      </c>
      <c r="AW124" s="11" t="s">
        <v>637</v>
      </c>
      <c r="AX124" s="11" t="s">
        <v>673</v>
      </c>
      <c r="AY124" s="189" t="s">
        <v>724</v>
      </c>
    </row>
    <row r="125" spans="2:51" s="11" customFormat="1" ht="22.5" customHeight="1">
      <c r="B125" s="181"/>
      <c r="D125" s="179" t="s">
        <v>739</v>
      </c>
      <c r="E125" s="189" t="s">
        <v>620</v>
      </c>
      <c r="F125" s="190" t="s">
        <v>212</v>
      </c>
      <c r="H125" s="191">
        <v>150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739</v>
      </c>
      <c r="AU125" s="189" t="s">
        <v>681</v>
      </c>
      <c r="AV125" s="11" t="s">
        <v>681</v>
      </c>
      <c r="AW125" s="11" t="s">
        <v>637</v>
      </c>
      <c r="AX125" s="11" t="s">
        <v>673</v>
      </c>
      <c r="AY125" s="189" t="s">
        <v>724</v>
      </c>
    </row>
    <row r="126" spans="2:51" s="12" customFormat="1" ht="22.5" customHeight="1">
      <c r="B126" s="192"/>
      <c r="D126" s="177" t="s">
        <v>739</v>
      </c>
      <c r="E126" s="193" t="s">
        <v>620</v>
      </c>
      <c r="F126" s="194" t="s">
        <v>748</v>
      </c>
      <c r="H126" s="195">
        <v>1935</v>
      </c>
      <c r="I126" s="196"/>
      <c r="L126" s="192"/>
      <c r="M126" s="197"/>
      <c r="N126" s="198"/>
      <c r="O126" s="198"/>
      <c r="P126" s="198"/>
      <c r="Q126" s="198"/>
      <c r="R126" s="198"/>
      <c r="S126" s="198"/>
      <c r="T126" s="199"/>
      <c r="AT126" s="200" t="s">
        <v>739</v>
      </c>
      <c r="AU126" s="200" t="s">
        <v>681</v>
      </c>
      <c r="AV126" s="12" t="s">
        <v>732</v>
      </c>
      <c r="AW126" s="12" t="s">
        <v>637</v>
      </c>
      <c r="AX126" s="12" t="s">
        <v>622</v>
      </c>
      <c r="AY126" s="200" t="s">
        <v>724</v>
      </c>
    </row>
    <row r="127" spans="2:65" s="1" customFormat="1" ht="22.5" customHeight="1">
      <c r="B127" s="164"/>
      <c r="C127" s="165" t="s">
        <v>627</v>
      </c>
      <c r="D127" s="165" t="s">
        <v>727</v>
      </c>
      <c r="E127" s="166" t="s">
        <v>213</v>
      </c>
      <c r="F127" s="167" t="s">
        <v>214</v>
      </c>
      <c r="G127" s="168" t="s">
        <v>730</v>
      </c>
      <c r="H127" s="169">
        <v>350</v>
      </c>
      <c r="I127" s="170"/>
      <c r="J127" s="171">
        <f>ROUND(I127*H127,2)</f>
        <v>0</v>
      </c>
      <c r="K127" s="167" t="s">
        <v>731</v>
      </c>
      <c r="L127" s="34"/>
      <c r="M127" s="172" t="s">
        <v>620</v>
      </c>
      <c r="N127" s="173" t="s">
        <v>644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7" t="s">
        <v>732</v>
      </c>
      <c r="AT127" s="17" t="s">
        <v>727</v>
      </c>
      <c r="AU127" s="17" t="s">
        <v>681</v>
      </c>
      <c r="AY127" s="17" t="s">
        <v>724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622</v>
      </c>
      <c r="BK127" s="176">
        <f>ROUND(I127*H127,2)</f>
        <v>0</v>
      </c>
      <c r="BL127" s="17" t="s">
        <v>732</v>
      </c>
      <c r="BM127" s="17" t="s">
        <v>215</v>
      </c>
    </row>
    <row r="128" spans="2:51" s="13" customFormat="1" ht="22.5" customHeight="1">
      <c r="B128" s="216"/>
      <c r="D128" s="179" t="s">
        <v>739</v>
      </c>
      <c r="E128" s="217" t="s">
        <v>620</v>
      </c>
      <c r="F128" s="218" t="s">
        <v>216</v>
      </c>
      <c r="H128" s="219" t="s">
        <v>620</v>
      </c>
      <c r="I128" s="220"/>
      <c r="L128" s="216"/>
      <c r="M128" s="221"/>
      <c r="N128" s="222"/>
      <c r="O128" s="222"/>
      <c r="P128" s="222"/>
      <c r="Q128" s="222"/>
      <c r="R128" s="222"/>
      <c r="S128" s="222"/>
      <c r="T128" s="223"/>
      <c r="AT128" s="219" t="s">
        <v>739</v>
      </c>
      <c r="AU128" s="219" t="s">
        <v>681</v>
      </c>
      <c r="AV128" s="13" t="s">
        <v>622</v>
      </c>
      <c r="AW128" s="13" t="s">
        <v>637</v>
      </c>
      <c r="AX128" s="13" t="s">
        <v>673</v>
      </c>
      <c r="AY128" s="219" t="s">
        <v>724</v>
      </c>
    </row>
    <row r="129" spans="2:51" s="11" customFormat="1" ht="22.5" customHeight="1">
      <c r="B129" s="181"/>
      <c r="D129" s="179" t="s">
        <v>739</v>
      </c>
      <c r="E129" s="189" t="s">
        <v>620</v>
      </c>
      <c r="F129" s="190" t="s">
        <v>217</v>
      </c>
      <c r="H129" s="191">
        <v>20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9" t="s">
        <v>739</v>
      </c>
      <c r="AU129" s="189" t="s">
        <v>681</v>
      </c>
      <c r="AV129" s="11" t="s">
        <v>681</v>
      </c>
      <c r="AW129" s="11" t="s">
        <v>637</v>
      </c>
      <c r="AX129" s="11" t="s">
        <v>673</v>
      </c>
      <c r="AY129" s="189" t="s">
        <v>724</v>
      </c>
    </row>
    <row r="130" spans="2:51" s="11" customFormat="1" ht="22.5" customHeight="1">
      <c r="B130" s="181"/>
      <c r="D130" s="179" t="s">
        <v>739</v>
      </c>
      <c r="E130" s="189" t="s">
        <v>620</v>
      </c>
      <c r="F130" s="190" t="s">
        <v>218</v>
      </c>
      <c r="H130" s="191">
        <v>20</v>
      </c>
      <c r="I130" s="185"/>
      <c r="L130" s="181"/>
      <c r="M130" s="186"/>
      <c r="N130" s="187"/>
      <c r="O130" s="187"/>
      <c r="P130" s="187"/>
      <c r="Q130" s="187"/>
      <c r="R130" s="187"/>
      <c r="S130" s="187"/>
      <c r="T130" s="188"/>
      <c r="AT130" s="189" t="s">
        <v>739</v>
      </c>
      <c r="AU130" s="189" t="s">
        <v>681</v>
      </c>
      <c r="AV130" s="11" t="s">
        <v>681</v>
      </c>
      <c r="AW130" s="11" t="s">
        <v>637</v>
      </c>
      <c r="AX130" s="11" t="s">
        <v>673</v>
      </c>
      <c r="AY130" s="189" t="s">
        <v>724</v>
      </c>
    </row>
    <row r="131" spans="2:51" s="11" customFormat="1" ht="22.5" customHeight="1">
      <c r="B131" s="181"/>
      <c r="D131" s="179" t="s">
        <v>739</v>
      </c>
      <c r="E131" s="189" t="s">
        <v>620</v>
      </c>
      <c r="F131" s="190" t="s">
        <v>219</v>
      </c>
      <c r="H131" s="191">
        <v>20</v>
      </c>
      <c r="I131" s="185"/>
      <c r="L131" s="181"/>
      <c r="M131" s="186"/>
      <c r="N131" s="187"/>
      <c r="O131" s="187"/>
      <c r="P131" s="187"/>
      <c r="Q131" s="187"/>
      <c r="R131" s="187"/>
      <c r="S131" s="187"/>
      <c r="T131" s="188"/>
      <c r="AT131" s="189" t="s">
        <v>739</v>
      </c>
      <c r="AU131" s="189" t="s">
        <v>681</v>
      </c>
      <c r="AV131" s="11" t="s">
        <v>681</v>
      </c>
      <c r="AW131" s="11" t="s">
        <v>637</v>
      </c>
      <c r="AX131" s="11" t="s">
        <v>673</v>
      </c>
      <c r="AY131" s="189" t="s">
        <v>724</v>
      </c>
    </row>
    <row r="132" spans="2:51" s="11" customFormat="1" ht="22.5" customHeight="1">
      <c r="B132" s="181"/>
      <c r="D132" s="179" t="s">
        <v>739</v>
      </c>
      <c r="E132" s="189" t="s">
        <v>620</v>
      </c>
      <c r="F132" s="190" t="s">
        <v>220</v>
      </c>
      <c r="H132" s="191">
        <v>20</v>
      </c>
      <c r="I132" s="185"/>
      <c r="L132" s="181"/>
      <c r="M132" s="186"/>
      <c r="N132" s="187"/>
      <c r="O132" s="187"/>
      <c r="P132" s="187"/>
      <c r="Q132" s="187"/>
      <c r="R132" s="187"/>
      <c r="S132" s="187"/>
      <c r="T132" s="188"/>
      <c r="AT132" s="189" t="s">
        <v>739</v>
      </c>
      <c r="AU132" s="189" t="s">
        <v>681</v>
      </c>
      <c r="AV132" s="11" t="s">
        <v>681</v>
      </c>
      <c r="AW132" s="11" t="s">
        <v>637</v>
      </c>
      <c r="AX132" s="11" t="s">
        <v>673</v>
      </c>
      <c r="AY132" s="189" t="s">
        <v>724</v>
      </c>
    </row>
    <row r="133" spans="2:51" s="11" customFormat="1" ht="22.5" customHeight="1">
      <c r="B133" s="181"/>
      <c r="D133" s="179" t="s">
        <v>739</v>
      </c>
      <c r="E133" s="189" t="s">
        <v>620</v>
      </c>
      <c r="F133" s="190" t="s">
        <v>221</v>
      </c>
      <c r="H133" s="191">
        <v>20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9" t="s">
        <v>739</v>
      </c>
      <c r="AU133" s="189" t="s">
        <v>681</v>
      </c>
      <c r="AV133" s="11" t="s">
        <v>681</v>
      </c>
      <c r="AW133" s="11" t="s">
        <v>637</v>
      </c>
      <c r="AX133" s="11" t="s">
        <v>673</v>
      </c>
      <c r="AY133" s="189" t="s">
        <v>724</v>
      </c>
    </row>
    <row r="134" spans="2:51" s="11" customFormat="1" ht="22.5" customHeight="1">
      <c r="B134" s="181"/>
      <c r="D134" s="179" t="s">
        <v>739</v>
      </c>
      <c r="E134" s="189" t="s">
        <v>620</v>
      </c>
      <c r="F134" s="190" t="s">
        <v>222</v>
      </c>
      <c r="H134" s="191">
        <v>20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9" t="s">
        <v>739</v>
      </c>
      <c r="AU134" s="189" t="s">
        <v>681</v>
      </c>
      <c r="AV134" s="11" t="s">
        <v>681</v>
      </c>
      <c r="AW134" s="11" t="s">
        <v>637</v>
      </c>
      <c r="AX134" s="11" t="s">
        <v>673</v>
      </c>
      <c r="AY134" s="189" t="s">
        <v>724</v>
      </c>
    </row>
    <row r="135" spans="2:51" s="11" customFormat="1" ht="22.5" customHeight="1">
      <c r="B135" s="181"/>
      <c r="D135" s="179" t="s">
        <v>739</v>
      </c>
      <c r="E135" s="189" t="s">
        <v>620</v>
      </c>
      <c r="F135" s="190" t="s">
        <v>223</v>
      </c>
      <c r="H135" s="191">
        <v>20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9" t="s">
        <v>739</v>
      </c>
      <c r="AU135" s="189" t="s">
        <v>681</v>
      </c>
      <c r="AV135" s="11" t="s">
        <v>681</v>
      </c>
      <c r="AW135" s="11" t="s">
        <v>637</v>
      </c>
      <c r="AX135" s="11" t="s">
        <v>673</v>
      </c>
      <c r="AY135" s="189" t="s">
        <v>724</v>
      </c>
    </row>
    <row r="136" spans="2:51" s="11" customFormat="1" ht="22.5" customHeight="1">
      <c r="B136" s="181"/>
      <c r="D136" s="179" t="s">
        <v>739</v>
      </c>
      <c r="E136" s="189" t="s">
        <v>620</v>
      </c>
      <c r="F136" s="190" t="s">
        <v>224</v>
      </c>
      <c r="H136" s="191">
        <v>60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9" t="s">
        <v>739</v>
      </c>
      <c r="AU136" s="189" t="s">
        <v>681</v>
      </c>
      <c r="AV136" s="11" t="s">
        <v>681</v>
      </c>
      <c r="AW136" s="11" t="s">
        <v>637</v>
      </c>
      <c r="AX136" s="11" t="s">
        <v>673</v>
      </c>
      <c r="AY136" s="189" t="s">
        <v>724</v>
      </c>
    </row>
    <row r="137" spans="2:51" s="11" customFormat="1" ht="22.5" customHeight="1">
      <c r="B137" s="181"/>
      <c r="D137" s="179" t="s">
        <v>739</v>
      </c>
      <c r="E137" s="189" t="s">
        <v>620</v>
      </c>
      <c r="F137" s="190" t="s">
        <v>225</v>
      </c>
      <c r="H137" s="191">
        <v>150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9" t="s">
        <v>739</v>
      </c>
      <c r="AU137" s="189" t="s">
        <v>681</v>
      </c>
      <c r="AV137" s="11" t="s">
        <v>681</v>
      </c>
      <c r="AW137" s="11" t="s">
        <v>637</v>
      </c>
      <c r="AX137" s="11" t="s">
        <v>673</v>
      </c>
      <c r="AY137" s="189" t="s">
        <v>724</v>
      </c>
    </row>
    <row r="138" spans="2:51" s="12" customFormat="1" ht="22.5" customHeight="1">
      <c r="B138" s="192"/>
      <c r="D138" s="177" t="s">
        <v>739</v>
      </c>
      <c r="E138" s="193" t="s">
        <v>620</v>
      </c>
      <c r="F138" s="194" t="s">
        <v>748</v>
      </c>
      <c r="H138" s="195">
        <v>350</v>
      </c>
      <c r="I138" s="196"/>
      <c r="L138" s="192"/>
      <c r="M138" s="197"/>
      <c r="N138" s="198"/>
      <c r="O138" s="198"/>
      <c r="P138" s="198"/>
      <c r="Q138" s="198"/>
      <c r="R138" s="198"/>
      <c r="S138" s="198"/>
      <c r="T138" s="199"/>
      <c r="AT138" s="200" t="s">
        <v>739</v>
      </c>
      <c r="AU138" s="200" t="s">
        <v>681</v>
      </c>
      <c r="AV138" s="12" t="s">
        <v>732</v>
      </c>
      <c r="AW138" s="12" t="s">
        <v>637</v>
      </c>
      <c r="AX138" s="12" t="s">
        <v>622</v>
      </c>
      <c r="AY138" s="200" t="s">
        <v>724</v>
      </c>
    </row>
    <row r="139" spans="2:65" s="1" customFormat="1" ht="22.5" customHeight="1">
      <c r="B139" s="164"/>
      <c r="C139" s="165" t="s">
        <v>788</v>
      </c>
      <c r="D139" s="165" t="s">
        <v>727</v>
      </c>
      <c r="E139" s="166" t="s">
        <v>226</v>
      </c>
      <c r="F139" s="167" t="s">
        <v>227</v>
      </c>
      <c r="G139" s="168" t="s">
        <v>730</v>
      </c>
      <c r="H139" s="169">
        <v>37</v>
      </c>
      <c r="I139" s="170"/>
      <c r="J139" s="171">
        <f>ROUND(I139*H139,2)</f>
        <v>0</v>
      </c>
      <c r="K139" s="167" t="s">
        <v>731</v>
      </c>
      <c r="L139" s="34"/>
      <c r="M139" s="172" t="s">
        <v>620</v>
      </c>
      <c r="N139" s="173" t="s">
        <v>644</v>
      </c>
      <c r="O139" s="35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AR139" s="17" t="s">
        <v>732</v>
      </c>
      <c r="AT139" s="17" t="s">
        <v>727</v>
      </c>
      <c r="AU139" s="17" t="s">
        <v>681</v>
      </c>
      <c r="AY139" s="17" t="s">
        <v>724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622</v>
      </c>
      <c r="BK139" s="176">
        <f>ROUND(I139*H139,2)</f>
        <v>0</v>
      </c>
      <c r="BL139" s="17" t="s">
        <v>732</v>
      </c>
      <c r="BM139" s="17" t="s">
        <v>228</v>
      </c>
    </row>
    <row r="140" spans="2:51" s="11" customFormat="1" ht="22.5" customHeight="1">
      <c r="B140" s="181"/>
      <c r="D140" s="179" t="s">
        <v>739</v>
      </c>
      <c r="E140" s="189" t="s">
        <v>620</v>
      </c>
      <c r="F140" s="190" t="s">
        <v>229</v>
      </c>
      <c r="H140" s="191">
        <v>3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9" t="s">
        <v>739</v>
      </c>
      <c r="AU140" s="189" t="s">
        <v>681</v>
      </c>
      <c r="AV140" s="11" t="s">
        <v>681</v>
      </c>
      <c r="AW140" s="11" t="s">
        <v>637</v>
      </c>
      <c r="AX140" s="11" t="s">
        <v>673</v>
      </c>
      <c r="AY140" s="189" t="s">
        <v>724</v>
      </c>
    </row>
    <row r="141" spans="2:51" s="11" customFormat="1" ht="22.5" customHeight="1">
      <c r="B141" s="181"/>
      <c r="D141" s="179" t="s">
        <v>739</v>
      </c>
      <c r="E141" s="189" t="s">
        <v>620</v>
      </c>
      <c r="F141" s="190" t="s">
        <v>230</v>
      </c>
      <c r="H141" s="191">
        <v>2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9" t="s">
        <v>739</v>
      </c>
      <c r="AU141" s="189" t="s">
        <v>681</v>
      </c>
      <c r="AV141" s="11" t="s">
        <v>681</v>
      </c>
      <c r="AW141" s="11" t="s">
        <v>637</v>
      </c>
      <c r="AX141" s="11" t="s">
        <v>673</v>
      </c>
      <c r="AY141" s="189" t="s">
        <v>724</v>
      </c>
    </row>
    <row r="142" spans="2:51" s="11" customFormat="1" ht="22.5" customHeight="1">
      <c r="B142" s="181"/>
      <c r="D142" s="179" t="s">
        <v>739</v>
      </c>
      <c r="E142" s="189" t="s">
        <v>620</v>
      </c>
      <c r="F142" s="190" t="s">
        <v>231</v>
      </c>
      <c r="H142" s="191">
        <v>4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9" t="s">
        <v>739</v>
      </c>
      <c r="AU142" s="189" t="s">
        <v>681</v>
      </c>
      <c r="AV142" s="11" t="s">
        <v>681</v>
      </c>
      <c r="AW142" s="11" t="s">
        <v>637</v>
      </c>
      <c r="AX142" s="11" t="s">
        <v>673</v>
      </c>
      <c r="AY142" s="189" t="s">
        <v>724</v>
      </c>
    </row>
    <row r="143" spans="2:51" s="11" customFormat="1" ht="22.5" customHeight="1">
      <c r="B143" s="181"/>
      <c r="D143" s="179" t="s">
        <v>739</v>
      </c>
      <c r="E143" s="189" t="s">
        <v>620</v>
      </c>
      <c r="F143" s="190" t="s">
        <v>232</v>
      </c>
      <c r="H143" s="191">
        <v>4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9" t="s">
        <v>739</v>
      </c>
      <c r="AU143" s="189" t="s">
        <v>681</v>
      </c>
      <c r="AV143" s="11" t="s">
        <v>681</v>
      </c>
      <c r="AW143" s="11" t="s">
        <v>637</v>
      </c>
      <c r="AX143" s="11" t="s">
        <v>673</v>
      </c>
      <c r="AY143" s="189" t="s">
        <v>724</v>
      </c>
    </row>
    <row r="144" spans="2:51" s="11" customFormat="1" ht="22.5" customHeight="1">
      <c r="B144" s="181"/>
      <c r="D144" s="179" t="s">
        <v>739</v>
      </c>
      <c r="E144" s="189" t="s">
        <v>620</v>
      </c>
      <c r="F144" s="190" t="s">
        <v>233</v>
      </c>
      <c r="H144" s="191">
        <v>4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9" t="s">
        <v>739</v>
      </c>
      <c r="AU144" s="189" t="s">
        <v>681</v>
      </c>
      <c r="AV144" s="11" t="s">
        <v>681</v>
      </c>
      <c r="AW144" s="11" t="s">
        <v>637</v>
      </c>
      <c r="AX144" s="11" t="s">
        <v>673</v>
      </c>
      <c r="AY144" s="189" t="s">
        <v>724</v>
      </c>
    </row>
    <row r="145" spans="2:51" s="11" customFormat="1" ht="22.5" customHeight="1">
      <c r="B145" s="181"/>
      <c r="D145" s="179" t="s">
        <v>739</v>
      </c>
      <c r="E145" s="189" t="s">
        <v>620</v>
      </c>
      <c r="F145" s="190" t="s">
        <v>234</v>
      </c>
      <c r="H145" s="191">
        <v>3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9" t="s">
        <v>739</v>
      </c>
      <c r="AU145" s="189" t="s">
        <v>681</v>
      </c>
      <c r="AV145" s="11" t="s">
        <v>681</v>
      </c>
      <c r="AW145" s="11" t="s">
        <v>637</v>
      </c>
      <c r="AX145" s="11" t="s">
        <v>673</v>
      </c>
      <c r="AY145" s="189" t="s">
        <v>724</v>
      </c>
    </row>
    <row r="146" spans="2:51" s="11" customFormat="1" ht="22.5" customHeight="1">
      <c r="B146" s="181"/>
      <c r="D146" s="179" t="s">
        <v>739</v>
      </c>
      <c r="E146" s="189" t="s">
        <v>620</v>
      </c>
      <c r="F146" s="190" t="s">
        <v>235</v>
      </c>
      <c r="H146" s="191">
        <v>3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9" t="s">
        <v>739</v>
      </c>
      <c r="AU146" s="189" t="s">
        <v>681</v>
      </c>
      <c r="AV146" s="11" t="s">
        <v>681</v>
      </c>
      <c r="AW146" s="11" t="s">
        <v>637</v>
      </c>
      <c r="AX146" s="11" t="s">
        <v>673</v>
      </c>
      <c r="AY146" s="189" t="s">
        <v>724</v>
      </c>
    </row>
    <row r="147" spans="2:51" s="11" customFormat="1" ht="22.5" customHeight="1">
      <c r="B147" s="181"/>
      <c r="D147" s="179" t="s">
        <v>739</v>
      </c>
      <c r="E147" s="189" t="s">
        <v>620</v>
      </c>
      <c r="F147" s="190" t="s">
        <v>236</v>
      </c>
      <c r="H147" s="191">
        <v>3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9" t="s">
        <v>739</v>
      </c>
      <c r="AU147" s="189" t="s">
        <v>681</v>
      </c>
      <c r="AV147" s="11" t="s">
        <v>681</v>
      </c>
      <c r="AW147" s="11" t="s">
        <v>637</v>
      </c>
      <c r="AX147" s="11" t="s">
        <v>673</v>
      </c>
      <c r="AY147" s="189" t="s">
        <v>724</v>
      </c>
    </row>
    <row r="148" spans="2:51" s="11" customFormat="1" ht="22.5" customHeight="1">
      <c r="B148" s="181"/>
      <c r="D148" s="179" t="s">
        <v>739</v>
      </c>
      <c r="E148" s="189" t="s">
        <v>620</v>
      </c>
      <c r="F148" s="190" t="s">
        <v>237</v>
      </c>
      <c r="H148" s="191">
        <v>2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9" t="s">
        <v>739</v>
      </c>
      <c r="AU148" s="189" t="s">
        <v>681</v>
      </c>
      <c r="AV148" s="11" t="s">
        <v>681</v>
      </c>
      <c r="AW148" s="11" t="s">
        <v>637</v>
      </c>
      <c r="AX148" s="11" t="s">
        <v>673</v>
      </c>
      <c r="AY148" s="189" t="s">
        <v>724</v>
      </c>
    </row>
    <row r="149" spans="2:51" s="11" customFormat="1" ht="22.5" customHeight="1">
      <c r="B149" s="181"/>
      <c r="D149" s="179" t="s">
        <v>739</v>
      </c>
      <c r="E149" s="189" t="s">
        <v>620</v>
      </c>
      <c r="F149" s="190" t="s">
        <v>238</v>
      </c>
      <c r="H149" s="191">
        <v>9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9" t="s">
        <v>739</v>
      </c>
      <c r="AU149" s="189" t="s">
        <v>681</v>
      </c>
      <c r="AV149" s="11" t="s">
        <v>681</v>
      </c>
      <c r="AW149" s="11" t="s">
        <v>637</v>
      </c>
      <c r="AX149" s="11" t="s">
        <v>673</v>
      </c>
      <c r="AY149" s="189" t="s">
        <v>724</v>
      </c>
    </row>
    <row r="150" spans="2:51" s="12" customFormat="1" ht="22.5" customHeight="1">
      <c r="B150" s="192"/>
      <c r="D150" s="177" t="s">
        <v>739</v>
      </c>
      <c r="E150" s="193" t="s">
        <v>620</v>
      </c>
      <c r="F150" s="194" t="s">
        <v>748</v>
      </c>
      <c r="H150" s="195">
        <v>37</v>
      </c>
      <c r="I150" s="196"/>
      <c r="L150" s="192"/>
      <c r="M150" s="197"/>
      <c r="N150" s="198"/>
      <c r="O150" s="198"/>
      <c r="P150" s="198"/>
      <c r="Q150" s="198"/>
      <c r="R150" s="198"/>
      <c r="S150" s="198"/>
      <c r="T150" s="199"/>
      <c r="AT150" s="200" t="s">
        <v>739</v>
      </c>
      <c r="AU150" s="200" t="s">
        <v>681</v>
      </c>
      <c r="AV150" s="12" t="s">
        <v>732</v>
      </c>
      <c r="AW150" s="12" t="s">
        <v>637</v>
      </c>
      <c r="AX150" s="12" t="s">
        <v>622</v>
      </c>
      <c r="AY150" s="200" t="s">
        <v>724</v>
      </c>
    </row>
    <row r="151" spans="2:65" s="1" customFormat="1" ht="31.5" customHeight="1">
      <c r="B151" s="164"/>
      <c r="C151" s="165" t="s">
        <v>793</v>
      </c>
      <c r="D151" s="165" t="s">
        <v>727</v>
      </c>
      <c r="E151" s="166" t="s">
        <v>239</v>
      </c>
      <c r="F151" s="167" t="s">
        <v>240</v>
      </c>
      <c r="G151" s="168" t="s">
        <v>730</v>
      </c>
      <c r="H151" s="169">
        <v>285</v>
      </c>
      <c r="I151" s="170"/>
      <c r="J151" s="171">
        <f>ROUND(I151*H151,2)</f>
        <v>0</v>
      </c>
      <c r="K151" s="167" t="s">
        <v>731</v>
      </c>
      <c r="L151" s="34"/>
      <c r="M151" s="172" t="s">
        <v>620</v>
      </c>
      <c r="N151" s="173" t="s">
        <v>644</v>
      </c>
      <c r="O151" s="35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7" t="s">
        <v>732</v>
      </c>
      <c r="AT151" s="17" t="s">
        <v>727</v>
      </c>
      <c r="AU151" s="17" t="s">
        <v>681</v>
      </c>
      <c r="AY151" s="17" t="s">
        <v>724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7" t="s">
        <v>622</v>
      </c>
      <c r="BK151" s="176">
        <f>ROUND(I151*H151,2)</f>
        <v>0</v>
      </c>
      <c r="BL151" s="17" t="s">
        <v>732</v>
      </c>
      <c r="BM151" s="17" t="s">
        <v>241</v>
      </c>
    </row>
    <row r="152" spans="2:51" s="13" customFormat="1" ht="22.5" customHeight="1">
      <c r="B152" s="216"/>
      <c r="D152" s="179" t="s">
        <v>739</v>
      </c>
      <c r="E152" s="217" t="s">
        <v>620</v>
      </c>
      <c r="F152" s="218" t="s">
        <v>242</v>
      </c>
      <c r="H152" s="219" t="s">
        <v>620</v>
      </c>
      <c r="I152" s="220"/>
      <c r="L152" s="216"/>
      <c r="M152" s="221"/>
      <c r="N152" s="222"/>
      <c r="O152" s="222"/>
      <c r="P152" s="222"/>
      <c r="Q152" s="222"/>
      <c r="R152" s="222"/>
      <c r="S152" s="222"/>
      <c r="T152" s="223"/>
      <c r="AT152" s="219" t="s">
        <v>739</v>
      </c>
      <c r="AU152" s="219" t="s">
        <v>681</v>
      </c>
      <c r="AV152" s="13" t="s">
        <v>622</v>
      </c>
      <c r="AW152" s="13" t="s">
        <v>637</v>
      </c>
      <c r="AX152" s="13" t="s">
        <v>673</v>
      </c>
      <c r="AY152" s="219" t="s">
        <v>724</v>
      </c>
    </row>
    <row r="153" spans="2:51" s="11" customFormat="1" ht="22.5" customHeight="1">
      <c r="B153" s="181"/>
      <c r="D153" s="179" t="s">
        <v>739</v>
      </c>
      <c r="E153" s="189" t="s">
        <v>620</v>
      </c>
      <c r="F153" s="190" t="s">
        <v>243</v>
      </c>
      <c r="H153" s="191">
        <v>15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9" t="s">
        <v>739</v>
      </c>
      <c r="AU153" s="189" t="s">
        <v>681</v>
      </c>
      <c r="AV153" s="11" t="s">
        <v>681</v>
      </c>
      <c r="AW153" s="11" t="s">
        <v>637</v>
      </c>
      <c r="AX153" s="11" t="s">
        <v>673</v>
      </c>
      <c r="AY153" s="189" t="s">
        <v>724</v>
      </c>
    </row>
    <row r="154" spans="2:51" s="11" customFormat="1" ht="22.5" customHeight="1">
      <c r="B154" s="181"/>
      <c r="D154" s="179" t="s">
        <v>739</v>
      </c>
      <c r="E154" s="189" t="s">
        <v>620</v>
      </c>
      <c r="F154" s="190" t="s">
        <v>244</v>
      </c>
      <c r="H154" s="191">
        <v>10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9" t="s">
        <v>739</v>
      </c>
      <c r="AU154" s="189" t="s">
        <v>681</v>
      </c>
      <c r="AV154" s="11" t="s">
        <v>681</v>
      </c>
      <c r="AW154" s="11" t="s">
        <v>637</v>
      </c>
      <c r="AX154" s="11" t="s">
        <v>673</v>
      </c>
      <c r="AY154" s="189" t="s">
        <v>724</v>
      </c>
    </row>
    <row r="155" spans="2:51" s="11" customFormat="1" ht="22.5" customHeight="1">
      <c r="B155" s="181"/>
      <c r="D155" s="179" t="s">
        <v>739</v>
      </c>
      <c r="E155" s="189" t="s">
        <v>620</v>
      </c>
      <c r="F155" s="190" t="s">
        <v>245</v>
      </c>
      <c r="H155" s="191">
        <v>20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9" t="s">
        <v>739</v>
      </c>
      <c r="AU155" s="189" t="s">
        <v>681</v>
      </c>
      <c r="AV155" s="11" t="s">
        <v>681</v>
      </c>
      <c r="AW155" s="11" t="s">
        <v>637</v>
      </c>
      <c r="AX155" s="11" t="s">
        <v>673</v>
      </c>
      <c r="AY155" s="189" t="s">
        <v>724</v>
      </c>
    </row>
    <row r="156" spans="2:51" s="11" customFormat="1" ht="22.5" customHeight="1">
      <c r="B156" s="181"/>
      <c r="D156" s="179" t="s">
        <v>739</v>
      </c>
      <c r="E156" s="189" t="s">
        <v>620</v>
      </c>
      <c r="F156" s="190" t="s">
        <v>246</v>
      </c>
      <c r="H156" s="191">
        <v>20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9" t="s">
        <v>739</v>
      </c>
      <c r="AU156" s="189" t="s">
        <v>681</v>
      </c>
      <c r="AV156" s="11" t="s">
        <v>681</v>
      </c>
      <c r="AW156" s="11" t="s">
        <v>637</v>
      </c>
      <c r="AX156" s="11" t="s">
        <v>673</v>
      </c>
      <c r="AY156" s="189" t="s">
        <v>724</v>
      </c>
    </row>
    <row r="157" spans="2:51" s="11" customFormat="1" ht="22.5" customHeight="1">
      <c r="B157" s="181"/>
      <c r="D157" s="179" t="s">
        <v>739</v>
      </c>
      <c r="E157" s="189" t="s">
        <v>620</v>
      </c>
      <c r="F157" s="190" t="s">
        <v>247</v>
      </c>
      <c r="H157" s="191">
        <v>20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9" t="s">
        <v>739</v>
      </c>
      <c r="AU157" s="189" t="s">
        <v>681</v>
      </c>
      <c r="AV157" s="11" t="s">
        <v>681</v>
      </c>
      <c r="AW157" s="11" t="s">
        <v>637</v>
      </c>
      <c r="AX157" s="11" t="s">
        <v>673</v>
      </c>
      <c r="AY157" s="189" t="s">
        <v>724</v>
      </c>
    </row>
    <row r="158" spans="2:51" s="11" customFormat="1" ht="22.5" customHeight="1">
      <c r="B158" s="181"/>
      <c r="D158" s="179" t="s">
        <v>739</v>
      </c>
      <c r="E158" s="189" t="s">
        <v>620</v>
      </c>
      <c r="F158" s="190" t="s">
        <v>248</v>
      </c>
      <c r="H158" s="191">
        <v>15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9" t="s">
        <v>739</v>
      </c>
      <c r="AU158" s="189" t="s">
        <v>681</v>
      </c>
      <c r="AV158" s="11" t="s">
        <v>681</v>
      </c>
      <c r="AW158" s="11" t="s">
        <v>637</v>
      </c>
      <c r="AX158" s="11" t="s">
        <v>673</v>
      </c>
      <c r="AY158" s="189" t="s">
        <v>724</v>
      </c>
    </row>
    <row r="159" spans="2:51" s="11" customFormat="1" ht="22.5" customHeight="1">
      <c r="B159" s="181"/>
      <c r="D159" s="179" t="s">
        <v>739</v>
      </c>
      <c r="E159" s="189" t="s">
        <v>620</v>
      </c>
      <c r="F159" s="190" t="s">
        <v>249</v>
      </c>
      <c r="H159" s="191">
        <v>20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9" t="s">
        <v>739</v>
      </c>
      <c r="AU159" s="189" t="s">
        <v>681</v>
      </c>
      <c r="AV159" s="11" t="s">
        <v>681</v>
      </c>
      <c r="AW159" s="11" t="s">
        <v>637</v>
      </c>
      <c r="AX159" s="11" t="s">
        <v>673</v>
      </c>
      <c r="AY159" s="189" t="s">
        <v>724</v>
      </c>
    </row>
    <row r="160" spans="2:51" s="11" customFormat="1" ht="22.5" customHeight="1">
      <c r="B160" s="181"/>
      <c r="D160" s="179" t="s">
        <v>739</v>
      </c>
      <c r="E160" s="189" t="s">
        <v>620</v>
      </c>
      <c r="F160" s="190" t="s">
        <v>250</v>
      </c>
      <c r="H160" s="191">
        <v>20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9" t="s">
        <v>739</v>
      </c>
      <c r="AU160" s="189" t="s">
        <v>681</v>
      </c>
      <c r="AV160" s="11" t="s">
        <v>681</v>
      </c>
      <c r="AW160" s="11" t="s">
        <v>637</v>
      </c>
      <c r="AX160" s="11" t="s">
        <v>673</v>
      </c>
      <c r="AY160" s="189" t="s">
        <v>724</v>
      </c>
    </row>
    <row r="161" spans="2:51" s="11" customFormat="1" ht="22.5" customHeight="1">
      <c r="B161" s="181"/>
      <c r="D161" s="179" t="s">
        <v>739</v>
      </c>
      <c r="E161" s="189" t="s">
        <v>620</v>
      </c>
      <c r="F161" s="190" t="s">
        <v>251</v>
      </c>
      <c r="H161" s="191">
        <v>10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9" t="s">
        <v>739</v>
      </c>
      <c r="AU161" s="189" t="s">
        <v>681</v>
      </c>
      <c r="AV161" s="11" t="s">
        <v>681</v>
      </c>
      <c r="AW161" s="11" t="s">
        <v>637</v>
      </c>
      <c r="AX161" s="11" t="s">
        <v>673</v>
      </c>
      <c r="AY161" s="189" t="s">
        <v>724</v>
      </c>
    </row>
    <row r="162" spans="2:51" s="11" customFormat="1" ht="22.5" customHeight="1">
      <c r="B162" s="181"/>
      <c r="D162" s="179" t="s">
        <v>739</v>
      </c>
      <c r="E162" s="189" t="s">
        <v>620</v>
      </c>
      <c r="F162" s="190" t="s">
        <v>252</v>
      </c>
      <c r="H162" s="191">
        <v>135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9" t="s">
        <v>739</v>
      </c>
      <c r="AU162" s="189" t="s">
        <v>681</v>
      </c>
      <c r="AV162" s="11" t="s">
        <v>681</v>
      </c>
      <c r="AW162" s="11" t="s">
        <v>637</v>
      </c>
      <c r="AX162" s="11" t="s">
        <v>673</v>
      </c>
      <c r="AY162" s="189" t="s">
        <v>724</v>
      </c>
    </row>
    <row r="163" spans="2:51" s="12" customFormat="1" ht="22.5" customHeight="1">
      <c r="B163" s="192"/>
      <c r="D163" s="177" t="s">
        <v>739</v>
      </c>
      <c r="E163" s="193" t="s">
        <v>620</v>
      </c>
      <c r="F163" s="194" t="s">
        <v>748</v>
      </c>
      <c r="H163" s="195">
        <v>285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200" t="s">
        <v>739</v>
      </c>
      <c r="AU163" s="200" t="s">
        <v>681</v>
      </c>
      <c r="AV163" s="12" t="s">
        <v>732</v>
      </c>
      <c r="AW163" s="12" t="s">
        <v>637</v>
      </c>
      <c r="AX163" s="12" t="s">
        <v>622</v>
      </c>
      <c r="AY163" s="200" t="s">
        <v>724</v>
      </c>
    </row>
    <row r="164" spans="2:65" s="1" customFormat="1" ht="22.5" customHeight="1">
      <c r="B164" s="164"/>
      <c r="C164" s="165" t="s">
        <v>797</v>
      </c>
      <c r="D164" s="165" t="s">
        <v>727</v>
      </c>
      <c r="E164" s="166" t="s">
        <v>253</v>
      </c>
      <c r="F164" s="167" t="s">
        <v>254</v>
      </c>
      <c r="G164" s="168" t="s">
        <v>730</v>
      </c>
      <c r="H164" s="169">
        <v>175</v>
      </c>
      <c r="I164" s="170"/>
      <c r="J164" s="171">
        <f>ROUND(I164*H164,2)</f>
        <v>0</v>
      </c>
      <c r="K164" s="167" t="s">
        <v>731</v>
      </c>
      <c r="L164" s="34"/>
      <c r="M164" s="172" t="s">
        <v>620</v>
      </c>
      <c r="N164" s="173" t="s">
        <v>644</v>
      </c>
      <c r="O164" s="35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7" t="s">
        <v>732</v>
      </c>
      <c r="AT164" s="17" t="s">
        <v>727</v>
      </c>
      <c r="AU164" s="17" t="s">
        <v>681</v>
      </c>
      <c r="AY164" s="17" t="s">
        <v>724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622</v>
      </c>
      <c r="BK164" s="176">
        <f>ROUND(I164*H164,2)</f>
        <v>0</v>
      </c>
      <c r="BL164" s="17" t="s">
        <v>732</v>
      </c>
      <c r="BM164" s="17" t="s">
        <v>255</v>
      </c>
    </row>
    <row r="165" spans="2:51" s="11" customFormat="1" ht="22.5" customHeight="1">
      <c r="B165" s="181"/>
      <c r="D165" s="179" t="s">
        <v>739</v>
      </c>
      <c r="E165" s="189" t="s">
        <v>620</v>
      </c>
      <c r="F165" s="190" t="s">
        <v>256</v>
      </c>
      <c r="H165" s="191">
        <v>13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9" t="s">
        <v>739</v>
      </c>
      <c r="AU165" s="189" t="s">
        <v>681</v>
      </c>
      <c r="AV165" s="11" t="s">
        <v>681</v>
      </c>
      <c r="AW165" s="11" t="s">
        <v>637</v>
      </c>
      <c r="AX165" s="11" t="s">
        <v>673</v>
      </c>
      <c r="AY165" s="189" t="s">
        <v>724</v>
      </c>
    </row>
    <row r="166" spans="2:51" s="11" customFormat="1" ht="22.5" customHeight="1">
      <c r="B166" s="181"/>
      <c r="D166" s="179" t="s">
        <v>739</v>
      </c>
      <c r="E166" s="189" t="s">
        <v>620</v>
      </c>
      <c r="F166" s="190" t="s">
        <v>257</v>
      </c>
      <c r="H166" s="191">
        <v>12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9" t="s">
        <v>739</v>
      </c>
      <c r="AU166" s="189" t="s">
        <v>681</v>
      </c>
      <c r="AV166" s="11" t="s">
        <v>681</v>
      </c>
      <c r="AW166" s="11" t="s">
        <v>637</v>
      </c>
      <c r="AX166" s="11" t="s">
        <v>673</v>
      </c>
      <c r="AY166" s="189" t="s">
        <v>724</v>
      </c>
    </row>
    <row r="167" spans="2:51" s="11" customFormat="1" ht="22.5" customHeight="1">
      <c r="B167" s="181"/>
      <c r="D167" s="179" t="s">
        <v>739</v>
      </c>
      <c r="E167" s="189" t="s">
        <v>620</v>
      </c>
      <c r="F167" s="190" t="s">
        <v>258</v>
      </c>
      <c r="H167" s="191">
        <v>12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9" t="s">
        <v>739</v>
      </c>
      <c r="AU167" s="189" t="s">
        <v>681</v>
      </c>
      <c r="AV167" s="11" t="s">
        <v>681</v>
      </c>
      <c r="AW167" s="11" t="s">
        <v>637</v>
      </c>
      <c r="AX167" s="11" t="s">
        <v>673</v>
      </c>
      <c r="AY167" s="189" t="s">
        <v>724</v>
      </c>
    </row>
    <row r="168" spans="2:51" s="11" customFormat="1" ht="22.5" customHeight="1">
      <c r="B168" s="181"/>
      <c r="D168" s="179" t="s">
        <v>739</v>
      </c>
      <c r="E168" s="189" t="s">
        <v>620</v>
      </c>
      <c r="F168" s="190" t="s">
        <v>259</v>
      </c>
      <c r="H168" s="191">
        <v>23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9" t="s">
        <v>739</v>
      </c>
      <c r="AU168" s="189" t="s">
        <v>681</v>
      </c>
      <c r="AV168" s="11" t="s">
        <v>681</v>
      </c>
      <c r="AW168" s="11" t="s">
        <v>637</v>
      </c>
      <c r="AX168" s="11" t="s">
        <v>673</v>
      </c>
      <c r="AY168" s="189" t="s">
        <v>724</v>
      </c>
    </row>
    <row r="169" spans="2:51" s="11" customFormat="1" ht="22.5" customHeight="1">
      <c r="B169" s="181"/>
      <c r="D169" s="179" t="s">
        <v>739</v>
      </c>
      <c r="E169" s="189" t="s">
        <v>620</v>
      </c>
      <c r="F169" s="190" t="s">
        <v>260</v>
      </c>
      <c r="H169" s="191">
        <v>11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9" t="s">
        <v>739</v>
      </c>
      <c r="AU169" s="189" t="s">
        <v>681</v>
      </c>
      <c r="AV169" s="11" t="s">
        <v>681</v>
      </c>
      <c r="AW169" s="11" t="s">
        <v>637</v>
      </c>
      <c r="AX169" s="11" t="s">
        <v>673</v>
      </c>
      <c r="AY169" s="189" t="s">
        <v>724</v>
      </c>
    </row>
    <row r="170" spans="2:51" s="11" customFormat="1" ht="22.5" customHeight="1">
      <c r="B170" s="181"/>
      <c r="D170" s="179" t="s">
        <v>739</v>
      </c>
      <c r="E170" s="189" t="s">
        <v>620</v>
      </c>
      <c r="F170" s="190" t="s">
        <v>261</v>
      </c>
      <c r="H170" s="191">
        <v>23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9" t="s">
        <v>739</v>
      </c>
      <c r="AU170" s="189" t="s">
        <v>681</v>
      </c>
      <c r="AV170" s="11" t="s">
        <v>681</v>
      </c>
      <c r="AW170" s="11" t="s">
        <v>637</v>
      </c>
      <c r="AX170" s="11" t="s">
        <v>673</v>
      </c>
      <c r="AY170" s="189" t="s">
        <v>724</v>
      </c>
    </row>
    <row r="171" spans="2:51" s="11" customFormat="1" ht="22.5" customHeight="1">
      <c r="B171" s="181"/>
      <c r="D171" s="179" t="s">
        <v>739</v>
      </c>
      <c r="E171" s="189" t="s">
        <v>620</v>
      </c>
      <c r="F171" s="190" t="s">
        <v>262</v>
      </c>
      <c r="H171" s="191">
        <v>24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9" t="s">
        <v>739</v>
      </c>
      <c r="AU171" s="189" t="s">
        <v>681</v>
      </c>
      <c r="AV171" s="11" t="s">
        <v>681</v>
      </c>
      <c r="AW171" s="11" t="s">
        <v>637</v>
      </c>
      <c r="AX171" s="11" t="s">
        <v>673</v>
      </c>
      <c r="AY171" s="189" t="s">
        <v>724</v>
      </c>
    </row>
    <row r="172" spans="2:51" s="11" customFormat="1" ht="22.5" customHeight="1">
      <c r="B172" s="181"/>
      <c r="D172" s="179" t="s">
        <v>739</v>
      </c>
      <c r="E172" s="189" t="s">
        <v>620</v>
      </c>
      <c r="F172" s="190" t="s">
        <v>263</v>
      </c>
      <c r="H172" s="191">
        <v>31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9" t="s">
        <v>739</v>
      </c>
      <c r="AU172" s="189" t="s">
        <v>681</v>
      </c>
      <c r="AV172" s="11" t="s">
        <v>681</v>
      </c>
      <c r="AW172" s="11" t="s">
        <v>637</v>
      </c>
      <c r="AX172" s="11" t="s">
        <v>673</v>
      </c>
      <c r="AY172" s="189" t="s">
        <v>724</v>
      </c>
    </row>
    <row r="173" spans="2:51" s="11" customFormat="1" ht="22.5" customHeight="1">
      <c r="B173" s="181"/>
      <c r="D173" s="179" t="s">
        <v>739</v>
      </c>
      <c r="E173" s="189" t="s">
        <v>620</v>
      </c>
      <c r="F173" s="190" t="s">
        <v>264</v>
      </c>
      <c r="H173" s="191">
        <v>26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9" t="s">
        <v>739</v>
      </c>
      <c r="AU173" s="189" t="s">
        <v>681</v>
      </c>
      <c r="AV173" s="11" t="s">
        <v>681</v>
      </c>
      <c r="AW173" s="11" t="s">
        <v>637</v>
      </c>
      <c r="AX173" s="11" t="s">
        <v>673</v>
      </c>
      <c r="AY173" s="189" t="s">
        <v>724</v>
      </c>
    </row>
    <row r="174" spans="2:51" s="12" customFormat="1" ht="22.5" customHeight="1">
      <c r="B174" s="192"/>
      <c r="D174" s="177" t="s">
        <v>739</v>
      </c>
      <c r="E174" s="193" t="s">
        <v>620</v>
      </c>
      <c r="F174" s="194" t="s">
        <v>748</v>
      </c>
      <c r="H174" s="195">
        <v>175</v>
      </c>
      <c r="I174" s="196"/>
      <c r="L174" s="192"/>
      <c r="M174" s="197"/>
      <c r="N174" s="198"/>
      <c r="O174" s="198"/>
      <c r="P174" s="198"/>
      <c r="Q174" s="198"/>
      <c r="R174" s="198"/>
      <c r="S174" s="198"/>
      <c r="T174" s="199"/>
      <c r="AT174" s="200" t="s">
        <v>739</v>
      </c>
      <c r="AU174" s="200" t="s">
        <v>681</v>
      </c>
      <c r="AV174" s="12" t="s">
        <v>732</v>
      </c>
      <c r="AW174" s="12" t="s">
        <v>637</v>
      </c>
      <c r="AX174" s="12" t="s">
        <v>622</v>
      </c>
      <c r="AY174" s="200" t="s">
        <v>724</v>
      </c>
    </row>
    <row r="175" spans="2:65" s="1" customFormat="1" ht="22.5" customHeight="1">
      <c r="B175" s="164"/>
      <c r="C175" s="165" t="s">
        <v>805</v>
      </c>
      <c r="D175" s="165" t="s">
        <v>727</v>
      </c>
      <c r="E175" s="166" t="s">
        <v>265</v>
      </c>
      <c r="F175" s="167" t="s">
        <v>266</v>
      </c>
      <c r="G175" s="168" t="s">
        <v>730</v>
      </c>
      <c r="H175" s="169">
        <v>875</v>
      </c>
      <c r="I175" s="170"/>
      <c r="J175" s="171">
        <f>ROUND(I175*H175,2)</f>
        <v>0</v>
      </c>
      <c r="K175" s="167" t="s">
        <v>731</v>
      </c>
      <c r="L175" s="34"/>
      <c r="M175" s="172" t="s">
        <v>620</v>
      </c>
      <c r="N175" s="173" t="s">
        <v>644</v>
      </c>
      <c r="O175" s="35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AR175" s="17" t="s">
        <v>732</v>
      </c>
      <c r="AT175" s="17" t="s">
        <v>727</v>
      </c>
      <c r="AU175" s="17" t="s">
        <v>681</v>
      </c>
      <c r="AY175" s="17" t="s">
        <v>724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7" t="s">
        <v>622</v>
      </c>
      <c r="BK175" s="176">
        <f>ROUND(I175*H175,2)</f>
        <v>0</v>
      </c>
      <c r="BL175" s="17" t="s">
        <v>732</v>
      </c>
      <c r="BM175" s="17" t="s">
        <v>267</v>
      </c>
    </row>
    <row r="176" spans="2:51" s="13" customFormat="1" ht="22.5" customHeight="1">
      <c r="B176" s="216"/>
      <c r="D176" s="179" t="s">
        <v>739</v>
      </c>
      <c r="E176" s="217" t="s">
        <v>620</v>
      </c>
      <c r="F176" s="218" t="s">
        <v>268</v>
      </c>
      <c r="H176" s="219" t="s">
        <v>620</v>
      </c>
      <c r="I176" s="220"/>
      <c r="L176" s="216"/>
      <c r="M176" s="221"/>
      <c r="N176" s="222"/>
      <c r="O176" s="222"/>
      <c r="P176" s="222"/>
      <c r="Q176" s="222"/>
      <c r="R176" s="222"/>
      <c r="S176" s="222"/>
      <c r="T176" s="223"/>
      <c r="AT176" s="219" t="s">
        <v>739</v>
      </c>
      <c r="AU176" s="219" t="s">
        <v>681</v>
      </c>
      <c r="AV176" s="13" t="s">
        <v>622</v>
      </c>
      <c r="AW176" s="13" t="s">
        <v>637</v>
      </c>
      <c r="AX176" s="13" t="s">
        <v>673</v>
      </c>
      <c r="AY176" s="219" t="s">
        <v>724</v>
      </c>
    </row>
    <row r="177" spans="2:51" s="11" customFormat="1" ht="22.5" customHeight="1">
      <c r="B177" s="181"/>
      <c r="D177" s="179" t="s">
        <v>739</v>
      </c>
      <c r="E177" s="189" t="s">
        <v>620</v>
      </c>
      <c r="F177" s="190" t="s">
        <v>269</v>
      </c>
      <c r="H177" s="191">
        <v>65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9" t="s">
        <v>739</v>
      </c>
      <c r="AU177" s="189" t="s">
        <v>681</v>
      </c>
      <c r="AV177" s="11" t="s">
        <v>681</v>
      </c>
      <c r="AW177" s="11" t="s">
        <v>637</v>
      </c>
      <c r="AX177" s="11" t="s">
        <v>673</v>
      </c>
      <c r="AY177" s="189" t="s">
        <v>724</v>
      </c>
    </row>
    <row r="178" spans="2:51" s="11" customFormat="1" ht="22.5" customHeight="1">
      <c r="B178" s="181"/>
      <c r="D178" s="179" t="s">
        <v>739</v>
      </c>
      <c r="E178" s="189" t="s">
        <v>620</v>
      </c>
      <c r="F178" s="190" t="s">
        <v>270</v>
      </c>
      <c r="H178" s="191">
        <v>60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9" t="s">
        <v>739</v>
      </c>
      <c r="AU178" s="189" t="s">
        <v>681</v>
      </c>
      <c r="AV178" s="11" t="s">
        <v>681</v>
      </c>
      <c r="AW178" s="11" t="s">
        <v>637</v>
      </c>
      <c r="AX178" s="11" t="s">
        <v>673</v>
      </c>
      <c r="AY178" s="189" t="s">
        <v>724</v>
      </c>
    </row>
    <row r="179" spans="2:51" s="11" customFormat="1" ht="22.5" customHeight="1">
      <c r="B179" s="181"/>
      <c r="D179" s="179" t="s">
        <v>739</v>
      </c>
      <c r="E179" s="189" t="s">
        <v>620</v>
      </c>
      <c r="F179" s="190" t="s">
        <v>271</v>
      </c>
      <c r="H179" s="191">
        <v>60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9" t="s">
        <v>739</v>
      </c>
      <c r="AU179" s="189" t="s">
        <v>681</v>
      </c>
      <c r="AV179" s="11" t="s">
        <v>681</v>
      </c>
      <c r="AW179" s="11" t="s">
        <v>637</v>
      </c>
      <c r="AX179" s="11" t="s">
        <v>673</v>
      </c>
      <c r="AY179" s="189" t="s">
        <v>724</v>
      </c>
    </row>
    <row r="180" spans="2:51" s="11" customFormat="1" ht="22.5" customHeight="1">
      <c r="B180" s="181"/>
      <c r="D180" s="179" t="s">
        <v>739</v>
      </c>
      <c r="E180" s="189" t="s">
        <v>620</v>
      </c>
      <c r="F180" s="190" t="s">
        <v>272</v>
      </c>
      <c r="H180" s="191">
        <v>115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9" t="s">
        <v>739</v>
      </c>
      <c r="AU180" s="189" t="s">
        <v>681</v>
      </c>
      <c r="AV180" s="11" t="s">
        <v>681</v>
      </c>
      <c r="AW180" s="11" t="s">
        <v>637</v>
      </c>
      <c r="AX180" s="11" t="s">
        <v>673</v>
      </c>
      <c r="AY180" s="189" t="s">
        <v>724</v>
      </c>
    </row>
    <row r="181" spans="2:51" s="11" customFormat="1" ht="22.5" customHeight="1">
      <c r="B181" s="181"/>
      <c r="D181" s="179" t="s">
        <v>739</v>
      </c>
      <c r="E181" s="189" t="s">
        <v>620</v>
      </c>
      <c r="F181" s="190" t="s">
        <v>273</v>
      </c>
      <c r="H181" s="191">
        <v>55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9" t="s">
        <v>739</v>
      </c>
      <c r="AU181" s="189" t="s">
        <v>681</v>
      </c>
      <c r="AV181" s="11" t="s">
        <v>681</v>
      </c>
      <c r="AW181" s="11" t="s">
        <v>637</v>
      </c>
      <c r="AX181" s="11" t="s">
        <v>673</v>
      </c>
      <c r="AY181" s="189" t="s">
        <v>724</v>
      </c>
    </row>
    <row r="182" spans="2:51" s="11" customFormat="1" ht="22.5" customHeight="1">
      <c r="B182" s="181"/>
      <c r="D182" s="179" t="s">
        <v>739</v>
      </c>
      <c r="E182" s="189" t="s">
        <v>620</v>
      </c>
      <c r="F182" s="190" t="s">
        <v>274</v>
      </c>
      <c r="H182" s="191">
        <v>115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9" t="s">
        <v>739</v>
      </c>
      <c r="AU182" s="189" t="s">
        <v>681</v>
      </c>
      <c r="AV182" s="11" t="s">
        <v>681</v>
      </c>
      <c r="AW182" s="11" t="s">
        <v>637</v>
      </c>
      <c r="AX182" s="11" t="s">
        <v>673</v>
      </c>
      <c r="AY182" s="189" t="s">
        <v>724</v>
      </c>
    </row>
    <row r="183" spans="2:51" s="11" customFormat="1" ht="22.5" customHeight="1">
      <c r="B183" s="181"/>
      <c r="D183" s="179" t="s">
        <v>739</v>
      </c>
      <c r="E183" s="189" t="s">
        <v>620</v>
      </c>
      <c r="F183" s="190" t="s">
        <v>275</v>
      </c>
      <c r="H183" s="191">
        <v>120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9" t="s">
        <v>739</v>
      </c>
      <c r="AU183" s="189" t="s">
        <v>681</v>
      </c>
      <c r="AV183" s="11" t="s">
        <v>681</v>
      </c>
      <c r="AW183" s="11" t="s">
        <v>637</v>
      </c>
      <c r="AX183" s="11" t="s">
        <v>673</v>
      </c>
      <c r="AY183" s="189" t="s">
        <v>724</v>
      </c>
    </row>
    <row r="184" spans="2:51" s="11" customFormat="1" ht="22.5" customHeight="1">
      <c r="B184" s="181"/>
      <c r="D184" s="179" t="s">
        <v>739</v>
      </c>
      <c r="E184" s="189" t="s">
        <v>620</v>
      </c>
      <c r="F184" s="190" t="s">
        <v>276</v>
      </c>
      <c r="H184" s="191">
        <v>155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9" t="s">
        <v>739</v>
      </c>
      <c r="AU184" s="189" t="s">
        <v>681</v>
      </c>
      <c r="AV184" s="11" t="s">
        <v>681</v>
      </c>
      <c r="AW184" s="11" t="s">
        <v>637</v>
      </c>
      <c r="AX184" s="11" t="s">
        <v>673</v>
      </c>
      <c r="AY184" s="189" t="s">
        <v>724</v>
      </c>
    </row>
    <row r="185" spans="2:51" s="11" customFormat="1" ht="22.5" customHeight="1">
      <c r="B185" s="181"/>
      <c r="D185" s="179" t="s">
        <v>739</v>
      </c>
      <c r="E185" s="189" t="s">
        <v>620</v>
      </c>
      <c r="F185" s="190" t="s">
        <v>277</v>
      </c>
      <c r="H185" s="191">
        <v>130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9" t="s">
        <v>739</v>
      </c>
      <c r="AU185" s="189" t="s">
        <v>681</v>
      </c>
      <c r="AV185" s="11" t="s">
        <v>681</v>
      </c>
      <c r="AW185" s="11" t="s">
        <v>637</v>
      </c>
      <c r="AX185" s="11" t="s">
        <v>673</v>
      </c>
      <c r="AY185" s="189" t="s">
        <v>724</v>
      </c>
    </row>
    <row r="186" spans="2:51" s="12" customFormat="1" ht="22.5" customHeight="1">
      <c r="B186" s="192"/>
      <c r="D186" s="177" t="s">
        <v>739</v>
      </c>
      <c r="E186" s="193" t="s">
        <v>620</v>
      </c>
      <c r="F186" s="194" t="s">
        <v>748</v>
      </c>
      <c r="H186" s="195">
        <v>875</v>
      </c>
      <c r="I186" s="196"/>
      <c r="L186" s="192"/>
      <c r="M186" s="197"/>
      <c r="N186" s="198"/>
      <c r="O186" s="198"/>
      <c r="P186" s="198"/>
      <c r="Q186" s="198"/>
      <c r="R186" s="198"/>
      <c r="S186" s="198"/>
      <c r="T186" s="199"/>
      <c r="AT186" s="200" t="s">
        <v>739</v>
      </c>
      <c r="AU186" s="200" t="s">
        <v>681</v>
      </c>
      <c r="AV186" s="12" t="s">
        <v>732</v>
      </c>
      <c r="AW186" s="12" t="s">
        <v>637</v>
      </c>
      <c r="AX186" s="12" t="s">
        <v>622</v>
      </c>
      <c r="AY186" s="200" t="s">
        <v>724</v>
      </c>
    </row>
    <row r="187" spans="2:65" s="1" customFormat="1" ht="22.5" customHeight="1">
      <c r="B187" s="164"/>
      <c r="C187" s="165" t="s">
        <v>608</v>
      </c>
      <c r="D187" s="165" t="s">
        <v>727</v>
      </c>
      <c r="E187" s="166" t="s">
        <v>278</v>
      </c>
      <c r="F187" s="167" t="s">
        <v>279</v>
      </c>
      <c r="G187" s="168" t="s">
        <v>730</v>
      </c>
      <c r="H187" s="169">
        <v>1</v>
      </c>
      <c r="I187" s="170"/>
      <c r="J187" s="171">
        <f>ROUND(I187*H187,2)</f>
        <v>0</v>
      </c>
      <c r="K187" s="167" t="s">
        <v>731</v>
      </c>
      <c r="L187" s="34"/>
      <c r="M187" s="172" t="s">
        <v>620</v>
      </c>
      <c r="N187" s="173" t="s">
        <v>644</v>
      </c>
      <c r="O187" s="35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AR187" s="17" t="s">
        <v>732</v>
      </c>
      <c r="AT187" s="17" t="s">
        <v>727</v>
      </c>
      <c r="AU187" s="17" t="s">
        <v>681</v>
      </c>
      <c r="AY187" s="17" t="s">
        <v>724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622</v>
      </c>
      <c r="BK187" s="176">
        <f>ROUND(I187*H187,2)</f>
        <v>0</v>
      </c>
      <c r="BL187" s="17" t="s">
        <v>732</v>
      </c>
      <c r="BM187" s="17" t="s">
        <v>280</v>
      </c>
    </row>
    <row r="188" spans="2:47" s="1" customFormat="1" ht="30" customHeight="1">
      <c r="B188" s="34"/>
      <c r="D188" s="179" t="s">
        <v>734</v>
      </c>
      <c r="F188" s="180" t="s">
        <v>281</v>
      </c>
      <c r="I188" s="133"/>
      <c r="L188" s="34"/>
      <c r="M188" s="64"/>
      <c r="N188" s="35"/>
      <c r="O188" s="35"/>
      <c r="P188" s="35"/>
      <c r="Q188" s="35"/>
      <c r="R188" s="35"/>
      <c r="S188" s="35"/>
      <c r="T188" s="65"/>
      <c r="AT188" s="17" t="s">
        <v>734</v>
      </c>
      <c r="AU188" s="17" t="s">
        <v>681</v>
      </c>
    </row>
    <row r="189" spans="2:51" s="11" customFormat="1" ht="22.5" customHeight="1">
      <c r="B189" s="181"/>
      <c r="D189" s="177" t="s">
        <v>739</v>
      </c>
      <c r="E189" s="182" t="s">
        <v>620</v>
      </c>
      <c r="F189" s="183" t="s">
        <v>282</v>
      </c>
      <c r="H189" s="184">
        <v>1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9" t="s">
        <v>739</v>
      </c>
      <c r="AU189" s="189" t="s">
        <v>681</v>
      </c>
      <c r="AV189" s="11" t="s">
        <v>681</v>
      </c>
      <c r="AW189" s="11" t="s">
        <v>637</v>
      </c>
      <c r="AX189" s="11" t="s">
        <v>622</v>
      </c>
      <c r="AY189" s="189" t="s">
        <v>724</v>
      </c>
    </row>
    <row r="190" spans="2:65" s="1" customFormat="1" ht="22.5" customHeight="1">
      <c r="B190" s="164"/>
      <c r="C190" s="165" t="s">
        <v>895</v>
      </c>
      <c r="D190" s="165" t="s">
        <v>727</v>
      </c>
      <c r="E190" s="166" t="s">
        <v>283</v>
      </c>
      <c r="F190" s="167" t="s">
        <v>284</v>
      </c>
      <c r="G190" s="168" t="s">
        <v>730</v>
      </c>
      <c r="H190" s="169">
        <v>7</v>
      </c>
      <c r="I190" s="170"/>
      <c r="J190" s="171">
        <f>ROUND(I190*H190,2)</f>
        <v>0</v>
      </c>
      <c r="K190" s="167" t="s">
        <v>620</v>
      </c>
      <c r="L190" s="34"/>
      <c r="M190" s="172" t="s">
        <v>620</v>
      </c>
      <c r="N190" s="173" t="s">
        <v>644</v>
      </c>
      <c r="O190" s="3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7" t="s">
        <v>732</v>
      </c>
      <c r="AT190" s="17" t="s">
        <v>727</v>
      </c>
      <c r="AU190" s="17" t="s">
        <v>681</v>
      </c>
      <c r="AY190" s="17" t="s">
        <v>724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622</v>
      </c>
      <c r="BK190" s="176">
        <f>ROUND(I190*H190,2)</f>
        <v>0</v>
      </c>
      <c r="BL190" s="17" t="s">
        <v>732</v>
      </c>
      <c r="BM190" s="17" t="s">
        <v>285</v>
      </c>
    </row>
    <row r="191" spans="2:47" s="1" customFormat="1" ht="30" customHeight="1">
      <c r="B191" s="34"/>
      <c r="D191" s="179" t="s">
        <v>734</v>
      </c>
      <c r="F191" s="180" t="s">
        <v>281</v>
      </c>
      <c r="I191" s="133"/>
      <c r="L191" s="34"/>
      <c r="M191" s="64"/>
      <c r="N191" s="35"/>
      <c r="O191" s="35"/>
      <c r="P191" s="35"/>
      <c r="Q191" s="35"/>
      <c r="R191" s="35"/>
      <c r="S191" s="35"/>
      <c r="T191" s="65"/>
      <c r="AT191" s="17" t="s">
        <v>734</v>
      </c>
      <c r="AU191" s="17" t="s">
        <v>681</v>
      </c>
    </row>
    <row r="192" spans="2:51" s="11" customFormat="1" ht="22.5" customHeight="1">
      <c r="B192" s="181"/>
      <c r="D192" s="179" t="s">
        <v>739</v>
      </c>
      <c r="E192" s="189" t="s">
        <v>620</v>
      </c>
      <c r="F192" s="190" t="s">
        <v>286</v>
      </c>
      <c r="H192" s="191">
        <v>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9" t="s">
        <v>739</v>
      </c>
      <c r="AU192" s="189" t="s">
        <v>681</v>
      </c>
      <c r="AV192" s="11" t="s">
        <v>681</v>
      </c>
      <c r="AW192" s="11" t="s">
        <v>637</v>
      </c>
      <c r="AX192" s="11" t="s">
        <v>673</v>
      </c>
      <c r="AY192" s="189" t="s">
        <v>724</v>
      </c>
    </row>
    <row r="193" spans="2:51" s="11" customFormat="1" ht="22.5" customHeight="1">
      <c r="B193" s="181"/>
      <c r="D193" s="179" t="s">
        <v>739</v>
      </c>
      <c r="E193" s="189" t="s">
        <v>620</v>
      </c>
      <c r="F193" s="190" t="s">
        <v>287</v>
      </c>
      <c r="H193" s="191">
        <v>1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9" t="s">
        <v>739</v>
      </c>
      <c r="AU193" s="189" t="s">
        <v>681</v>
      </c>
      <c r="AV193" s="11" t="s">
        <v>681</v>
      </c>
      <c r="AW193" s="11" t="s">
        <v>637</v>
      </c>
      <c r="AX193" s="11" t="s">
        <v>673</v>
      </c>
      <c r="AY193" s="189" t="s">
        <v>724</v>
      </c>
    </row>
    <row r="194" spans="2:51" s="11" customFormat="1" ht="22.5" customHeight="1">
      <c r="B194" s="181"/>
      <c r="D194" s="179" t="s">
        <v>739</v>
      </c>
      <c r="E194" s="189" t="s">
        <v>620</v>
      </c>
      <c r="F194" s="190" t="s">
        <v>288</v>
      </c>
      <c r="H194" s="191">
        <v>1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9" t="s">
        <v>739</v>
      </c>
      <c r="AU194" s="189" t="s">
        <v>681</v>
      </c>
      <c r="AV194" s="11" t="s">
        <v>681</v>
      </c>
      <c r="AW194" s="11" t="s">
        <v>637</v>
      </c>
      <c r="AX194" s="11" t="s">
        <v>673</v>
      </c>
      <c r="AY194" s="189" t="s">
        <v>724</v>
      </c>
    </row>
    <row r="195" spans="2:51" s="11" customFormat="1" ht="22.5" customHeight="1">
      <c r="B195" s="181"/>
      <c r="D195" s="179" t="s">
        <v>739</v>
      </c>
      <c r="E195" s="189" t="s">
        <v>620</v>
      </c>
      <c r="F195" s="190" t="s">
        <v>289</v>
      </c>
      <c r="H195" s="191">
        <v>1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9" t="s">
        <v>739</v>
      </c>
      <c r="AU195" s="189" t="s">
        <v>681</v>
      </c>
      <c r="AV195" s="11" t="s">
        <v>681</v>
      </c>
      <c r="AW195" s="11" t="s">
        <v>637</v>
      </c>
      <c r="AX195" s="11" t="s">
        <v>673</v>
      </c>
      <c r="AY195" s="189" t="s">
        <v>724</v>
      </c>
    </row>
    <row r="196" spans="2:51" s="11" customFormat="1" ht="22.5" customHeight="1">
      <c r="B196" s="181"/>
      <c r="D196" s="179" t="s">
        <v>739</v>
      </c>
      <c r="E196" s="189" t="s">
        <v>620</v>
      </c>
      <c r="F196" s="190" t="s">
        <v>290</v>
      </c>
      <c r="H196" s="191">
        <v>1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9" t="s">
        <v>739</v>
      </c>
      <c r="AU196" s="189" t="s">
        <v>681</v>
      </c>
      <c r="AV196" s="11" t="s">
        <v>681</v>
      </c>
      <c r="AW196" s="11" t="s">
        <v>637</v>
      </c>
      <c r="AX196" s="11" t="s">
        <v>673</v>
      </c>
      <c r="AY196" s="189" t="s">
        <v>724</v>
      </c>
    </row>
    <row r="197" spans="2:51" s="11" customFormat="1" ht="22.5" customHeight="1">
      <c r="B197" s="181"/>
      <c r="D197" s="179" t="s">
        <v>739</v>
      </c>
      <c r="E197" s="189" t="s">
        <v>620</v>
      </c>
      <c r="F197" s="190" t="s">
        <v>291</v>
      </c>
      <c r="H197" s="191">
        <v>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9" t="s">
        <v>739</v>
      </c>
      <c r="AU197" s="189" t="s">
        <v>681</v>
      </c>
      <c r="AV197" s="11" t="s">
        <v>681</v>
      </c>
      <c r="AW197" s="11" t="s">
        <v>637</v>
      </c>
      <c r="AX197" s="11" t="s">
        <v>673</v>
      </c>
      <c r="AY197" s="189" t="s">
        <v>724</v>
      </c>
    </row>
    <row r="198" spans="2:51" s="11" customFormat="1" ht="22.5" customHeight="1">
      <c r="B198" s="181"/>
      <c r="D198" s="179" t="s">
        <v>739</v>
      </c>
      <c r="E198" s="189" t="s">
        <v>620</v>
      </c>
      <c r="F198" s="190" t="s">
        <v>292</v>
      </c>
      <c r="H198" s="191">
        <v>1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9" t="s">
        <v>739</v>
      </c>
      <c r="AU198" s="189" t="s">
        <v>681</v>
      </c>
      <c r="AV198" s="11" t="s">
        <v>681</v>
      </c>
      <c r="AW198" s="11" t="s">
        <v>637</v>
      </c>
      <c r="AX198" s="11" t="s">
        <v>673</v>
      </c>
      <c r="AY198" s="189" t="s">
        <v>724</v>
      </c>
    </row>
    <row r="199" spans="2:51" s="12" customFormat="1" ht="22.5" customHeight="1">
      <c r="B199" s="192"/>
      <c r="D199" s="177" t="s">
        <v>739</v>
      </c>
      <c r="E199" s="193" t="s">
        <v>620</v>
      </c>
      <c r="F199" s="194" t="s">
        <v>748</v>
      </c>
      <c r="H199" s="195">
        <v>7</v>
      </c>
      <c r="I199" s="196"/>
      <c r="L199" s="192"/>
      <c r="M199" s="197"/>
      <c r="N199" s="198"/>
      <c r="O199" s="198"/>
      <c r="P199" s="198"/>
      <c r="Q199" s="198"/>
      <c r="R199" s="198"/>
      <c r="S199" s="198"/>
      <c r="T199" s="199"/>
      <c r="AT199" s="200" t="s">
        <v>739</v>
      </c>
      <c r="AU199" s="200" t="s">
        <v>681</v>
      </c>
      <c r="AV199" s="12" t="s">
        <v>732</v>
      </c>
      <c r="AW199" s="12" t="s">
        <v>637</v>
      </c>
      <c r="AX199" s="12" t="s">
        <v>622</v>
      </c>
      <c r="AY199" s="200" t="s">
        <v>724</v>
      </c>
    </row>
    <row r="200" spans="2:65" s="1" customFormat="1" ht="22.5" customHeight="1">
      <c r="B200" s="164"/>
      <c r="C200" s="165" t="s">
        <v>901</v>
      </c>
      <c r="D200" s="165" t="s">
        <v>727</v>
      </c>
      <c r="E200" s="166" t="s">
        <v>293</v>
      </c>
      <c r="F200" s="167" t="s">
        <v>294</v>
      </c>
      <c r="G200" s="168" t="s">
        <v>730</v>
      </c>
      <c r="H200" s="169">
        <v>1</v>
      </c>
      <c r="I200" s="170"/>
      <c r="J200" s="171">
        <f>ROUND(I200*H200,2)</f>
        <v>0</v>
      </c>
      <c r="K200" s="167" t="s">
        <v>620</v>
      </c>
      <c r="L200" s="34"/>
      <c r="M200" s="172" t="s">
        <v>620</v>
      </c>
      <c r="N200" s="173" t="s">
        <v>644</v>
      </c>
      <c r="O200" s="3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7" t="s">
        <v>732</v>
      </c>
      <c r="AT200" s="17" t="s">
        <v>727</v>
      </c>
      <c r="AU200" s="17" t="s">
        <v>681</v>
      </c>
      <c r="AY200" s="17" t="s">
        <v>724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622</v>
      </c>
      <c r="BK200" s="176">
        <f>ROUND(I200*H200,2)</f>
        <v>0</v>
      </c>
      <c r="BL200" s="17" t="s">
        <v>732</v>
      </c>
      <c r="BM200" s="17" t="s">
        <v>295</v>
      </c>
    </row>
    <row r="201" spans="2:47" s="1" customFormat="1" ht="30" customHeight="1">
      <c r="B201" s="34"/>
      <c r="D201" s="179" t="s">
        <v>734</v>
      </c>
      <c r="F201" s="180" t="s">
        <v>281</v>
      </c>
      <c r="I201" s="133"/>
      <c r="L201" s="34"/>
      <c r="M201" s="64"/>
      <c r="N201" s="35"/>
      <c r="O201" s="35"/>
      <c r="P201" s="35"/>
      <c r="Q201" s="35"/>
      <c r="R201" s="35"/>
      <c r="S201" s="35"/>
      <c r="T201" s="65"/>
      <c r="AT201" s="17" t="s">
        <v>734</v>
      </c>
      <c r="AU201" s="17" t="s">
        <v>681</v>
      </c>
    </row>
    <row r="202" spans="2:51" s="11" customFormat="1" ht="22.5" customHeight="1">
      <c r="B202" s="181"/>
      <c r="D202" s="177" t="s">
        <v>739</v>
      </c>
      <c r="E202" s="182" t="s">
        <v>620</v>
      </c>
      <c r="F202" s="183" t="s">
        <v>296</v>
      </c>
      <c r="H202" s="184">
        <v>1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9" t="s">
        <v>739</v>
      </c>
      <c r="AU202" s="189" t="s">
        <v>681</v>
      </c>
      <c r="AV202" s="11" t="s">
        <v>681</v>
      </c>
      <c r="AW202" s="11" t="s">
        <v>637</v>
      </c>
      <c r="AX202" s="11" t="s">
        <v>622</v>
      </c>
      <c r="AY202" s="189" t="s">
        <v>724</v>
      </c>
    </row>
    <row r="203" spans="2:65" s="1" customFormat="1" ht="31.5" customHeight="1">
      <c r="B203" s="164"/>
      <c r="C203" s="165" t="s">
        <v>907</v>
      </c>
      <c r="D203" s="165" t="s">
        <v>727</v>
      </c>
      <c r="E203" s="166" t="s">
        <v>297</v>
      </c>
      <c r="F203" s="167" t="s">
        <v>298</v>
      </c>
      <c r="G203" s="168" t="s">
        <v>730</v>
      </c>
      <c r="H203" s="169">
        <v>5</v>
      </c>
      <c r="I203" s="170"/>
      <c r="J203" s="171">
        <f>ROUND(I203*H203,2)</f>
        <v>0</v>
      </c>
      <c r="K203" s="167" t="s">
        <v>731</v>
      </c>
      <c r="L203" s="34"/>
      <c r="M203" s="172" t="s">
        <v>620</v>
      </c>
      <c r="N203" s="173" t="s">
        <v>644</v>
      </c>
      <c r="O203" s="35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AR203" s="17" t="s">
        <v>732</v>
      </c>
      <c r="AT203" s="17" t="s">
        <v>727</v>
      </c>
      <c r="AU203" s="17" t="s">
        <v>681</v>
      </c>
      <c r="AY203" s="17" t="s">
        <v>724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7" t="s">
        <v>622</v>
      </c>
      <c r="BK203" s="176">
        <f>ROUND(I203*H203,2)</f>
        <v>0</v>
      </c>
      <c r="BL203" s="17" t="s">
        <v>732</v>
      </c>
      <c r="BM203" s="17" t="s">
        <v>299</v>
      </c>
    </row>
    <row r="204" spans="2:51" s="13" customFormat="1" ht="22.5" customHeight="1">
      <c r="B204" s="216"/>
      <c r="D204" s="179" t="s">
        <v>739</v>
      </c>
      <c r="E204" s="217" t="s">
        <v>620</v>
      </c>
      <c r="F204" s="218" t="s">
        <v>300</v>
      </c>
      <c r="H204" s="219" t="s">
        <v>620</v>
      </c>
      <c r="I204" s="220"/>
      <c r="L204" s="216"/>
      <c r="M204" s="221"/>
      <c r="N204" s="222"/>
      <c r="O204" s="222"/>
      <c r="P204" s="222"/>
      <c r="Q204" s="222"/>
      <c r="R204" s="222"/>
      <c r="S204" s="222"/>
      <c r="T204" s="223"/>
      <c r="AT204" s="219" t="s">
        <v>739</v>
      </c>
      <c r="AU204" s="219" t="s">
        <v>681</v>
      </c>
      <c r="AV204" s="13" t="s">
        <v>622</v>
      </c>
      <c r="AW204" s="13" t="s">
        <v>637</v>
      </c>
      <c r="AX204" s="13" t="s">
        <v>673</v>
      </c>
      <c r="AY204" s="219" t="s">
        <v>724</v>
      </c>
    </row>
    <row r="205" spans="2:51" s="11" customFormat="1" ht="22.5" customHeight="1">
      <c r="B205" s="181"/>
      <c r="D205" s="177" t="s">
        <v>739</v>
      </c>
      <c r="E205" s="182" t="s">
        <v>620</v>
      </c>
      <c r="F205" s="183" t="s">
        <v>301</v>
      </c>
      <c r="H205" s="184">
        <v>5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9" t="s">
        <v>739</v>
      </c>
      <c r="AU205" s="189" t="s">
        <v>681</v>
      </c>
      <c r="AV205" s="11" t="s">
        <v>681</v>
      </c>
      <c r="AW205" s="11" t="s">
        <v>637</v>
      </c>
      <c r="AX205" s="11" t="s">
        <v>622</v>
      </c>
      <c r="AY205" s="189" t="s">
        <v>724</v>
      </c>
    </row>
    <row r="206" spans="2:65" s="1" customFormat="1" ht="31.5" customHeight="1">
      <c r="B206" s="164"/>
      <c r="C206" s="165" t="s">
        <v>915</v>
      </c>
      <c r="D206" s="165" t="s">
        <v>727</v>
      </c>
      <c r="E206" s="166" t="s">
        <v>302</v>
      </c>
      <c r="F206" s="167" t="s">
        <v>303</v>
      </c>
      <c r="G206" s="168" t="s">
        <v>730</v>
      </c>
      <c r="H206" s="169">
        <v>35</v>
      </c>
      <c r="I206" s="170"/>
      <c r="J206" s="171">
        <f>ROUND(I206*H206,2)</f>
        <v>0</v>
      </c>
      <c r="K206" s="167" t="s">
        <v>620</v>
      </c>
      <c r="L206" s="34"/>
      <c r="M206" s="172" t="s">
        <v>620</v>
      </c>
      <c r="N206" s="173" t="s">
        <v>644</v>
      </c>
      <c r="O206" s="35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AR206" s="17" t="s">
        <v>732</v>
      </c>
      <c r="AT206" s="17" t="s">
        <v>727</v>
      </c>
      <c r="AU206" s="17" t="s">
        <v>681</v>
      </c>
      <c r="AY206" s="17" t="s">
        <v>724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622</v>
      </c>
      <c r="BK206" s="176">
        <f>ROUND(I206*H206,2)</f>
        <v>0</v>
      </c>
      <c r="BL206" s="17" t="s">
        <v>732</v>
      </c>
      <c r="BM206" s="17" t="s">
        <v>304</v>
      </c>
    </row>
    <row r="207" spans="2:51" s="13" customFormat="1" ht="22.5" customHeight="1">
      <c r="B207" s="216"/>
      <c r="D207" s="179" t="s">
        <v>739</v>
      </c>
      <c r="E207" s="217" t="s">
        <v>620</v>
      </c>
      <c r="F207" s="218" t="s">
        <v>305</v>
      </c>
      <c r="H207" s="219" t="s">
        <v>620</v>
      </c>
      <c r="I207" s="220"/>
      <c r="L207" s="216"/>
      <c r="M207" s="221"/>
      <c r="N207" s="222"/>
      <c r="O207" s="222"/>
      <c r="P207" s="222"/>
      <c r="Q207" s="222"/>
      <c r="R207" s="222"/>
      <c r="S207" s="222"/>
      <c r="T207" s="223"/>
      <c r="AT207" s="219" t="s">
        <v>739</v>
      </c>
      <c r="AU207" s="219" t="s">
        <v>681</v>
      </c>
      <c r="AV207" s="13" t="s">
        <v>622</v>
      </c>
      <c r="AW207" s="13" t="s">
        <v>637</v>
      </c>
      <c r="AX207" s="13" t="s">
        <v>673</v>
      </c>
      <c r="AY207" s="219" t="s">
        <v>724</v>
      </c>
    </row>
    <row r="208" spans="2:51" s="11" customFormat="1" ht="22.5" customHeight="1">
      <c r="B208" s="181"/>
      <c r="D208" s="179" t="s">
        <v>739</v>
      </c>
      <c r="E208" s="189" t="s">
        <v>620</v>
      </c>
      <c r="F208" s="190" t="s">
        <v>306</v>
      </c>
      <c r="H208" s="191">
        <v>5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9" t="s">
        <v>739</v>
      </c>
      <c r="AU208" s="189" t="s">
        <v>681</v>
      </c>
      <c r="AV208" s="11" t="s">
        <v>681</v>
      </c>
      <c r="AW208" s="11" t="s">
        <v>637</v>
      </c>
      <c r="AX208" s="11" t="s">
        <v>673</v>
      </c>
      <c r="AY208" s="189" t="s">
        <v>724</v>
      </c>
    </row>
    <row r="209" spans="2:51" s="11" customFormat="1" ht="22.5" customHeight="1">
      <c r="B209" s="181"/>
      <c r="D209" s="179" t="s">
        <v>739</v>
      </c>
      <c r="E209" s="189" t="s">
        <v>620</v>
      </c>
      <c r="F209" s="190" t="s">
        <v>307</v>
      </c>
      <c r="H209" s="191">
        <v>5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9" t="s">
        <v>739</v>
      </c>
      <c r="AU209" s="189" t="s">
        <v>681</v>
      </c>
      <c r="AV209" s="11" t="s">
        <v>681</v>
      </c>
      <c r="AW209" s="11" t="s">
        <v>637</v>
      </c>
      <c r="AX209" s="11" t="s">
        <v>673</v>
      </c>
      <c r="AY209" s="189" t="s">
        <v>724</v>
      </c>
    </row>
    <row r="210" spans="2:51" s="11" customFormat="1" ht="22.5" customHeight="1">
      <c r="B210" s="181"/>
      <c r="D210" s="179" t="s">
        <v>739</v>
      </c>
      <c r="E210" s="189" t="s">
        <v>620</v>
      </c>
      <c r="F210" s="190" t="s">
        <v>308</v>
      </c>
      <c r="H210" s="191">
        <v>5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9" t="s">
        <v>739</v>
      </c>
      <c r="AU210" s="189" t="s">
        <v>681</v>
      </c>
      <c r="AV210" s="11" t="s">
        <v>681</v>
      </c>
      <c r="AW210" s="11" t="s">
        <v>637</v>
      </c>
      <c r="AX210" s="11" t="s">
        <v>673</v>
      </c>
      <c r="AY210" s="189" t="s">
        <v>724</v>
      </c>
    </row>
    <row r="211" spans="2:51" s="11" customFormat="1" ht="22.5" customHeight="1">
      <c r="B211" s="181"/>
      <c r="D211" s="179" t="s">
        <v>739</v>
      </c>
      <c r="E211" s="189" t="s">
        <v>620</v>
      </c>
      <c r="F211" s="190" t="s">
        <v>309</v>
      </c>
      <c r="H211" s="191">
        <v>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9" t="s">
        <v>739</v>
      </c>
      <c r="AU211" s="189" t="s">
        <v>681</v>
      </c>
      <c r="AV211" s="11" t="s">
        <v>681</v>
      </c>
      <c r="AW211" s="11" t="s">
        <v>637</v>
      </c>
      <c r="AX211" s="11" t="s">
        <v>673</v>
      </c>
      <c r="AY211" s="189" t="s">
        <v>724</v>
      </c>
    </row>
    <row r="212" spans="2:51" s="11" customFormat="1" ht="22.5" customHeight="1">
      <c r="B212" s="181"/>
      <c r="D212" s="179" t="s">
        <v>739</v>
      </c>
      <c r="E212" s="189" t="s">
        <v>620</v>
      </c>
      <c r="F212" s="190" t="s">
        <v>310</v>
      </c>
      <c r="H212" s="191">
        <v>5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9" t="s">
        <v>739</v>
      </c>
      <c r="AU212" s="189" t="s">
        <v>681</v>
      </c>
      <c r="AV212" s="11" t="s">
        <v>681</v>
      </c>
      <c r="AW212" s="11" t="s">
        <v>637</v>
      </c>
      <c r="AX212" s="11" t="s">
        <v>673</v>
      </c>
      <c r="AY212" s="189" t="s">
        <v>724</v>
      </c>
    </row>
    <row r="213" spans="2:51" s="11" customFormat="1" ht="22.5" customHeight="1">
      <c r="B213" s="181"/>
      <c r="D213" s="179" t="s">
        <v>739</v>
      </c>
      <c r="E213" s="189" t="s">
        <v>620</v>
      </c>
      <c r="F213" s="190" t="s">
        <v>311</v>
      </c>
      <c r="H213" s="191">
        <v>5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9" t="s">
        <v>739</v>
      </c>
      <c r="AU213" s="189" t="s">
        <v>681</v>
      </c>
      <c r="AV213" s="11" t="s">
        <v>681</v>
      </c>
      <c r="AW213" s="11" t="s">
        <v>637</v>
      </c>
      <c r="AX213" s="11" t="s">
        <v>673</v>
      </c>
      <c r="AY213" s="189" t="s">
        <v>724</v>
      </c>
    </row>
    <row r="214" spans="2:51" s="11" customFormat="1" ht="22.5" customHeight="1">
      <c r="B214" s="181"/>
      <c r="D214" s="179" t="s">
        <v>739</v>
      </c>
      <c r="E214" s="189" t="s">
        <v>620</v>
      </c>
      <c r="F214" s="190" t="s">
        <v>312</v>
      </c>
      <c r="H214" s="191">
        <v>5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9" t="s">
        <v>739</v>
      </c>
      <c r="AU214" s="189" t="s">
        <v>681</v>
      </c>
      <c r="AV214" s="11" t="s">
        <v>681</v>
      </c>
      <c r="AW214" s="11" t="s">
        <v>637</v>
      </c>
      <c r="AX214" s="11" t="s">
        <v>673</v>
      </c>
      <c r="AY214" s="189" t="s">
        <v>724</v>
      </c>
    </row>
    <row r="215" spans="2:51" s="12" customFormat="1" ht="22.5" customHeight="1">
      <c r="B215" s="192"/>
      <c r="D215" s="177" t="s">
        <v>739</v>
      </c>
      <c r="E215" s="193" t="s">
        <v>620</v>
      </c>
      <c r="F215" s="194" t="s">
        <v>748</v>
      </c>
      <c r="H215" s="195">
        <v>35</v>
      </c>
      <c r="I215" s="196"/>
      <c r="L215" s="192"/>
      <c r="M215" s="197"/>
      <c r="N215" s="198"/>
      <c r="O215" s="198"/>
      <c r="P215" s="198"/>
      <c r="Q215" s="198"/>
      <c r="R215" s="198"/>
      <c r="S215" s="198"/>
      <c r="T215" s="199"/>
      <c r="AT215" s="200" t="s">
        <v>739</v>
      </c>
      <c r="AU215" s="200" t="s">
        <v>681</v>
      </c>
      <c r="AV215" s="12" t="s">
        <v>732</v>
      </c>
      <c r="AW215" s="12" t="s">
        <v>637</v>
      </c>
      <c r="AX215" s="12" t="s">
        <v>622</v>
      </c>
      <c r="AY215" s="200" t="s">
        <v>724</v>
      </c>
    </row>
    <row r="216" spans="2:65" s="1" customFormat="1" ht="31.5" customHeight="1">
      <c r="B216" s="164"/>
      <c r="C216" s="165" t="s">
        <v>921</v>
      </c>
      <c r="D216" s="165" t="s">
        <v>727</v>
      </c>
      <c r="E216" s="166" t="s">
        <v>313</v>
      </c>
      <c r="F216" s="167" t="s">
        <v>314</v>
      </c>
      <c r="G216" s="168" t="s">
        <v>730</v>
      </c>
      <c r="H216" s="169">
        <v>5</v>
      </c>
      <c r="I216" s="170"/>
      <c r="J216" s="171">
        <f>ROUND(I216*H216,2)</f>
        <v>0</v>
      </c>
      <c r="K216" s="167" t="s">
        <v>620</v>
      </c>
      <c r="L216" s="34"/>
      <c r="M216" s="172" t="s">
        <v>620</v>
      </c>
      <c r="N216" s="173" t="s">
        <v>644</v>
      </c>
      <c r="O216" s="35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AR216" s="17" t="s">
        <v>732</v>
      </c>
      <c r="AT216" s="17" t="s">
        <v>727</v>
      </c>
      <c r="AU216" s="17" t="s">
        <v>681</v>
      </c>
      <c r="AY216" s="17" t="s">
        <v>724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7" t="s">
        <v>622</v>
      </c>
      <c r="BK216" s="176">
        <f>ROUND(I216*H216,2)</f>
        <v>0</v>
      </c>
      <c r="BL216" s="17" t="s">
        <v>732</v>
      </c>
      <c r="BM216" s="17" t="s">
        <v>315</v>
      </c>
    </row>
    <row r="217" spans="2:51" s="13" customFormat="1" ht="22.5" customHeight="1">
      <c r="B217" s="216"/>
      <c r="D217" s="179" t="s">
        <v>739</v>
      </c>
      <c r="E217" s="217" t="s">
        <v>620</v>
      </c>
      <c r="F217" s="218" t="s">
        <v>316</v>
      </c>
      <c r="H217" s="219" t="s">
        <v>620</v>
      </c>
      <c r="I217" s="220"/>
      <c r="L217" s="216"/>
      <c r="M217" s="221"/>
      <c r="N217" s="222"/>
      <c r="O217" s="222"/>
      <c r="P217" s="222"/>
      <c r="Q217" s="222"/>
      <c r="R217" s="222"/>
      <c r="S217" s="222"/>
      <c r="T217" s="223"/>
      <c r="AT217" s="219" t="s">
        <v>739</v>
      </c>
      <c r="AU217" s="219" t="s">
        <v>681</v>
      </c>
      <c r="AV217" s="13" t="s">
        <v>622</v>
      </c>
      <c r="AW217" s="13" t="s">
        <v>637</v>
      </c>
      <c r="AX217" s="13" t="s">
        <v>673</v>
      </c>
      <c r="AY217" s="219" t="s">
        <v>724</v>
      </c>
    </row>
    <row r="218" spans="2:51" s="11" customFormat="1" ht="22.5" customHeight="1">
      <c r="B218" s="181"/>
      <c r="D218" s="177" t="s">
        <v>739</v>
      </c>
      <c r="E218" s="182" t="s">
        <v>620</v>
      </c>
      <c r="F218" s="183" t="s">
        <v>317</v>
      </c>
      <c r="H218" s="184">
        <v>5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9" t="s">
        <v>739</v>
      </c>
      <c r="AU218" s="189" t="s">
        <v>681</v>
      </c>
      <c r="AV218" s="11" t="s">
        <v>681</v>
      </c>
      <c r="AW218" s="11" t="s">
        <v>637</v>
      </c>
      <c r="AX218" s="11" t="s">
        <v>622</v>
      </c>
      <c r="AY218" s="189" t="s">
        <v>724</v>
      </c>
    </row>
    <row r="219" spans="2:65" s="1" customFormat="1" ht="22.5" customHeight="1">
      <c r="B219" s="164"/>
      <c r="C219" s="165" t="s">
        <v>607</v>
      </c>
      <c r="D219" s="165" t="s">
        <v>727</v>
      </c>
      <c r="E219" s="166" t="s">
        <v>318</v>
      </c>
      <c r="F219" s="167" t="s">
        <v>319</v>
      </c>
      <c r="G219" s="168" t="s">
        <v>730</v>
      </c>
      <c r="H219" s="169">
        <v>27</v>
      </c>
      <c r="I219" s="170"/>
      <c r="J219" s="171">
        <f>ROUND(I219*H219,2)</f>
        <v>0</v>
      </c>
      <c r="K219" s="167" t="s">
        <v>731</v>
      </c>
      <c r="L219" s="34"/>
      <c r="M219" s="172" t="s">
        <v>620</v>
      </c>
      <c r="N219" s="173" t="s">
        <v>644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732</v>
      </c>
      <c r="AT219" s="17" t="s">
        <v>727</v>
      </c>
      <c r="AU219" s="17" t="s">
        <v>681</v>
      </c>
      <c r="AY219" s="17" t="s">
        <v>724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622</v>
      </c>
      <c r="BK219" s="176">
        <f>ROUND(I219*H219,2)</f>
        <v>0</v>
      </c>
      <c r="BL219" s="17" t="s">
        <v>732</v>
      </c>
      <c r="BM219" s="17" t="s">
        <v>320</v>
      </c>
    </row>
    <row r="220" spans="2:51" s="11" customFormat="1" ht="22.5" customHeight="1">
      <c r="B220" s="181"/>
      <c r="D220" s="179" t="s">
        <v>739</v>
      </c>
      <c r="E220" s="189" t="s">
        <v>620</v>
      </c>
      <c r="F220" s="190" t="s">
        <v>321</v>
      </c>
      <c r="H220" s="191">
        <v>2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9" t="s">
        <v>739</v>
      </c>
      <c r="AU220" s="189" t="s">
        <v>681</v>
      </c>
      <c r="AV220" s="11" t="s">
        <v>681</v>
      </c>
      <c r="AW220" s="11" t="s">
        <v>637</v>
      </c>
      <c r="AX220" s="11" t="s">
        <v>673</v>
      </c>
      <c r="AY220" s="189" t="s">
        <v>724</v>
      </c>
    </row>
    <row r="221" spans="2:51" s="11" customFormat="1" ht="22.5" customHeight="1">
      <c r="B221" s="181"/>
      <c r="D221" s="179" t="s">
        <v>739</v>
      </c>
      <c r="E221" s="189" t="s">
        <v>620</v>
      </c>
      <c r="F221" s="190" t="s">
        <v>322</v>
      </c>
      <c r="H221" s="191">
        <v>21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9" t="s">
        <v>739</v>
      </c>
      <c r="AU221" s="189" t="s">
        <v>681</v>
      </c>
      <c r="AV221" s="11" t="s">
        <v>681</v>
      </c>
      <c r="AW221" s="11" t="s">
        <v>637</v>
      </c>
      <c r="AX221" s="11" t="s">
        <v>673</v>
      </c>
      <c r="AY221" s="189" t="s">
        <v>724</v>
      </c>
    </row>
    <row r="222" spans="2:51" s="11" customFormat="1" ht="22.5" customHeight="1">
      <c r="B222" s="181"/>
      <c r="D222" s="179" t="s">
        <v>739</v>
      </c>
      <c r="E222" s="189" t="s">
        <v>620</v>
      </c>
      <c r="F222" s="190" t="s">
        <v>323</v>
      </c>
      <c r="H222" s="191">
        <v>4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9" t="s">
        <v>739</v>
      </c>
      <c r="AU222" s="189" t="s">
        <v>681</v>
      </c>
      <c r="AV222" s="11" t="s">
        <v>681</v>
      </c>
      <c r="AW222" s="11" t="s">
        <v>637</v>
      </c>
      <c r="AX222" s="11" t="s">
        <v>673</v>
      </c>
      <c r="AY222" s="189" t="s">
        <v>724</v>
      </c>
    </row>
    <row r="223" spans="2:51" s="12" customFormat="1" ht="22.5" customHeight="1">
      <c r="B223" s="192"/>
      <c r="D223" s="177" t="s">
        <v>739</v>
      </c>
      <c r="E223" s="193" t="s">
        <v>620</v>
      </c>
      <c r="F223" s="194" t="s">
        <v>748</v>
      </c>
      <c r="H223" s="195">
        <v>27</v>
      </c>
      <c r="I223" s="196"/>
      <c r="L223" s="192"/>
      <c r="M223" s="197"/>
      <c r="N223" s="198"/>
      <c r="O223" s="198"/>
      <c r="P223" s="198"/>
      <c r="Q223" s="198"/>
      <c r="R223" s="198"/>
      <c r="S223" s="198"/>
      <c r="T223" s="199"/>
      <c r="AT223" s="200" t="s">
        <v>739</v>
      </c>
      <c r="AU223" s="200" t="s">
        <v>681</v>
      </c>
      <c r="AV223" s="12" t="s">
        <v>732</v>
      </c>
      <c r="AW223" s="12" t="s">
        <v>637</v>
      </c>
      <c r="AX223" s="12" t="s">
        <v>622</v>
      </c>
      <c r="AY223" s="200" t="s">
        <v>724</v>
      </c>
    </row>
    <row r="224" spans="2:65" s="1" customFormat="1" ht="22.5" customHeight="1">
      <c r="B224" s="164"/>
      <c r="C224" s="165" t="s">
        <v>931</v>
      </c>
      <c r="D224" s="165" t="s">
        <v>727</v>
      </c>
      <c r="E224" s="166" t="s">
        <v>324</v>
      </c>
      <c r="F224" s="167" t="s">
        <v>325</v>
      </c>
      <c r="G224" s="168" t="s">
        <v>730</v>
      </c>
      <c r="H224" s="169">
        <v>27</v>
      </c>
      <c r="I224" s="170"/>
      <c r="J224" s="171">
        <f>ROUND(I224*H224,2)</f>
        <v>0</v>
      </c>
      <c r="K224" s="167" t="s">
        <v>731</v>
      </c>
      <c r="L224" s="34"/>
      <c r="M224" s="172" t="s">
        <v>620</v>
      </c>
      <c r="N224" s="173" t="s">
        <v>644</v>
      </c>
      <c r="O224" s="35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AR224" s="17" t="s">
        <v>732</v>
      </c>
      <c r="AT224" s="17" t="s">
        <v>727</v>
      </c>
      <c r="AU224" s="17" t="s">
        <v>681</v>
      </c>
      <c r="AY224" s="17" t="s">
        <v>724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622</v>
      </c>
      <c r="BK224" s="176">
        <f>ROUND(I224*H224,2)</f>
        <v>0</v>
      </c>
      <c r="BL224" s="17" t="s">
        <v>732</v>
      </c>
      <c r="BM224" s="17" t="s">
        <v>326</v>
      </c>
    </row>
    <row r="225" spans="2:65" s="1" customFormat="1" ht="22.5" customHeight="1">
      <c r="B225" s="164"/>
      <c r="C225" s="165" t="s">
        <v>936</v>
      </c>
      <c r="D225" s="165" t="s">
        <v>727</v>
      </c>
      <c r="E225" s="166" t="s">
        <v>327</v>
      </c>
      <c r="F225" s="167" t="s">
        <v>328</v>
      </c>
      <c r="G225" s="168" t="s">
        <v>730</v>
      </c>
      <c r="H225" s="169">
        <v>135</v>
      </c>
      <c r="I225" s="170"/>
      <c r="J225" s="171">
        <f>ROUND(I225*H225,2)</f>
        <v>0</v>
      </c>
      <c r="K225" s="167" t="s">
        <v>731</v>
      </c>
      <c r="L225" s="34"/>
      <c r="M225" s="172" t="s">
        <v>620</v>
      </c>
      <c r="N225" s="173" t="s">
        <v>644</v>
      </c>
      <c r="O225" s="35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AR225" s="17" t="s">
        <v>732</v>
      </c>
      <c r="AT225" s="17" t="s">
        <v>727</v>
      </c>
      <c r="AU225" s="17" t="s">
        <v>681</v>
      </c>
      <c r="AY225" s="17" t="s">
        <v>724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622</v>
      </c>
      <c r="BK225" s="176">
        <f>ROUND(I225*H225,2)</f>
        <v>0</v>
      </c>
      <c r="BL225" s="17" t="s">
        <v>732</v>
      </c>
      <c r="BM225" s="17" t="s">
        <v>329</v>
      </c>
    </row>
    <row r="226" spans="2:51" s="11" customFormat="1" ht="22.5" customHeight="1">
      <c r="B226" s="181"/>
      <c r="D226" s="179" t="s">
        <v>739</v>
      </c>
      <c r="E226" s="189" t="s">
        <v>620</v>
      </c>
      <c r="F226" s="190" t="s">
        <v>330</v>
      </c>
      <c r="H226" s="191">
        <v>10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9" t="s">
        <v>739</v>
      </c>
      <c r="AU226" s="189" t="s">
        <v>681</v>
      </c>
      <c r="AV226" s="11" t="s">
        <v>681</v>
      </c>
      <c r="AW226" s="11" t="s">
        <v>637</v>
      </c>
      <c r="AX226" s="11" t="s">
        <v>673</v>
      </c>
      <c r="AY226" s="189" t="s">
        <v>724</v>
      </c>
    </row>
    <row r="227" spans="2:51" s="11" customFormat="1" ht="22.5" customHeight="1">
      <c r="B227" s="181"/>
      <c r="D227" s="179" t="s">
        <v>739</v>
      </c>
      <c r="E227" s="189" t="s">
        <v>620</v>
      </c>
      <c r="F227" s="190" t="s">
        <v>331</v>
      </c>
      <c r="H227" s="191">
        <v>105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9" t="s">
        <v>739</v>
      </c>
      <c r="AU227" s="189" t="s">
        <v>681</v>
      </c>
      <c r="AV227" s="11" t="s">
        <v>681</v>
      </c>
      <c r="AW227" s="11" t="s">
        <v>637</v>
      </c>
      <c r="AX227" s="11" t="s">
        <v>673</v>
      </c>
      <c r="AY227" s="189" t="s">
        <v>724</v>
      </c>
    </row>
    <row r="228" spans="2:51" s="11" customFormat="1" ht="22.5" customHeight="1">
      <c r="B228" s="181"/>
      <c r="D228" s="179" t="s">
        <v>739</v>
      </c>
      <c r="E228" s="189" t="s">
        <v>620</v>
      </c>
      <c r="F228" s="190" t="s">
        <v>332</v>
      </c>
      <c r="H228" s="191">
        <v>20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9" t="s">
        <v>739</v>
      </c>
      <c r="AU228" s="189" t="s">
        <v>681</v>
      </c>
      <c r="AV228" s="11" t="s">
        <v>681</v>
      </c>
      <c r="AW228" s="11" t="s">
        <v>637</v>
      </c>
      <c r="AX228" s="11" t="s">
        <v>673</v>
      </c>
      <c r="AY228" s="189" t="s">
        <v>724</v>
      </c>
    </row>
    <row r="229" spans="2:51" s="12" customFormat="1" ht="22.5" customHeight="1">
      <c r="B229" s="192"/>
      <c r="D229" s="177" t="s">
        <v>739</v>
      </c>
      <c r="E229" s="193" t="s">
        <v>620</v>
      </c>
      <c r="F229" s="194" t="s">
        <v>748</v>
      </c>
      <c r="H229" s="195">
        <v>135</v>
      </c>
      <c r="I229" s="196"/>
      <c r="L229" s="192"/>
      <c r="M229" s="197"/>
      <c r="N229" s="198"/>
      <c r="O229" s="198"/>
      <c r="P229" s="198"/>
      <c r="Q229" s="198"/>
      <c r="R229" s="198"/>
      <c r="S229" s="198"/>
      <c r="T229" s="199"/>
      <c r="AT229" s="200" t="s">
        <v>739</v>
      </c>
      <c r="AU229" s="200" t="s">
        <v>681</v>
      </c>
      <c r="AV229" s="12" t="s">
        <v>732</v>
      </c>
      <c r="AW229" s="12" t="s">
        <v>637</v>
      </c>
      <c r="AX229" s="12" t="s">
        <v>622</v>
      </c>
      <c r="AY229" s="200" t="s">
        <v>724</v>
      </c>
    </row>
    <row r="230" spans="2:65" s="1" customFormat="1" ht="22.5" customHeight="1">
      <c r="B230" s="164"/>
      <c r="C230" s="165" t="s">
        <v>941</v>
      </c>
      <c r="D230" s="165" t="s">
        <v>727</v>
      </c>
      <c r="E230" s="166" t="s">
        <v>333</v>
      </c>
      <c r="F230" s="167" t="s">
        <v>334</v>
      </c>
      <c r="G230" s="168" t="s">
        <v>730</v>
      </c>
      <c r="H230" s="169">
        <v>40</v>
      </c>
      <c r="I230" s="170"/>
      <c r="J230" s="171">
        <f>ROUND(I230*H230,2)</f>
        <v>0</v>
      </c>
      <c r="K230" s="167" t="s">
        <v>731</v>
      </c>
      <c r="L230" s="34"/>
      <c r="M230" s="172" t="s">
        <v>620</v>
      </c>
      <c r="N230" s="173" t="s">
        <v>644</v>
      </c>
      <c r="O230" s="35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AR230" s="17" t="s">
        <v>732</v>
      </c>
      <c r="AT230" s="17" t="s">
        <v>727</v>
      </c>
      <c r="AU230" s="17" t="s">
        <v>681</v>
      </c>
      <c r="AY230" s="17" t="s">
        <v>724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7" t="s">
        <v>622</v>
      </c>
      <c r="BK230" s="176">
        <f>ROUND(I230*H230,2)</f>
        <v>0</v>
      </c>
      <c r="BL230" s="17" t="s">
        <v>732</v>
      </c>
      <c r="BM230" s="17" t="s">
        <v>335</v>
      </c>
    </row>
    <row r="231" spans="2:51" s="11" customFormat="1" ht="22.5" customHeight="1">
      <c r="B231" s="181"/>
      <c r="D231" s="177" t="s">
        <v>739</v>
      </c>
      <c r="E231" s="182" t="s">
        <v>620</v>
      </c>
      <c r="F231" s="183" t="s">
        <v>336</v>
      </c>
      <c r="H231" s="184">
        <v>40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9" t="s">
        <v>739</v>
      </c>
      <c r="AU231" s="189" t="s">
        <v>681</v>
      </c>
      <c r="AV231" s="11" t="s">
        <v>681</v>
      </c>
      <c r="AW231" s="11" t="s">
        <v>637</v>
      </c>
      <c r="AX231" s="11" t="s">
        <v>622</v>
      </c>
      <c r="AY231" s="189" t="s">
        <v>724</v>
      </c>
    </row>
    <row r="232" spans="2:65" s="1" customFormat="1" ht="22.5" customHeight="1">
      <c r="B232" s="164"/>
      <c r="C232" s="165" t="s">
        <v>948</v>
      </c>
      <c r="D232" s="165" t="s">
        <v>727</v>
      </c>
      <c r="E232" s="166" t="s">
        <v>337</v>
      </c>
      <c r="F232" s="167" t="s">
        <v>338</v>
      </c>
      <c r="G232" s="168" t="s">
        <v>730</v>
      </c>
      <c r="H232" s="169">
        <v>40</v>
      </c>
      <c r="I232" s="170"/>
      <c r="J232" s="171">
        <f>ROUND(I232*H232,2)</f>
        <v>0</v>
      </c>
      <c r="K232" s="167" t="s">
        <v>731</v>
      </c>
      <c r="L232" s="34"/>
      <c r="M232" s="172" t="s">
        <v>620</v>
      </c>
      <c r="N232" s="173" t="s">
        <v>644</v>
      </c>
      <c r="O232" s="35"/>
      <c r="P232" s="174">
        <f>O232*H232</f>
        <v>0</v>
      </c>
      <c r="Q232" s="174">
        <v>0</v>
      </c>
      <c r="R232" s="174">
        <f>Q232*H232</f>
        <v>0</v>
      </c>
      <c r="S232" s="174">
        <v>0</v>
      </c>
      <c r="T232" s="175">
        <f>S232*H232</f>
        <v>0</v>
      </c>
      <c r="AR232" s="17" t="s">
        <v>732</v>
      </c>
      <c r="AT232" s="17" t="s">
        <v>727</v>
      </c>
      <c r="AU232" s="17" t="s">
        <v>681</v>
      </c>
      <c r="AY232" s="17" t="s">
        <v>724</v>
      </c>
      <c r="BE232" s="176">
        <f>IF(N232="základní",J232,0)</f>
        <v>0</v>
      </c>
      <c r="BF232" s="176">
        <f>IF(N232="snížená",J232,0)</f>
        <v>0</v>
      </c>
      <c r="BG232" s="176">
        <f>IF(N232="zákl. přenesená",J232,0)</f>
        <v>0</v>
      </c>
      <c r="BH232" s="176">
        <f>IF(N232="sníž. přenesená",J232,0)</f>
        <v>0</v>
      </c>
      <c r="BI232" s="176">
        <f>IF(N232="nulová",J232,0)</f>
        <v>0</v>
      </c>
      <c r="BJ232" s="17" t="s">
        <v>622</v>
      </c>
      <c r="BK232" s="176">
        <f>ROUND(I232*H232,2)</f>
        <v>0</v>
      </c>
      <c r="BL232" s="17" t="s">
        <v>732</v>
      </c>
      <c r="BM232" s="17" t="s">
        <v>339</v>
      </c>
    </row>
    <row r="233" spans="2:47" s="1" customFormat="1" ht="42" customHeight="1">
      <c r="B233" s="34"/>
      <c r="D233" s="177" t="s">
        <v>734</v>
      </c>
      <c r="F233" s="178" t="s">
        <v>340</v>
      </c>
      <c r="I233" s="133"/>
      <c r="L233" s="34"/>
      <c r="M233" s="64"/>
      <c r="N233" s="35"/>
      <c r="O233" s="35"/>
      <c r="P233" s="35"/>
      <c r="Q233" s="35"/>
      <c r="R233" s="35"/>
      <c r="S233" s="35"/>
      <c r="T233" s="65"/>
      <c r="AT233" s="17" t="s">
        <v>734</v>
      </c>
      <c r="AU233" s="17" t="s">
        <v>681</v>
      </c>
    </row>
    <row r="234" spans="2:65" s="1" customFormat="1" ht="22.5" customHeight="1">
      <c r="B234" s="164"/>
      <c r="C234" s="165" t="s">
        <v>954</v>
      </c>
      <c r="D234" s="165" t="s">
        <v>727</v>
      </c>
      <c r="E234" s="166" t="s">
        <v>341</v>
      </c>
      <c r="F234" s="167" t="s">
        <v>342</v>
      </c>
      <c r="G234" s="168" t="s">
        <v>757</v>
      </c>
      <c r="H234" s="169">
        <v>47.25</v>
      </c>
      <c r="I234" s="170"/>
      <c r="J234" s="171">
        <f>ROUND(I234*H234,2)</f>
        <v>0</v>
      </c>
      <c r="K234" s="167" t="s">
        <v>620</v>
      </c>
      <c r="L234" s="34"/>
      <c r="M234" s="172" t="s">
        <v>620</v>
      </c>
      <c r="N234" s="173" t="s">
        <v>644</v>
      </c>
      <c r="O234" s="35"/>
      <c r="P234" s="174">
        <f>O234*H234</f>
        <v>0</v>
      </c>
      <c r="Q234" s="174">
        <v>8E-05</v>
      </c>
      <c r="R234" s="174">
        <f>Q234*H234</f>
        <v>0.0037800000000000004</v>
      </c>
      <c r="S234" s="174">
        <v>0</v>
      </c>
      <c r="T234" s="175">
        <f>S234*H234</f>
        <v>0</v>
      </c>
      <c r="AR234" s="17" t="s">
        <v>732</v>
      </c>
      <c r="AT234" s="17" t="s">
        <v>727</v>
      </c>
      <c r="AU234" s="17" t="s">
        <v>681</v>
      </c>
      <c r="AY234" s="17" t="s">
        <v>724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17" t="s">
        <v>622</v>
      </c>
      <c r="BK234" s="176">
        <f>ROUND(I234*H234,2)</f>
        <v>0</v>
      </c>
      <c r="BL234" s="17" t="s">
        <v>732</v>
      </c>
      <c r="BM234" s="17" t="s">
        <v>343</v>
      </c>
    </row>
    <row r="235" spans="2:47" s="1" customFormat="1" ht="30" customHeight="1">
      <c r="B235" s="34"/>
      <c r="D235" s="179" t="s">
        <v>734</v>
      </c>
      <c r="F235" s="180" t="s">
        <v>344</v>
      </c>
      <c r="I235" s="133"/>
      <c r="L235" s="34"/>
      <c r="M235" s="64"/>
      <c r="N235" s="35"/>
      <c r="O235" s="35"/>
      <c r="P235" s="35"/>
      <c r="Q235" s="35"/>
      <c r="R235" s="35"/>
      <c r="S235" s="35"/>
      <c r="T235" s="65"/>
      <c r="AT235" s="17" t="s">
        <v>734</v>
      </c>
      <c r="AU235" s="17" t="s">
        <v>681</v>
      </c>
    </row>
    <row r="236" spans="2:51" s="11" customFormat="1" ht="31.5" customHeight="1">
      <c r="B236" s="181"/>
      <c r="D236" s="179" t="s">
        <v>739</v>
      </c>
      <c r="E236" s="189" t="s">
        <v>620</v>
      </c>
      <c r="F236" s="190" t="s">
        <v>345</v>
      </c>
      <c r="H236" s="191">
        <v>47.25</v>
      </c>
      <c r="I236" s="185"/>
      <c r="L236" s="181"/>
      <c r="M236" s="186"/>
      <c r="N236" s="187"/>
      <c r="O236" s="187"/>
      <c r="P236" s="187"/>
      <c r="Q236" s="187"/>
      <c r="R236" s="187"/>
      <c r="S236" s="187"/>
      <c r="T236" s="188"/>
      <c r="AT236" s="189" t="s">
        <v>739</v>
      </c>
      <c r="AU236" s="189" t="s">
        <v>681</v>
      </c>
      <c r="AV236" s="11" t="s">
        <v>681</v>
      </c>
      <c r="AW236" s="11" t="s">
        <v>637</v>
      </c>
      <c r="AX236" s="11" t="s">
        <v>622</v>
      </c>
      <c r="AY236" s="189" t="s">
        <v>724</v>
      </c>
    </row>
    <row r="237" spans="2:63" s="10" customFormat="1" ht="29.25" customHeight="1">
      <c r="B237" s="150"/>
      <c r="D237" s="161" t="s">
        <v>672</v>
      </c>
      <c r="E237" s="162" t="s">
        <v>151</v>
      </c>
      <c r="F237" s="162" t="s">
        <v>152</v>
      </c>
      <c r="I237" s="153"/>
      <c r="J237" s="163">
        <f>BK237</f>
        <v>0</v>
      </c>
      <c r="L237" s="150"/>
      <c r="M237" s="155"/>
      <c r="N237" s="156"/>
      <c r="O237" s="156"/>
      <c r="P237" s="157">
        <f>SUM(P238:P239)</f>
        <v>0</v>
      </c>
      <c r="Q237" s="156"/>
      <c r="R237" s="157">
        <f>SUM(R238:R239)</f>
        <v>0</v>
      </c>
      <c r="S237" s="156"/>
      <c r="T237" s="158">
        <f>SUM(T238:T239)</f>
        <v>0</v>
      </c>
      <c r="AR237" s="151" t="s">
        <v>622</v>
      </c>
      <c r="AT237" s="159" t="s">
        <v>672</v>
      </c>
      <c r="AU237" s="159" t="s">
        <v>622</v>
      </c>
      <c r="AY237" s="151" t="s">
        <v>724</v>
      </c>
      <c r="BK237" s="160">
        <f>SUM(BK238:BK239)</f>
        <v>0</v>
      </c>
    </row>
    <row r="238" spans="2:65" s="1" customFormat="1" ht="31.5" customHeight="1">
      <c r="B238" s="164"/>
      <c r="C238" s="165" t="s">
        <v>999</v>
      </c>
      <c r="D238" s="165" t="s">
        <v>727</v>
      </c>
      <c r="E238" s="166" t="s">
        <v>154</v>
      </c>
      <c r="F238" s="167" t="s">
        <v>155</v>
      </c>
      <c r="G238" s="168" t="s">
        <v>944</v>
      </c>
      <c r="H238" s="169">
        <v>100.624</v>
      </c>
      <c r="I238" s="170"/>
      <c r="J238" s="171">
        <f>ROUND(I238*H238,2)</f>
        <v>0</v>
      </c>
      <c r="K238" s="167" t="s">
        <v>731</v>
      </c>
      <c r="L238" s="34"/>
      <c r="M238" s="172" t="s">
        <v>620</v>
      </c>
      <c r="N238" s="173" t="s">
        <v>644</v>
      </c>
      <c r="O238" s="35"/>
      <c r="P238" s="174">
        <f>O238*H238</f>
        <v>0</v>
      </c>
      <c r="Q238" s="174">
        <v>0</v>
      </c>
      <c r="R238" s="174">
        <f>Q238*H238</f>
        <v>0</v>
      </c>
      <c r="S238" s="174">
        <v>0</v>
      </c>
      <c r="T238" s="175">
        <f>S238*H238</f>
        <v>0</v>
      </c>
      <c r="AR238" s="17" t="s">
        <v>732</v>
      </c>
      <c r="AT238" s="17" t="s">
        <v>727</v>
      </c>
      <c r="AU238" s="17" t="s">
        <v>681</v>
      </c>
      <c r="AY238" s="17" t="s">
        <v>724</v>
      </c>
      <c r="BE238" s="176">
        <f>IF(N238="základní",J238,0)</f>
        <v>0</v>
      </c>
      <c r="BF238" s="176">
        <f>IF(N238="snížená",J238,0)</f>
        <v>0</v>
      </c>
      <c r="BG238" s="176">
        <f>IF(N238="zákl. přenesená",J238,0)</f>
        <v>0</v>
      </c>
      <c r="BH238" s="176">
        <f>IF(N238="sníž. přenesená",J238,0)</f>
        <v>0</v>
      </c>
      <c r="BI238" s="176">
        <f>IF(N238="nulová",J238,0)</f>
        <v>0</v>
      </c>
      <c r="BJ238" s="17" t="s">
        <v>622</v>
      </c>
      <c r="BK238" s="176">
        <f>ROUND(I238*H238,2)</f>
        <v>0</v>
      </c>
      <c r="BL238" s="17" t="s">
        <v>732</v>
      </c>
      <c r="BM238" s="17" t="s">
        <v>346</v>
      </c>
    </row>
    <row r="239" spans="2:65" s="1" customFormat="1" ht="31.5" customHeight="1">
      <c r="B239" s="164"/>
      <c r="C239" s="165" t="s">
        <v>1016</v>
      </c>
      <c r="D239" s="165" t="s">
        <v>727</v>
      </c>
      <c r="E239" s="166" t="s">
        <v>347</v>
      </c>
      <c r="F239" s="167" t="s">
        <v>348</v>
      </c>
      <c r="G239" s="168" t="s">
        <v>944</v>
      </c>
      <c r="H239" s="169">
        <v>100.624</v>
      </c>
      <c r="I239" s="170"/>
      <c r="J239" s="171">
        <f>ROUND(I239*H239,2)</f>
        <v>0</v>
      </c>
      <c r="K239" s="167" t="s">
        <v>892</v>
      </c>
      <c r="L239" s="34"/>
      <c r="M239" s="172" t="s">
        <v>620</v>
      </c>
      <c r="N239" s="211" t="s">
        <v>644</v>
      </c>
      <c r="O239" s="212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17" t="s">
        <v>732</v>
      </c>
      <c r="AT239" s="17" t="s">
        <v>727</v>
      </c>
      <c r="AU239" s="17" t="s">
        <v>681</v>
      </c>
      <c r="AY239" s="17" t="s">
        <v>724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7" t="s">
        <v>622</v>
      </c>
      <c r="BK239" s="176">
        <f>ROUND(I239*H239,2)</f>
        <v>0</v>
      </c>
      <c r="BL239" s="17" t="s">
        <v>732</v>
      </c>
      <c r="BM239" s="17" t="s">
        <v>349</v>
      </c>
    </row>
    <row r="240" spans="2:12" s="1" customFormat="1" ht="6.75" customHeight="1">
      <c r="B240" s="50"/>
      <c r="C240" s="51"/>
      <c r="D240" s="51"/>
      <c r="E240" s="51"/>
      <c r="F240" s="51"/>
      <c r="G240" s="51"/>
      <c r="H240" s="51"/>
      <c r="I240" s="112"/>
      <c r="J240" s="51"/>
      <c r="K240" s="51"/>
      <c r="L240" s="34"/>
    </row>
    <row r="563" ht="13.5">
      <c r="AT563" s="215"/>
    </row>
  </sheetData>
  <sheetProtection password="CC35" sheet="1" objects="1" scenarios="1" formatColumns="0" formatRows="0" sort="0" autoFilter="0"/>
  <autoFilter ref="C79:K79"/>
  <mergeCells count="9">
    <mergeCell ref="L2:V2"/>
    <mergeCell ref="E47:H47"/>
    <mergeCell ref="E70:H70"/>
    <mergeCell ref="E72:H72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5"/>
      <c r="B1" s="266"/>
      <c r="C1" s="266"/>
      <c r="D1" s="265" t="s">
        <v>601</v>
      </c>
      <c r="E1" s="266"/>
      <c r="F1" s="267" t="s">
        <v>421</v>
      </c>
      <c r="G1" s="272" t="s">
        <v>422</v>
      </c>
      <c r="H1" s="272"/>
      <c r="I1" s="273"/>
      <c r="J1" s="267" t="s">
        <v>423</v>
      </c>
      <c r="K1" s="265" t="s">
        <v>691</v>
      </c>
      <c r="L1" s="267" t="s">
        <v>424</v>
      </c>
      <c r="M1" s="267"/>
      <c r="N1" s="267"/>
      <c r="O1" s="267"/>
      <c r="P1" s="267"/>
      <c r="Q1" s="267"/>
      <c r="R1" s="267"/>
      <c r="S1" s="267"/>
      <c r="T1" s="267"/>
      <c r="U1" s="263"/>
      <c r="V1" s="26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690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681</v>
      </c>
    </row>
    <row r="4" spans="2:46" ht="36.75" customHeight="1">
      <c r="B4" s="21"/>
      <c r="C4" s="22"/>
      <c r="D4" s="23" t="s">
        <v>692</v>
      </c>
      <c r="E4" s="22"/>
      <c r="F4" s="22"/>
      <c r="G4" s="22"/>
      <c r="H4" s="22"/>
      <c r="I4" s="94"/>
      <c r="J4" s="22"/>
      <c r="K4" s="24"/>
      <c r="M4" s="25" t="s">
        <v>610</v>
      </c>
      <c r="AT4" s="17" t="s">
        <v>604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616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59" t="str">
        <f>'Rekapitulace stavby'!K6</f>
        <v>II/104 Jílové u Prahy, rekonstrukce silnice</v>
      </c>
      <c r="F7" s="234"/>
      <c r="G7" s="234"/>
      <c r="H7" s="234"/>
      <c r="I7" s="94"/>
      <c r="J7" s="22"/>
      <c r="K7" s="24"/>
    </row>
    <row r="8" spans="2:11" s="1" customFormat="1" ht="15">
      <c r="B8" s="34"/>
      <c r="C8" s="35"/>
      <c r="D8" s="30" t="s">
        <v>693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0" t="s">
        <v>350</v>
      </c>
      <c r="F9" s="236"/>
      <c r="G9" s="236"/>
      <c r="H9" s="236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619</v>
      </c>
      <c r="E11" s="35"/>
      <c r="F11" s="28" t="s">
        <v>620</v>
      </c>
      <c r="G11" s="35"/>
      <c r="H11" s="35"/>
      <c r="I11" s="96" t="s">
        <v>621</v>
      </c>
      <c r="J11" s="28" t="s">
        <v>620</v>
      </c>
      <c r="K11" s="38"/>
    </row>
    <row r="12" spans="2:11" s="1" customFormat="1" ht="14.25" customHeight="1">
      <c r="B12" s="34"/>
      <c r="C12" s="35"/>
      <c r="D12" s="30" t="s">
        <v>623</v>
      </c>
      <c r="E12" s="35"/>
      <c r="F12" s="28" t="s">
        <v>624</v>
      </c>
      <c r="G12" s="35"/>
      <c r="H12" s="35"/>
      <c r="I12" s="96" t="s">
        <v>625</v>
      </c>
      <c r="J12" s="97" t="str">
        <f>'Rekapitulace stavby'!AN8</f>
        <v>14.8.2016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629</v>
      </c>
      <c r="E14" s="35"/>
      <c r="F14" s="35"/>
      <c r="G14" s="35"/>
      <c r="H14" s="35"/>
      <c r="I14" s="96" t="s">
        <v>630</v>
      </c>
      <c r="J14" s="28" t="s">
        <v>620</v>
      </c>
      <c r="K14" s="38"/>
    </row>
    <row r="15" spans="2:11" s="1" customFormat="1" ht="18" customHeight="1">
      <c r="B15" s="34"/>
      <c r="C15" s="35"/>
      <c r="D15" s="35"/>
      <c r="E15" s="28" t="s">
        <v>631</v>
      </c>
      <c r="F15" s="35"/>
      <c r="G15" s="35"/>
      <c r="H15" s="35"/>
      <c r="I15" s="96" t="s">
        <v>632</v>
      </c>
      <c r="J15" s="28" t="s">
        <v>620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633</v>
      </c>
      <c r="E17" s="35"/>
      <c r="F17" s="35"/>
      <c r="G17" s="35"/>
      <c r="H17" s="35"/>
      <c r="I17" s="96" t="s">
        <v>630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632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635</v>
      </c>
      <c r="E20" s="35"/>
      <c r="F20" s="35"/>
      <c r="G20" s="35"/>
      <c r="H20" s="35"/>
      <c r="I20" s="96" t="s">
        <v>630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6" t="s">
        <v>632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638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136" t="s">
        <v>620</v>
      </c>
      <c r="F24" s="261"/>
      <c r="G24" s="261"/>
      <c r="H24" s="261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4"/>
      <c r="C27" s="35"/>
      <c r="D27" s="104" t="s">
        <v>639</v>
      </c>
      <c r="E27" s="35"/>
      <c r="F27" s="35"/>
      <c r="G27" s="35"/>
      <c r="H27" s="35"/>
      <c r="I27" s="95"/>
      <c r="J27" s="105">
        <f>ROUND(J79,2)</f>
        <v>0</v>
      </c>
      <c r="K27" s="38"/>
    </row>
    <row r="28" spans="2:11" s="1" customFormat="1" ht="6.75" customHeight="1">
      <c r="B28" s="34"/>
      <c r="C28" s="35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4"/>
      <c r="C29" s="35"/>
      <c r="D29" s="35"/>
      <c r="E29" s="35"/>
      <c r="F29" s="39" t="s">
        <v>641</v>
      </c>
      <c r="G29" s="35"/>
      <c r="H29" s="35"/>
      <c r="I29" s="106" t="s">
        <v>640</v>
      </c>
      <c r="J29" s="39" t="s">
        <v>642</v>
      </c>
      <c r="K29" s="38"/>
    </row>
    <row r="30" spans="2:11" s="1" customFormat="1" ht="14.25" customHeight="1">
      <c r="B30" s="34"/>
      <c r="C30" s="35"/>
      <c r="D30" s="42" t="s">
        <v>643</v>
      </c>
      <c r="E30" s="42" t="s">
        <v>644</v>
      </c>
      <c r="F30" s="107">
        <f>ROUND(SUM(BE79:BE128),2)</f>
        <v>0</v>
      </c>
      <c r="G30" s="35"/>
      <c r="H30" s="35"/>
      <c r="I30" s="108">
        <v>0.21</v>
      </c>
      <c r="J30" s="107">
        <f>ROUND(ROUND((SUM(BE79:BE128)),2)*I30,2)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645</v>
      </c>
      <c r="F31" s="107">
        <f>ROUND(SUM(BF79:BF128),2)</f>
        <v>0</v>
      </c>
      <c r="G31" s="35"/>
      <c r="H31" s="35"/>
      <c r="I31" s="108">
        <v>0.15</v>
      </c>
      <c r="J31" s="107">
        <f>ROUND(ROUND((SUM(BF79:BF128)),2)*I31,2)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646</v>
      </c>
      <c r="F32" s="107">
        <f>ROUND(SUM(BG79:BG128),2)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647</v>
      </c>
      <c r="F33" s="107">
        <f>ROUND(SUM(BH79:BH128),2)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648</v>
      </c>
      <c r="F34" s="107">
        <f>ROUND(SUM(BI79:BI128),2)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44"/>
      <c r="D36" s="45" t="s">
        <v>649</v>
      </c>
      <c r="E36" s="46"/>
      <c r="F36" s="46"/>
      <c r="G36" s="109" t="s">
        <v>650</v>
      </c>
      <c r="H36" s="47" t="s">
        <v>651</v>
      </c>
      <c r="I36" s="110"/>
      <c r="J36" s="48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4"/>
      <c r="C42" s="23" t="s">
        <v>695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616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59" t="str">
        <f>E7</f>
        <v>II/104 Jílové u Prahy, rekonstrukce silnice</v>
      </c>
      <c r="F45" s="236"/>
      <c r="G45" s="236"/>
      <c r="H45" s="236"/>
      <c r="I45" s="95"/>
      <c r="J45" s="35"/>
      <c r="K45" s="38"/>
    </row>
    <row r="46" spans="2:11" s="1" customFormat="1" ht="14.25" customHeight="1">
      <c r="B46" s="34"/>
      <c r="C46" s="30" t="s">
        <v>693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0" t="str">
        <f>E9</f>
        <v>SO 193 - Stálé dopravní značení </v>
      </c>
      <c r="F47" s="236"/>
      <c r="G47" s="236"/>
      <c r="H47" s="236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623</v>
      </c>
      <c r="D49" s="35"/>
      <c r="E49" s="35"/>
      <c r="F49" s="28" t="str">
        <f>F12</f>
        <v>Středočeský kraj</v>
      </c>
      <c r="G49" s="35"/>
      <c r="H49" s="35"/>
      <c r="I49" s="96" t="s">
        <v>625</v>
      </c>
      <c r="J49" s="97" t="str">
        <f>IF(J12="","",J12)</f>
        <v>14.8.2016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629</v>
      </c>
      <c r="D51" s="35"/>
      <c r="E51" s="35"/>
      <c r="F51" s="28" t="str">
        <f>E15</f>
        <v>Krajská správa a údržba silnic Středočeského kraje</v>
      </c>
      <c r="G51" s="35"/>
      <c r="H51" s="35"/>
      <c r="I51" s="96" t="s">
        <v>635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633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5" t="s">
        <v>696</v>
      </c>
      <c r="D54" s="44"/>
      <c r="E54" s="44"/>
      <c r="F54" s="44"/>
      <c r="G54" s="44"/>
      <c r="H54" s="44"/>
      <c r="I54" s="116"/>
      <c r="J54" s="117" t="s">
        <v>697</v>
      </c>
      <c r="K54" s="49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18" t="s">
        <v>698</v>
      </c>
      <c r="D56" s="35"/>
      <c r="E56" s="35"/>
      <c r="F56" s="35"/>
      <c r="G56" s="35"/>
      <c r="H56" s="35"/>
      <c r="I56" s="95"/>
      <c r="J56" s="105">
        <f>J79</f>
        <v>0</v>
      </c>
      <c r="K56" s="38"/>
      <c r="AU56" s="17" t="s">
        <v>699</v>
      </c>
    </row>
    <row r="57" spans="2:11" s="7" customFormat="1" ht="24.75" customHeight="1">
      <c r="B57" s="119"/>
      <c r="C57" s="120"/>
      <c r="D57" s="121" t="s">
        <v>700</v>
      </c>
      <c r="E57" s="122"/>
      <c r="F57" s="122"/>
      <c r="G57" s="122"/>
      <c r="H57" s="122"/>
      <c r="I57" s="123"/>
      <c r="J57" s="124">
        <f>J80</f>
        <v>0</v>
      </c>
      <c r="K57" s="125"/>
    </row>
    <row r="58" spans="2:11" s="8" customFormat="1" ht="19.5" customHeight="1">
      <c r="B58" s="126"/>
      <c r="C58" s="127"/>
      <c r="D58" s="128" t="s">
        <v>701</v>
      </c>
      <c r="E58" s="129"/>
      <c r="F58" s="129"/>
      <c r="G58" s="129"/>
      <c r="H58" s="129"/>
      <c r="I58" s="130"/>
      <c r="J58" s="131">
        <f>J81</f>
        <v>0</v>
      </c>
      <c r="K58" s="132"/>
    </row>
    <row r="59" spans="2:11" s="8" customFormat="1" ht="19.5" customHeight="1">
      <c r="B59" s="126"/>
      <c r="C59" s="127"/>
      <c r="D59" s="128" t="s">
        <v>817</v>
      </c>
      <c r="E59" s="129"/>
      <c r="F59" s="129"/>
      <c r="G59" s="129"/>
      <c r="H59" s="129"/>
      <c r="I59" s="130"/>
      <c r="J59" s="131">
        <f>J126</f>
        <v>0</v>
      </c>
      <c r="K59" s="132"/>
    </row>
    <row r="60" spans="2:11" s="1" customFormat="1" ht="21.75" customHeight="1">
      <c r="B60" s="34"/>
      <c r="C60" s="35"/>
      <c r="D60" s="35"/>
      <c r="E60" s="35"/>
      <c r="F60" s="35"/>
      <c r="G60" s="35"/>
      <c r="H60" s="35"/>
      <c r="I60" s="95"/>
      <c r="J60" s="35"/>
      <c r="K60" s="38"/>
    </row>
    <row r="61" spans="2:11" s="1" customFormat="1" ht="6.75" customHeight="1">
      <c r="B61" s="50"/>
      <c r="C61" s="51"/>
      <c r="D61" s="51"/>
      <c r="E61" s="51"/>
      <c r="F61" s="51"/>
      <c r="G61" s="51"/>
      <c r="H61" s="51"/>
      <c r="I61" s="112"/>
      <c r="J61" s="51"/>
      <c r="K61" s="52"/>
    </row>
    <row r="65" spans="2:12" s="1" customFormat="1" ht="6.75" customHeight="1">
      <c r="B65" s="53"/>
      <c r="C65" s="54"/>
      <c r="D65" s="54"/>
      <c r="E65" s="54"/>
      <c r="F65" s="54"/>
      <c r="G65" s="54"/>
      <c r="H65" s="54"/>
      <c r="I65" s="113"/>
      <c r="J65" s="54"/>
      <c r="K65" s="54"/>
      <c r="L65" s="34"/>
    </row>
    <row r="66" spans="2:12" s="1" customFormat="1" ht="36.75" customHeight="1">
      <c r="B66" s="34"/>
      <c r="C66" s="55" t="s">
        <v>708</v>
      </c>
      <c r="I66" s="133"/>
      <c r="L66" s="34"/>
    </row>
    <row r="67" spans="2:12" s="1" customFormat="1" ht="6.75" customHeight="1">
      <c r="B67" s="34"/>
      <c r="I67" s="133"/>
      <c r="L67" s="34"/>
    </row>
    <row r="68" spans="2:12" s="1" customFormat="1" ht="14.25" customHeight="1">
      <c r="B68" s="34"/>
      <c r="C68" s="57" t="s">
        <v>616</v>
      </c>
      <c r="I68" s="133"/>
      <c r="L68" s="34"/>
    </row>
    <row r="69" spans="2:12" s="1" customFormat="1" ht="22.5" customHeight="1">
      <c r="B69" s="34"/>
      <c r="E69" s="262" t="str">
        <f>E7</f>
        <v>II/104 Jílové u Prahy, rekonstrukce silnice</v>
      </c>
      <c r="F69" s="231"/>
      <c r="G69" s="231"/>
      <c r="H69" s="231"/>
      <c r="I69" s="133"/>
      <c r="L69" s="34"/>
    </row>
    <row r="70" spans="2:12" s="1" customFormat="1" ht="14.25" customHeight="1">
      <c r="B70" s="34"/>
      <c r="C70" s="57" t="s">
        <v>693</v>
      </c>
      <c r="I70" s="133"/>
      <c r="L70" s="34"/>
    </row>
    <row r="71" spans="2:12" s="1" customFormat="1" ht="23.25" customHeight="1">
      <c r="B71" s="34"/>
      <c r="E71" s="244" t="str">
        <f>E9</f>
        <v>SO 193 - Stálé dopravní značení </v>
      </c>
      <c r="F71" s="231"/>
      <c r="G71" s="231"/>
      <c r="H71" s="231"/>
      <c r="I71" s="133"/>
      <c r="L71" s="34"/>
    </row>
    <row r="72" spans="2:12" s="1" customFormat="1" ht="6.75" customHeight="1">
      <c r="B72" s="34"/>
      <c r="I72" s="133"/>
      <c r="L72" s="34"/>
    </row>
    <row r="73" spans="2:12" s="1" customFormat="1" ht="18" customHeight="1">
      <c r="B73" s="34"/>
      <c r="C73" s="57" t="s">
        <v>623</v>
      </c>
      <c r="F73" s="139" t="str">
        <f>F12</f>
        <v>Středočeský kraj</v>
      </c>
      <c r="I73" s="140" t="s">
        <v>625</v>
      </c>
      <c r="J73" s="61" t="str">
        <f>IF(J12="","",J12)</f>
        <v>14.8.2016</v>
      </c>
      <c r="L73" s="34"/>
    </row>
    <row r="74" spans="2:12" s="1" customFormat="1" ht="6.75" customHeight="1">
      <c r="B74" s="34"/>
      <c r="I74" s="133"/>
      <c r="L74" s="34"/>
    </row>
    <row r="75" spans="2:12" s="1" customFormat="1" ht="15">
      <c r="B75" s="34"/>
      <c r="C75" s="57" t="s">
        <v>629</v>
      </c>
      <c r="F75" s="139" t="str">
        <f>E15</f>
        <v>Krajská správa a údržba silnic Středočeského kraje</v>
      </c>
      <c r="I75" s="140" t="s">
        <v>635</v>
      </c>
      <c r="J75" s="139" t="str">
        <f>E21</f>
        <v> </v>
      </c>
      <c r="L75" s="34"/>
    </row>
    <row r="76" spans="2:12" s="1" customFormat="1" ht="14.25" customHeight="1">
      <c r="B76" s="34"/>
      <c r="C76" s="57" t="s">
        <v>633</v>
      </c>
      <c r="F76" s="139">
        <f>IF(E18="","",E18)</f>
      </c>
      <c r="I76" s="133"/>
      <c r="L76" s="34"/>
    </row>
    <row r="77" spans="2:12" s="1" customFormat="1" ht="9.75" customHeight="1">
      <c r="B77" s="34"/>
      <c r="I77" s="133"/>
      <c r="L77" s="34"/>
    </row>
    <row r="78" spans="2:20" s="9" customFormat="1" ht="29.25" customHeight="1">
      <c r="B78" s="141"/>
      <c r="C78" s="142" t="s">
        <v>709</v>
      </c>
      <c r="D78" s="143" t="s">
        <v>658</v>
      </c>
      <c r="E78" s="143" t="s">
        <v>654</v>
      </c>
      <c r="F78" s="143" t="s">
        <v>710</v>
      </c>
      <c r="G78" s="143" t="s">
        <v>711</v>
      </c>
      <c r="H78" s="143" t="s">
        <v>712</v>
      </c>
      <c r="I78" s="144" t="s">
        <v>713</v>
      </c>
      <c r="J78" s="143" t="s">
        <v>697</v>
      </c>
      <c r="K78" s="145" t="s">
        <v>714</v>
      </c>
      <c r="L78" s="141"/>
      <c r="M78" s="67" t="s">
        <v>715</v>
      </c>
      <c r="N78" s="68" t="s">
        <v>643</v>
      </c>
      <c r="O78" s="68" t="s">
        <v>716</v>
      </c>
      <c r="P78" s="68" t="s">
        <v>717</v>
      </c>
      <c r="Q78" s="68" t="s">
        <v>718</v>
      </c>
      <c r="R78" s="68" t="s">
        <v>719</v>
      </c>
      <c r="S78" s="68" t="s">
        <v>720</v>
      </c>
      <c r="T78" s="69" t="s">
        <v>721</v>
      </c>
    </row>
    <row r="79" spans="2:63" s="1" customFormat="1" ht="29.25" customHeight="1">
      <c r="B79" s="34"/>
      <c r="C79" s="71" t="s">
        <v>698</v>
      </c>
      <c r="I79" s="133"/>
      <c r="J79" s="146">
        <f>BK79</f>
        <v>0</v>
      </c>
      <c r="L79" s="34"/>
      <c r="M79" s="70"/>
      <c r="N79" s="62"/>
      <c r="O79" s="62"/>
      <c r="P79" s="147">
        <f>P80</f>
        <v>0</v>
      </c>
      <c r="Q79" s="62"/>
      <c r="R79" s="147">
        <f>R80</f>
        <v>1.6147599999999998</v>
      </c>
      <c r="S79" s="62"/>
      <c r="T79" s="148">
        <f>T80</f>
        <v>59.822</v>
      </c>
      <c r="AT79" s="17" t="s">
        <v>672</v>
      </c>
      <c r="AU79" s="17" t="s">
        <v>699</v>
      </c>
      <c r="BK79" s="149">
        <f>BK80</f>
        <v>0</v>
      </c>
    </row>
    <row r="80" spans="2:63" s="10" customFormat="1" ht="36.75" customHeight="1">
      <c r="B80" s="150"/>
      <c r="D80" s="151" t="s">
        <v>672</v>
      </c>
      <c r="E80" s="152" t="s">
        <v>722</v>
      </c>
      <c r="F80" s="152" t="s">
        <v>723</v>
      </c>
      <c r="I80" s="153"/>
      <c r="J80" s="154">
        <f>BK80</f>
        <v>0</v>
      </c>
      <c r="L80" s="150"/>
      <c r="M80" s="155"/>
      <c r="N80" s="156"/>
      <c r="O80" s="156"/>
      <c r="P80" s="157">
        <f>P81+P126</f>
        <v>0</v>
      </c>
      <c r="Q80" s="156"/>
      <c r="R80" s="157">
        <f>R81+R126</f>
        <v>1.6147599999999998</v>
      </c>
      <c r="S80" s="156"/>
      <c r="T80" s="158">
        <f>T81+T126</f>
        <v>59.822</v>
      </c>
      <c r="AR80" s="151" t="s">
        <v>622</v>
      </c>
      <c r="AT80" s="159" t="s">
        <v>672</v>
      </c>
      <c r="AU80" s="159" t="s">
        <v>673</v>
      </c>
      <c r="AY80" s="151" t="s">
        <v>724</v>
      </c>
      <c r="BK80" s="160">
        <f>BK81+BK126</f>
        <v>0</v>
      </c>
    </row>
    <row r="81" spans="2:63" s="10" customFormat="1" ht="19.5" customHeight="1">
      <c r="B81" s="150"/>
      <c r="D81" s="161" t="s">
        <v>672</v>
      </c>
      <c r="E81" s="162" t="s">
        <v>725</v>
      </c>
      <c r="F81" s="162" t="s">
        <v>726</v>
      </c>
      <c r="I81" s="153"/>
      <c r="J81" s="163">
        <f>BK81</f>
        <v>0</v>
      </c>
      <c r="L81" s="150"/>
      <c r="M81" s="155"/>
      <c r="N81" s="156"/>
      <c r="O81" s="156"/>
      <c r="P81" s="157">
        <f>SUM(P82:P125)</f>
        <v>0</v>
      </c>
      <c r="Q81" s="156"/>
      <c r="R81" s="157">
        <f>SUM(R82:R125)</f>
        <v>1.6147599999999998</v>
      </c>
      <c r="S81" s="156"/>
      <c r="T81" s="158">
        <f>SUM(T82:T125)</f>
        <v>59.822</v>
      </c>
      <c r="AR81" s="151" t="s">
        <v>622</v>
      </c>
      <c r="AT81" s="159" t="s">
        <v>672</v>
      </c>
      <c r="AU81" s="159" t="s">
        <v>622</v>
      </c>
      <c r="AY81" s="151" t="s">
        <v>724</v>
      </c>
      <c r="BK81" s="160">
        <f>SUM(BK82:BK125)</f>
        <v>0</v>
      </c>
    </row>
    <row r="82" spans="2:65" s="1" customFormat="1" ht="22.5" customHeight="1">
      <c r="B82" s="164"/>
      <c r="C82" s="165" t="s">
        <v>622</v>
      </c>
      <c r="D82" s="165" t="s">
        <v>727</v>
      </c>
      <c r="E82" s="166" t="s">
        <v>351</v>
      </c>
      <c r="F82" s="167" t="s">
        <v>352</v>
      </c>
      <c r="G82" s="168" t="s">
        <v>730</v>
      </c>
      <c r="H82" s="169">
        <v>3</v>
      </c>
      <c r="I82" s="170"/>
      <c r="J82" s="171">
        <f>ROUND(I82*H82,2)</f>
        <v>0</v>
      </c>
      <c r="K82" s="167" t="s">
        <v>620</v>
      </c>
      <c r="L82" s="34"/>
      <c r="M82" s="172" t="s">
        <v>620</v>
      </c>
      <c r="N82" s="173" t="s">
        <v>644</v>
      </c>
      <c r="O82" s="35"/>
      <c r="P82" s="174">
        <f>O82*H82</f>
        <v>0</v>
      </c>
      <c r="Q82" s="174">
        <v>0.0007</v>
      </c>
      <c r="R82" s="174">
        <f>Q82*H82</f>
        <v>0.0021</v>
      </c>
      <c r="S82" s="174">
        <v>0</v>
      </c>
      <c r="T82" s="175">
        <f>S82*H82</f>
        <v>0</v>
      </c>
      <c r="AR82" s="17" t="s">
        <v>732</v>
      </c>
      <c r="AT82" s="17" t="s">
        <v>727</v>
      </c>
      <c r="AU82" s="17" t="s">
        <v>681</v>
      </c>
      <c r="AY82" s="17" t="s">
        <v>724</v>
      </c>
      <c r="BE82" s="176">
        <f>IF(N82="základní",J82,0)</f>
        <v>0</v>
      </c>
      <c r="BF82" s="176">
        <f>IF(N82="snížená",J82,0)</f>
        <v>0</v>
      </c>
      <c r="BG82" s="176">
        <f>IF(N82="zákl. přenesená",J82,0)</f>
        <v>0</v>
      </c>
      <c r="BH82" s="176">
        <f>IF(N82="sníž. přenesená",J82,0)</f>
        <v>0</v>
      </c>
      <c r="BI82" s="176">
        <f>IF(N82="nulová",J82,0)</f>
        <v>0</v>
      </c>
      <c r="BJ82" s="17" t="s">
        <v>622</v>
      </c>
      <c r="BK82" s="176">
        <f>ROUND(I82*H82,2)</f>
        <v>0</v>
      </c>
      <c r="BL82" s="17" t="s">
        <v>732</v>
      </c>
      <c r="BM82" s="17" t="s">
        <v>353</v>
      </c>
    </row>
    <row r="83" spans="2:47" s="1" customFormat="1" ht="54" customHeight="1">
      <c r="B83" s="34"/>
      <c r="D83" s="177" t="s">
        <v>734</v>
      </c>
      <c r="F83" s="178" t="s">
        <v>354</v>
      </c>
      <c r="I83" s="133"/>
      <c r="L83" s="34"/>
      <c r="M83" s="64"/>
      <c r="N83" s="35"/>
      <c r="O83" s="35"/>
      <c r="P83" s="35"/>
      <c r="Q83" s="35"/>
      <c r="R83" s="35"/>
      <c r="S83" s="35"/>
      <c r="T83" s="65"/>
      <c r="AT83" s="17" t="s">
        <v>734</v>
      </c>
      <c r="AU83" s="17" t="s">
        <v>681</v>
      </c>
    </row>
    <row r="84" spans="2:65" s="1" customFormat="1" ht="22.5" customHeight="1">
      <c r="B84" s="164"/>
      <c r="C84" s="165" t="s">
        <v>681</v>
      </c>
      <c r="D84" s="165" t="s">
        <v>727</v>
      </c>
      <c r="E84" s="166" t="s">
        <v>355</v>
      </c>
      <c r="F84" s="167" t="s">
        <v>356</v>
      </c>
      <c r="G84" s="168" t="s">
        <v>730</v>
      </c>
      <c r="H84" s="169">
        <v>3</v>
      </c>
      <c r="I84" s="170"/>
      <c r="J84" s="171">
        <f>ROUND(I84*H84,2)</f>
        <v>0</v>
      </c>
      <c r="K84" s="167" t="s">
        <v>731</v>
      </c>
      <c r="L84" s="34"/>
      <c r="M84" s="172" t="s">
        <v>620</v>
      </c>
      <c r="N84" s="173" t="s">
        <v>644</v>
      </c>
      <c r="O84" s="35"/>
      <c r="P84" s="174">
        <f>O84*H84</f>
        <v>0</v>
      </c>
      <c r="Q84" s="174">
        <v>0.0007</v>
      </c>
      <c r="R84" s="174">
        <f>Q84*H84</f>
        <v>0.0021</v>
      </c>
      <c r="S84" s="174">
        <v>0</v>
      </c>
      <c r="T84" s="175">
        <f>S84*H84</f>
        <v>0</v>
      </c>
      <c r="AR84" s="17" t="s">
        <v>732</v>
      </c>
      <c r="AT84" s="17" t="s">
        <v>727</v>
      </c>
      <c r="AU84" s="17" t="s">
        <v>681</v>
      </c>
      <c r="AY84" s="17" t="s">
        <v>724</v>
      </c>
      <c r="BE84" s="176">
        <f>IF(N84="základní",J84,0)</f>
        <v>0</v>
      </c>
      <c r="BF84" s="176">
        <f>IF(N84="snížená",J84,0)</f>
        <v>0</v>
      </c>
      <c r="BG84" s="176">
        <f>IF(N84="zákl. přenesená",J84,0)</f>
        <v>0</v>
      </c>
      <c r="BH84" s="176">
        <f>IF(N84="sníž. přenesená",J84,0)</f>
        <v>0</v>
      </c>
      <c r="BI84" s="176">
        <f>IF(N84="nulová",J84,0)</f>
        <v>0</v>
      </c>
      <c r="BJ84" s="17" t="s">
        <v>622</v>
      </c>
      <c r="BK84" s="176">
        <f>ROUND(I84*H84,2)</f>
        <v>0</v>
      </c>
      <c r="BL84" s="17" t="s">
        <v>732</v>
      </c>
      <c r="BM84" s="17" t="s">
        <v>357</v>
      </c>
    </row>
    <row r="85" spans="2:47" s="1" customFormat="1" ht="30" customHeight="1">
      <c r="B85" s="34"/>
      <c r="D85" s="179" t="s">
        <v>734</v>
      </c>
      <c r="F85" s="180" t="s">
        <v>358</v>
      </c>
      <c r="I85" s="133"/>
      <c r="L85" s="34"/>
      <c r="M85" s="64"/>
      <c r="N85" s="35"/>
      <c r="O85" s="35"/>
      <c r="P85" s="35"/>
      <c r="Q85" s="35"/>
      <c r="R85" s="35"/>
      <c r="S85" s="35"/>
      <c r="T85" s="65"/>
      <c r="AT85" s="17" t="s">
        <v>734</v>
      </c>
      <c r="AU85" s="17" t="s">
        <v>681</v>
      </c>
    </row>
    <row r="86" spans="2:51" s="11" customFormat="1" ht="22.5" customHeight="1">
      <c r="B86" s="181"/>
      <c r="D86" s="179" t="s">
        <v>739</v>
      </c>
      <c r="E86" s="189" t="s">
        <v>620</v>
      </c>
      <c r="F86" s="190" t="s">
        <v>359</v>
      </c>
      <c r="H86" s="191">
        <v>1</v>
      </c>
      <c r="I86" s="185"/>
      <c r="L86" s="181"/>
      <c r="M86" s="186"/>
      <c r="N86" s="187"/>
      <c r="O86" s="187"/>
      <c r="P86" s="187"/>
      <c r="Q86" s="187"/>
      <c r="R86" s="187"/>
      <c r="S86" s="187"/>
      <c r="T86" s="188"/>
      <c r="AT86" s="189" t="s">
        <v>739</v>
      </c>
      <c r="AU86" s="189" t="s">
        <v>681</v>
      </c>
      <c r="AV86" s="11" t="s">
        <v>681</v>
      </c>
      <c r="AW86" s="11" t="s">
        <v>637</v>
      </c>
      <c r="AX86" s="11" t="s">
        <v>673</v>
      </c>
      <c r="AY86" s="189" t="s">
        <v>724</v>
      </c>
    </row>
    <row r="87" spans="2:51" s="11" customFormat="1" ht="22.5" customHeight="1">
      <c r="B87" s="181"/>
      <c r="D87" s="179" t="s">
        <v>739</v>
      </c>
      <c r="E87" s="189" t="s">
        <v>620</v>
      </c>
      <c r="F87" s="190" t="s">
        <v>360</v>
      </c>
      <c r="H87" s="191">
        <v>2</v>
      </c>
      <c r="I87" s="185"/>
      <c r="L87" s="181"/>
      <c r="M87" s="186"/>
      <c r="N87" s="187"/>
      <c r="O87" s="187"/>
      <c r="P87" s="187"/>
      <c r="Q87" s="187"/>
      <c r="R87" s="187"/>
      <c r="S87" s="187"/>
      <c r="T87" s="188"/>
      <c r="AT87" s="189" t="s">
        <v>739</v>
      </c>
      <c r="AU87" s="189" t="s">
        <v>681</v>
      </c>
      <c r="AV87" s="11" t="s">
        <v>681</v>
      </c>
      <c r="AW87" s="11" t="s">
        <v>637</v>
      </c>
      <c r="AX87" s="11" t="s">
        <v>673</v>
      </c>
      <c r="AY87" s="189" t="s">
        <v>724</v>
      </c>
    </row>
    <row r="88" spans="2:51" s="12" customFormat="1" ht="22.5" customHeight="1">
      <c r="B88" s="192"/>
      <c r="D88" s="177" t="s">
        <v>739</v>
      </c>
      <c r="E88" s="193" t="s">
        <v>620</v>
      </c>
      <c r="F88" s="194" t="s">
        <v>748</v>
      </c>
      <c r="H88" s="195">
        <v>3</v>
      </c>
      <c r="I88" s="196"/>
      <c r="L88" s="192"/>
      <c r="M88" s="197"/>
      <c r="N88" s="198"/>
      <c r="O88" s="198"/>
      <c r="P88" s="198"/>
      <c r="Q88" s="198"/>
      <c r="R88" s="198"/>
      <c r="S88" s="198"/>
      <c r="T88" s="199"/>
      <c r="AT88" s="200" t="s">
        <v>739</v>
      </c>
      <c r="AU88" s="200" t="s">
        <v>681</v>
      </c>
      <c r="AV88" s="12" t="s">
        <v>732</v>
      </c>
      <c r="AW88" s="12" t="s">
        <v>637</v>
      </c>
      <c r="AX88" s="12" t="s">
        <v>622</v>
      </c>
      <c r="AY88" s="200" t="s">
        <v>724</v>
      </c>
    </row>
    <row r="89" spans="2:65" s="1" customFormat="1" ht="22.5" customHeight="1">
      <c r="B89" s="164"/>
      <c r="C89" s="201" t="s">
        <v>741</v>
      </c>
      <c r="D89" s="201" t="s">
        <v>749</v>
      </c>
      <c r="E89" s="202" t="s">
        <v>361</v>
      </c>
      <c r="F89" s="203" t="s">
        <v>362</v>
      </c>
      <c r="G89" s="204" t="s">
        <v>730</v>
      </c>
      <c r="H89" s="205">
        <v>2</v>
      </c>
      <c r="I89" s="206"/>
      <c r="J89" s="207">
        <f>ROUND(I89*H89,2)</f>
        <v>0</v>
      </c>
      <c r="K89" s="203" t="s">
        <v>731</v>
      </c>
      <c r="L89" s="208"/>
      <c r="M89" s="209" t="s">
        <v>620</v>
      </c>
      <c r="N89" s="210" t="s">
        <v>644</v>
      </c>
      <c r="O89" s="35"/>
      <c r="P89" s="174">
        <f>O89*H89</f>
        <v>0</v>
      </c>
      <c r="Q89" s="174">
        <v>0.003</v>
      </c>
      <c r="R89" s="174">
        <f>Q89*H89</f>
        <v>0.006</v>
      </c>
      <c r="S89" s="174">
        <v>0</v>
      </c>
      <c r="T89" s="175">
        <f>S89*H89</f>
        <v>0</v>
      </c>
      <c r="AR89" s="17" t="s">
        <v>752</v>
      </c>
      <c r="AT89" s="17" t="s">
        <v>749</v>
      </c>
      <c r="AU89" s="17" t="s">
        <v>681</v>
      </c>
      <c r="AY89" s="17" t="s">
        <v>724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622</v>
      </c>
      <c r="BK89" s="176">
        <f>ROUND(I89*H89,2)</f>
        <v>0</v>
      </c>
      <c r="BL89" s="17" t="s">
        <v>732</v>
      </c>
      <c r="BM89" s="17" t="s">
        <v>363</v>
      </c>
    </row>
    <row r="90" spans="2:51" s="11" customFormat="1" ht="22.5" customHeight="1">
      <c r="B90" s="181"/>
      <c r="D90" s="177" t="s">
        <v>739</v>
      </c>
      <c r="E90" s="182" t="s">
        <v>620</v>
      </c>
      <c r="F90" s="183" t="s">
        <v>364</v>
      </c>
      <c r="H90" s="184">
        <v>2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9" t="s">
        <v>739</v>
      </c>
      <c r="AU90" s="189" t="s">
        <v>681</v>
      </c>
      <c r="AV90" s="11" t="s">
        <v>681</v>
      </c>
      <c r="AW90" s="11" t="s">
        <v>637</v>
      </c>
      <c r="AX90" s="11" t="s">
        <v>622</v>
      </c>
      <c r="AY90" s="189" t="s">
        <v>724</v>
      </c>
    </row>
    <row r="91" spans="2:65" s="1" customFormat="1" ht="22.5" customHeight="1">
      <c r="B91" s="164"/>
      <c r="C91" s="165" t="s">
        <v>732</v>
      </c>
      <c r="D91" s="165" t="s">
        <v>727</v>
      </c>
      <c r="E91" s="166" t="s">
        <v>365</v>
      </c>
      <c r="F91" s="167" t="s">
        <v>366</v>
      </c>
      <c r="G91" s="168" t="s">
        <v>730</v>
      </c>
      <c r="H91" s="169">
        <v>3</v>
      </c>
      <c r="I91" s="170"/>
      <c r="J91" s="171">
        <f>ROUND(I91*H91,2)</f>
        <v>0</v>
      </c>
      <c r="K91" s="167" t="s">
        <v>731</v>
      </c>
      <c r="L91" s="34"/>
      <c r="M91" s="172" t="s">
        <v>620</v>
      </c>
      <c r="N91" s="173" t="s">
        <v>644</v>
      </c>
      <c r="O91" s="35"/>
      <c r="P91" s="174">
        <f>O91*H91</f>
        <v>0</v>
      </c>
      <c r="Q91" s="174">
        <v>0.11241</v>
      </c>
      <c r="R91" s="174">
        <f>Q91*H91</f>
        <v>0.33723</v>
      </c>
      <c r="S91" s="174">
        <v>0</v>
      </c>
      <c r="T91" s="175">
        <f>S91*H91</f>
        <v>0</v>
      </c>
      <c r="AR91" s="17" t="s">
        <v>732</v>
      </c>
      <c r="AT91" s="17" t="s">
        <v>727</v>
      </c>
      <c r="AU91" s="17" t="s">
        <v>681</v>
      </c>
      <c r="AY91" s="17" t="s">
        <v>724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622</v>
      </c>
      <c r="BK91" s="176">
        <f>ROUND(I91*H91,2)</f>
        <v>0</v>
      </c>
      <c r="BL91" s="17" t="s">
        <v>732</v>
      </c>
      <c r="BM91" s="17" t="s">
        <v>367</v>
      </c>
    </row>
    <row r="92" spans="2:47" s="1" customFormat="1" ht="30" customHeight="1">
      <c r="B92" s="34"/>
      <c r="D92" s="177" t="s">
        <v>734</v>
      </c>
      <c r="F92" s="178" t="s">
        <v>368</v>
      </c>
      <c r="I92" s="133"/>
      <c r="L92" s="34"/>
      <c r="M92" s="64"/>
      <c r="N92" s="35"/>
      <c r="O92" s="35"/>
      <c r="P92" s="35"/>
      <c r="Q92" s="35"/>
      <c r="R92" s="35"/>
      <c r="S92" s="35"/>
      <c r="T92" s="65"/>
      <c r="AT92" s="17" t="s">
        <v>734</v>
      </c>
      <c r="AU92" s="17" t="s">
        <v>681</v>
      </c>
    </row>
    <row r="93" spans="2:65" s="1" customFormat="1" ht="22.5" customHeight="1">
      <c r="B93" s="164"/>
      <c r="C93" s="201" t="s">
        <v>754</v>
      </c>
      <c r="D93" s="201" t="s">
        <v>749</v>
      </c>
      <c r="E93" s="202" t="s">
        <v>369</v>
      </c>
      <c r="F93" s="203" t="s">
        <v>370</v>
      </c>
      <c r="G93" s="204" t="s">
        <v>730</v>
      </c>
      <c r="H93" s="205">
        <v>2</v>
      </c>
      <c r="I93" s="206"/>
      <c r="J93" s="207">
        <f>ROUND(I93*H93,2)</f>
        <v>0</v>
      </c>
      <c r="K93" s="203" t="s">
        <v>731</v>
      </c>
      <c r="L93" s="208"/>
      <c r="M93" s="209" t="s">
        <v>620</v>
      </c>
      <c r="N93" s="210" t="s">
        <v>644</v>
      </c>
      <c r="O93" s="35"/>
      <c r="P93" s="174">
        <f>O93*H93</f>
        <v>0</v>
      </c>
      <c r="Q93" s="174">
        <v>0.0025</v>
      </c>
      <c r="R93" s="174">
        <f>Q93*H93</f>
        <v>0.005</v>
      </c>
      <c r="S93" s="174">
        <v>0</v>
      </c>
      <c r="T93" s="175">
        <f>S93*H93</f>
        <v>0</v>
      </c>
      <c r="AR93" s="17" t="s">
        <v>752</v>
      </c>
      <c r="AT93" s="17" t="s">
        <v>749</v>
      </c>
      <c r="AU93" s="17" t="s">
        <v>681</v>
      </c>
      <c r="AY93" s="17" t="s">
        <v>724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622</v>
      </c>
      <c r="BK93" s="176">
        <f>ROUND(I93*H93,2)</f>
        <v>0</v>
      </c>
      <c r="BL93" s="17" t="s">
        <v>732</v>
      </c>
      <c r="BM93" s="17" t="s">
        <v>371</v>
      </c>
    </row>
    <row r="94" spans="2:51" s="11" customFormat="1" ht="22.5" customHeight="1">
      <c r="B94" s="181"/>
      <c r="D94" s="177" t="s">
        <v>739</v>
      </c>
      <c r="E94" s="182" t="s">
        <v>620</v>
      </c>
      <c r="F94" s="183" t="s">
        <v>364</v>
      </c>
      <c r="H94" s="184">
        <v>2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9" t="s">
        <v>739</v>
      </c>
      <c r="AU94" s="189" t="s">
        <v>681</v>
      </c>
      <c r="AV94" s="11" t="s">
        <v>681</v>
      </c>
      <c r="AW94" s="11" t="s">
        <v>637</v>
      </c>
      <c r="AX94" s="11" t="s">
        <v>622</v>
      </c>
      <c r="AY94" s="189" t="s">
        <v>724</v>
      </c>
    </row>
    <row r="95" spans="2:65" s="1" customFormat="1" ht="22.5" customHeight="1">
      <c r="B95" s="164"/>
      <c r="C95" s="165" t="s">
        <v>765</v>
      </c>
      <c r="D95" s="165" t="s">
        <v>727</v>
      </c>
      <c r="E95" s="166" t="s">
        <v>372</v>
      </c>
      <c r="F95" s="167" t="s">
        <v>373</v>
      </c>
      <c r="G95" s="168" t="s">
        <v>875</v>
      </c>
      <c r="H95" s="169">
        <v>2668</v>
      </c>
      <c r="I95" s="170"/>
      <c r="J95" s="171">
        <f>ROUND(I95*H95,2)</f>
        <v>0</v>
      </c>
      <c r="K95" s="167" t="s">
        <v>731</v>
      </c>
      <c r="L95" s="34"/>
      <c r="M95" s="172" t="s">
        <v>620</v>
      </c>
      <c r="N95" s="173" t="s">
        <v>644</v>
      </c>
      <c r="O95" s="35"/>
      <c r="P95" s="174">
        <f>O95*H95</f>
        <v>0</v>
      </c>
      <c r="Q95" s="174">
        <v>0.00011</v>
      </c>
      <c r="R95" s="174">
        <f>Q95*H95</f>
        <v>0.29348</v>
      </c>
      <c r="S95" s="174">
        <v>0</v>
      </c>
      <c r="T95" s="175">
        <f>S95*H95</f>
        <v>0</v>
      </c>
      <c r="AR95" s="17" t="s">
        <v>732</v>
      </c>
      <c r="AT95" s="17" t="s">
        <v>727</v>
      </c>
      <c r="AU95" s="17" t="s">
        <v>681</v>
      </c>
      <c r="AY95" s="17" t="s">
        <v>724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622</v>
      </c>
      <c r="BK95" s="176">
        <f>ROUND(I95*H95,2)</f>
        <v>0</v>
      </c>
      <c r="BL95" s="17" t="s">
        <v>732</v>
      </c>
      <c r="BM95" s="17" t="s">
        <v>374</v>
      </c>
    </row>
    <row r="96" spans="2:47" s="1" customFormat="1" ht="30" customHeight="1">
      <c r="B96" s="34"/>
      <c r="D96" s="179" t="s">
        <v>734</v>
      </c>
      <c r="F96" s="180" t="s">
        <v>375</v>
      </c>
      <c r="I96" s="133"/>
      <c r="L96" s="34"/>
      <c r="M96" s="64"/>
      <c r="N96" s="35"/>
      <c r="O96" s="35"/>
      <c r="P96" s="35"/>
      <c r="Q96" s="35"/>
      <c r="R96" s="35"/>
      <c r="S96" s="35"/>
      <c r="T96" s="65"/>
      <c r="AT96" s="17" t="s">
        <v>734</v>
      </c>
      <c r="AU96" s="17" t="s">
        <v>681</v>
      </c>
    </row>
    <row r="97" spans="2:51" s="11" customFormat="1" ht="31.5" customHeight="1">
      <c r="B97" s="181"/>
      <c r="D97" s="179" t="s">
        <v>739</v>
      </c>
      <c r="E97" s="189" t="s">
        <v>620</v>
      </c>
      <c r="F97" s="190" t="s">
        <v>376</v>
      </c>
      <c r="H97" s="191">
        <v>2629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9" t="s">
        <v>739</v>
      </c>
      <c r="AU97" s="189" t="s">
        <v>681</v>
      </c>
      <c r="AV97" s="11" t="s">
        <v>681</v>
      </c>
      <c r="AW97" s="11" t="s">
        <v>637</v>
      </c>
      <c r="AX97" s="11" t="s">
        <v>673</v>
      </c>
      <c r="AY97" s="189" t="s">
        <v>724</v>
      </c>
    </row>
    <row r="98" spans="2:51" s="11" customFormat="1" ht="22.5" customHeight="1">
      <c r="B98" s="181"/>
      <c r="D98" s="179" t="s">
        <v>739</v>
      </c>
      <c r="E98" s="189" t="s">
        <v>620</v>
      </c>
      <c r="F98" s="190" t="s">
        <v>377</v>
      </c>
      <c r="H98" s="191">
        <v>39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9" t="s">
        <v>739</v>
      </c>
      <c r="AU98" s="189" t="s">
        <v>681</v>
      </c>
      <c r="AV98" s="11" t="s">
        <v>681</v>
      </c>
      <c r="AW98" s="11" t="s">
        <v>637</v>
      </c>
      <c r="AX98" s="11" t="s">
        <v>673</v>
      </c>
      <c r="AY98" s="189" t="s">
        <v>724</v>
      </c>
    </row>
    <row r="99" spans="2:51" s="12" customFormat="1" ht="22.5" customHeight="1">
      <c r="B99" s="192"/>
      <c r="D99" s="177" t="s">
        <v>739</v>
      </c>
      <c r="E99" s="193" t="s">
        <v>620</v>
      </c>
      <c r="F99" s="194" t="s">
        <v>748</v>
      </c>
      <c r="H99" s="195">
        <v>2668</v>
      </c>
      <c r="I99" s="196"/>
      <c r="L99" s="192"/>
      <c r="M99" s="197"/>
      <c r="N99" s="198"/>
      <c r="O99" s="198"/>
      <c r="P99" s="198"/>
      <c r="Q99" s="198"/>
      <c r="R99" s="198"/>
      <c r="S99" s="198"/>
      <c r="T99" s="199"/>
      <c r="AT99" s="200" t="s">
        <v>739</v>
      </c>
      <c r="AU99" s="200" t="s">
        <v>681</v>
      </c>
      <c r="AV99" s="12" t="s">
        <v>732</v>
      </c>
      <c r="AW99" s="12" t="s">
        <v>637</v>
      </c>
      <c r="AX99" s="12" t="s">
        <v>622</v>
      </c>
      <c r="AY99" s="200" t="s">
        <v>724</v>
      </c>
    </row>
    <row r="100" spans="2:65" s="1" customFormat="1" ht="31.5" customHeight="1">
      <c r="B100" s="164"/>
      <c r="C100" s="165" t="s">
        <v>772</v>
      </c>
      <c r="D100" s="165" t="s">
        <v>727</v>
      </c>
      <c r="E100" s="166" t="s">
        <v>378</v>
      </c>
      <c r="F100" s="167" t="s">
        <v>379</v>
      </c>
      <c r="G100" s="168" t="s">
        <v>875</v>
      </c>
      <c r="H100" s="169">
        <v>271</v>
      </c>
      <c r="I100" s="170"/>
      <c r="J100" s="171">
        <f>ROUND(I100*H100,2)</f>
        <v>0</v>
      </c>
      <c r="K100" s="167" t="s">
        <v>731</v>
      </c>
      <c r="L100" s="34"/>
      <c r="M100" s="172" t="s">
        <v>620</v>
      </c>
      <c r="N100" s="173" t="s">
        <v>644</v>
      </c>
      <c r="O100" s="35"/>
      <c r="P100" s="174">
        <f>O100*H100</f>
        <v>0</v>
      </c>
      <c r="Q100" s="174">
        <v>4E-05</v>
      </c>
      <c r="R100" s="174">
        <f>Q100*H100</f>
        <v>0.01084</v>
      </c>
      <c r="S100" s="174">
        <v>0</v>
      </c>
      <c r="T100" s="175">
        <f>S100*H100</f>
        <v>0</v>
      </c>
      <c r="AR100" s="17" t="s">
        <v>732</v>
      </c>
      <c r="AT100" s="17" t="s">
        <v>727</v>
      </c>
      <c r="AU100" s="17" t="s">
        <v>681</v>
      </c>
      <c r="AY100" s="17" t="s">
        <v>724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622</v>
      </c>
      <c r="BK100" s="176">
        <f>ROUND(I100*H100,2)</f>
        <v>0</v>
      </c>
      <c r="BL100" s="17" t="s">
        <v>732</v>
      </c>
      <c r="BM100" s="17" t="s">
        <v>380</v>
      </c>
    </row>
    <row r="101" spans="2:47" s="1" customFormat="1" ht="30" customHeight="1">
      <c r="B101" s="34"/>
      <c r="D101" s="179" t="s">
        <v>734</v>
      </c>
      <c r="F101" s="180" t="s">
        <v>375</v>
      </c>
      <c r="I101" s="133"/>
      <c r="L101" s="34"/>
      <c r="M101" s="64"/>
      <c r="N101" s="35"/>
      <c r="O101" s="35"/>
      <c r="P101" s="35"/>
      <c r="Q101" s="35"/>
      <c r="R101" s="35"/>
      <c r="S101" s="35"/>
      <c r="T101" s="65"/>
      <c r="AT101" s="17" t="s">
        <v>734</v>
      </c>
      <c r="AU101" s="17" t="s">
        <v>681</v>
      </c>
    </row>
    <row r="102" spans="2:51" s="11" customFormat="1" ht="22.5" customHeight="1">
      <c r="B102" s="181"/>
      <c r="D102" s="177" t="s">
        <v>739</v>
      </c>
      <c r="E102" s="182" t="s">
        <v>620</v>
      </c>
      <c r="F102" s="183" t="s">
        <v>381</v>
      </c>
      <c r="H102" s="184">
        <v>271</v>
      </c>
      <c r="I102" s="185"/>
      <c r="L102" s="181"/>
      <c r="M102" s="186"/>
      <c r="N102" s="187"/>
      <c r="O102" s="187"/>
      <c r="P102" s="187"/>
      <c r="Q102" s="187"/>
      <c r="R102" s="187"/>
      <c r="S102" s="187"/>
      <c r="T102" s="188"/>
      <c r="AT102" s="189" t="s">
        <v>739</v>
      </c>
      <c r="AU102" s="189" t="s">
        <v>681</v>
      </c>
      <c r="AV102" s="11" t="s">
        <v>681</v>
      </c>
      <c r="AW102" s="11" t="s">
        <v>637</v>
      </c>
      <c r="AX102" s="11" t="s">
        <v>622</v>
      </c>
      <c r="AY102" s="189" t="s">
        <v>724</v>
      </c>
    </row>
    <row r="103" spans="2:65" s="1" customFormat="1" ht="31.5" customHeight="1">
      <c r="B103" s="164"/>
      <c r="C103" s="165" t="s">
        <v>752</v>
      </c>
      <c r="D103" s="165" t="s">
        <v>727</v>
      </c>
      <c r="E103" s="166" t="s">
        <v>382</v>
      </c>
      <c r="F103" s="167" t="s">
        <v>383</v>
      </c>
      <c r="G103" s="168" t="s">
        <v>757</v>
      </c>
      <c r="H103" s="169">
        <v>12</v>
      </c>
      <c r="I103" s="170"/>
      <c r="J103" s="171">
        <f>ROUND(I103*H103,2)</f>
        <v>0</v>
      </c>
      <c r="K103" s="167" t="s">
        <v>731</v>
      </c>
      <c r="L103" s="34"/>
      <c r="M103" s="172" t="s">
        <v>620</v>
      </c>
      <c r="N103" s="173" t="s">
        <v>644</v>
      </c>
      <c r="O103" s="35"/>
      <c r="P103" s="174">
        <f>O103*H103</f>
        <v>0</v>
      </c>
      <c r="Q103" s="174">
        <v>0.00085</v>
      </c>
      <c r="R103" s="174">
        <f>Q103*H103</f>
        <v>0.010199999999999999</v>
      </c>
      <c r="S103" s="174">
        <v>0</v>
      </c>
      <c r="T103" s="175">
        <f>S103*H103</f>
        <v>0</v>
      </c>
      <c r="AR103" s="17" t="s">
        <v>732</v>
      </c>
      <c r="AT103" s="17" t="s">
        <v>727</v>
      </c>
      <c r="AU103" s="17" t="s">
        <v>681</v>
      </c>
      <c r="AY103" s="17" t="s">
        <v>724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622</v>
      </c>
      <c r="BK103" s="176">
        <f>ROUND(I103*H103,2)</f>
        <v>0</v>
      </c>
      <c r="BL103" s="17" t="s">
        <v>732</v>
      </c>
      <c r="BM103" s="17" t="s">
        <v>384</v>
      </c>
    </row>
    <row r="104" spans="2:47" s="1" customFormat="1" ht="30" customHeight="1">
      <c r="B104" s="34"/>
      <c r="D104" s="179" t="s">
        <v>734</v>
      </c>
      <c r="F104" s="180" t="s">
        <v>375</v>
      </c>
      <c r="I104" s="133"/>
      <c r="L104" s="34"/>
      <c r="M104" s="64"/>
      <c r="N104" s="35"/>
      <c r="O104" s="35"/>
      <c r="P104" s="35"/>
      <c r="Q104" s="35"/>
      <c r="R104" s="35"/>
      <c r="S104" s="35"/>
      <c r="T104" s="65"/>
      <c r="AT104" s="17" t="s">
        <v>734</v>
      </c>
      <c r="AU104" s="17" t="s">
        <v>681</v>
      </c>
    </row>
    <row r="105" spans="2:51" s="11" customFormat="1" ht="22.5" customHeight="1">
      <c r="B105" s="181"/>
      <c r="D105" s="177" t="s">
        <v>739</v>
      </c>
      <c r="E105" s="182" t="s">
        <v>620</v>
      </c>
      <c r="F105" s="183" t="s">
        <v>385</v>
      </c>
      <c r="H105" s="184">
        <v>12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9" t="s">
        <v>739</v>
      </c>
      <c r="AU105" s="189" t="s">
        <v>681</v>
      </c>
      <c r="AV105" s="11" t="s">
        <v>681</v>
      </c>
      <c r="AW105" s="11" t="s">
        <v>637</v>
      </c>
      <c r="AX105" s="11" t="s">
        <v>622</v>
      </c>
      <c r="AY105" s="189" t="s">
        <v>724</v>
      </c>
    </row>
    <row r="106" spans="2:65" s="1" customFormat="1" ht="31.5" customHeight="1">
      <c r="B106" s="164"/>
      <c r="C106" s="165" t="s">
        <v>725</v>
      </c>
      <c r="D106" s="165" t="s">
        <v>727</v>
      </c>
      <c r="E106" s="166" t="s">
        <v>386</v>
      </c>
      <c r="F106" s="167" t="s">
        <v>387</v>
      </c>
      <c r="G106" s="168" t="s">
        <v>875</v>
      </c>
      <c r="H106" s="169">
        <v>2668</v>
      </c>
      <c r="I106" s="170"/>
      <c r="J106" s="171">
        <f>ROUND(I106*H106,2)</f>
        <v>0</v>
      </c>
      <c r="K106" s="167" t="s">
        <v>731</v>
      </c>
      <c r="L106" s="34"/>
      <c r="M106" s="172" t="s">
        <v>620</v>
      </c>
      <c r="N106" s="173" t="s">
        <v>644</v>
      </c>
      <c r="O106" s="35"/>
      <c r="P106" s="174">
        <f>O106*H106</f>
        <v>0</v>
      </c>
      <c r="Q106" s="174">
        <v>0.00033</v>
      </c>
      <c r="R106" s="174">
        <f>Q106*H106</f>
        <v>0.88044</v>
      </c>
      <c r="S106" s="174">
        <v>0</v>
      </c>
      <c r="T106" s="175">
        <f>S106*H106</f>
        <v>0</v>
      </c>
      <c r="AR106" s="17" t="s">
        <v>732</v>
      </c>
      <c r="AT106" s="17" t="s">
        <v>727</v>
      </c>
      <c r="AU106" s="17" t="s">
        <v>681</v>
      </c>
      <c r="AY106" s="17" t="s">
        <v>724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622</v>
      </c>
      <c r="BK106" s="176">
        <f>ROUND(I106*H106,2)</f>
        <v>0</v>
      </c>
      <c r="BL106" s="17" t="s">
        <v>732</v>
      </c>
      <c r="BM106" s="17" t="s">
        <v>388</v>
      </c>
    </row>
    <row r="107" spans="2:47" s="1" customFormat="1" ht="30" customHeight="1">
      <c r="B107" s="34"/>
      <c r="D107" s="177" t="s">
        <v>734</v>
      </c>
      <c r="F107" s="178" t="s">
        <v>389</v>
      </c>
      <c r="I107" s="133"/>
      <c r="L107" s="34"/>
      <c r="M107" s="64"/>
      <c r="N107" s="35"/>
      <c r="O107" s="35"/>
      <c r="P107" s="35"/>
      <c r="Q107" s="35"/>
      <c r="R107" s="35"/>
      <c r="S107" s="35"/>
      <c r="T107" s="65"/>
      <c r="AT107" s="17" t="s">
        <v>734</v>
      </c>
      <c r="AU107" s="17" t="s">
        <v>681</v>
      </c>
    </row>
    <row r="108" spans="2:65" s="1" customFormat="1" ht="31.5" customHeight="1">
      <c r="B108" s="164"/>
      <c r="C108" s="165" t="s">
        <v>627</v>
      </c>
      <c r="D108" s="165" t="s">
        <v>727</v>
      </c>
      <c r="E108" s="166" t="s">
        <v>390</v>
      </c>
      <c r="F108" s="167" t="s">
        <v>391</v>
      </c>
      <c r="G108" s="168" t="s">
        <v>875</v>
      </c>
      <c r="H108" s="169">
        <v>271</v>
      </c>
      <c r="I108" s="170"/>
      <c r="J108" s="171">
        <f>ROUND(I108*H108,2)</f>
        <v>0</v>
      </c>
      <c r="K108" s="167" t="s">
        <v>731</v>
      </c>
      <c r="L108" s="34"/>
      <c r="M108" s="172" t="s">
        <v>620</v>
      </c>
      <c r="N108" s="173" t="s">
        <v>644</v>
      </c>
      <c r="O108" s="35"/>
      <c r="P108" s="174">
        <f>O108*H108</f>
        <v>0</v>
      </c>
      <c r="Q108" s="174">
        <v>0.00011</v>
      </c>
      <c r="R108" s="174">
        <f>Q108*H108</f>
        <v>0.02981</v>
      </c>
      <c r="S108" s="174">
        <v>0</v>
      </c>
      <c r="T108" s="175">
        <f>S108*H108</f>
        <v>0</v>
      </c>
      <c r="AR108" s="17" t="s">
        <v>732</v>
      </c>
      <c r="AT108" s="17" t="s">
        <v>727</v>
      </c>
      <c r="AU108" s="17" t="s">
        <v>681</v>
      </c>
      <c r="AY108" s="17" t="s">
        <v>724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622</v>
      </c>
      <c r="BK108" s="176">
        <f>ROUND(I108*H108,2)</f>
        <v>0</v>
      </c>
      <c r="BL108" s="17" t="s">
        <v>732</v>
      </c>
      <c r="BM108" s="17" t="s">
        <v>392</v>
      </c>
    </row>
    <row r="109" spans="2:47" s="1" customFormat="1" ht="30" customHeight="1">
      <c r="B109" s="34"/>
      <c r="D109" s="177" t="s">
        <v>734</v>
      </c>
      <c r="F109" s="178" t="s">
        <v>393</v>
      </c>
      <c r="I109" s="133"/>
      <c r="L109" s="34"/>
      <c r="M109" s="64"/>
      <c r="N109" s="35"/>
      <c r="O109" s="35"/>
      <c r="P109" s="35"/>
      <c r="Q109" s="35"/>
      <c r="R109" s="35"/>
      <c r="S109" s="35"/>
      <c r="T109" s="65"/>
      <c r="AT109" s="17" t="s">
        <v>734</v>
      </c>
      <c r="AU109" s="17" t="s">
        <v>681</v>
      </c>
    </row>
    <row r="110" spans="2:65" s="1" customFormat="1" ht="31.5" customHeight="1">
      <c r="B110" s="164"/>
      <c r="C110" s="165" t="s">
        <v>788</v>
      </c>
      <c r="D110" s="165" t="s">
        <v>727</v>
      </c>
      <c r="E110" s="166" t="s">
        <v>394</v>
      </c>
      <c r="F110" s="167" t="s">
        <v>395</v>
      </c>
      <c r="G110" s="168" t="s">
        <v>757</v>
      </c>
      <c r="H110" s="169">
        <v>12</v>
      </c>
      <c r="I110" s="170"/>
      <c r="J110" s="171">
        <f>ROUND(I110*H110,2)</f>
        <v>0</v>
      </c>
      <c r="K110" s="167" t="s">
        <v>731</v>
      </c>
      <c r="L110" s="34"/>
      <c r="M110" s="172" t="s">
        <v>620</v>
      </c>
      <c r="N110" s="173" t="s">
        <v>644</v>
      </c>
      <c r="O110" s="35"/>
      <c r="P110" s="174">
        <f>O110*H110</f>
        <v>0</v>
      </c>
      <c r="Q110" s="174">
        <v>0.0026</v>
      </c>
      <c r="R110" s="174">
        <f>Q110*H110</f>
        <v>0.0312</v>
      </c>
      <c r="S110" s="174">
        <v>0</v>
      </c>
      <c r="T110" s="175">
        <f>S110*H110</f>
        <v>0</v>
      </c>
      <c r="AR110" s="17" t="s">
        <v>732</v>
      </c>
      <c r="AT110" s="17" t="s">
        <v>727</v>
      </c>
      <c r="AU110" s="17" t="s">
        <v>681</v>
      </c>
      <c r="AY110" s="17" t="s">
        <v>724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622</v>
      </c>
      <c r="BK110" s="176">
        <f>ROUND(I110*H110,2)</f>
        <v>0</v>
      </c>
      <c r="BL110" s="17" t="s">
        <v>732</v>
      </c>
      <c r="BM110" s="17" t="s">
        <v>396</v>
      </c>
    </row>
    <row r="111" spans="2:47" s="1" customFormat="1" ht="30" customHeight="1">
      <c r="B111" s="34"/>
      <c r="D111" s="177" t="s">
        <v>734</v>
      </c>
      <c r="F111" s="178" t="s">
        <v>397</v>
      </c>
      <c r="I111" s="133"/>
      <c r="L111" s="34"/>
      <c r="M111" s="64"/>
      <c r="N111" s="35"/>
      <c r="O111" s="35"/>
      <c r="P111" s="35"/>
      <c r="Q111" s="35"/>
      <c r="R111" s="35"/>
      <c r="S111" s="35"/>
      <c r="T111" s="65"/>
      <c r="AT111" s="17" t="s">
        <v>734</v>
      </c>
      <c r="AU111" s="17" t="s">
        <v>681</v>
      </c>
    </row>
    <row r="112" spans="2:65" s="1" customFormat="1" ht="22.5" customHeight="1">
      <c r="B112" s="164"/>
      <c r="C112" s="165" t="s">
        <v>793</v>
      </c>
      <c r="D112" s="165" t="s">
        <v>727</v>
      </c>
      <c r="E112" s="166" t="s">
        <v>398</v>
      </c>
      <c r="F112" s="167" t="s">
        <v>399</v>
      </c>
      <c r="G112" s="168" t="s">
        <v>730</v>
      </c>
      <c r="H112" s="169">
        <v>12</v>
      </c>
      <c r="I112" s="170"/>
      <c r="J112" s="171">
        <f>ROUND(I112*H112,2)</f>
        <v>0</v>
      </c>
      <c r="K112" s="167" t="s">
        <v>731</v>
      </c>
      <c r="L112" s="34"/>
      <c r="M112" s="172" t="s">
        <v>620</v>
      </c>
      <c r="N112" s="173" t="s">
        <v>644</v>
      </c>
      <c r="O112" s="35"/>
      <c r="P112" s="174">
        <f>O112*H112</f>
        <v>0</v>
      </c>
      <c r="Q112" s="174">
        <v>0.00053</v>
      </c>
      <c r="R112" s="174">
        <f>Q112*H112</f>
        <v>0.006359999999999999</v>
      </c>
      <c r="S112" s="174">
        <v>0</v>
      </c>
      <c r="T112" s="175">
        <f>S112*H112</f>
        <v>0</v>
      </c>
      <c r="AR112" s="17" t="s">
        <v>732</v>
      </c>
      <c r="AT112" s="17" t="s">
        <v>727</v>
      </c>
      <c r="AU112" s="17" t="s">
        <v>681</v>
      </c>
      <c r="AY112" s="17" t="s">
        <v>724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622</v>
      </c>
      <c r="BK112" s="176">
        <f>ROUND(I112*H112,2)</f>
        <v>0</v>
      </c>
      <c r="BL112" s="17" t="s">
        <v>732</v>
      </c>
      <c r="BM112" s="17" t="s">
        <v>400</v>
      </c>
    </row>
    <row r="113" spans="2:51" s="11" customFormat="1" ht="22.5" customHeight="1">
      <c r="B113" s="181"/>
      <c r="D113" s="177" t="s">
        <v>739</v>
      </c>
      <c r="E113" s="182" t="s">
        <v>620</v>
      </c>
      <c r="F113" s="183" t="s">
        <v>401</v>
      </c>
      <c r="H113" s="184">
        <v>12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9" t="s">
        <v>739</v>
      </c>
      <c r="AU113" s="189" t="s">
        <v>681</v>
      </c>
      <c r="AV113" s="11" t="s">
        <v>681</v>
      </c>
      <c r="AW113" s="11" t="s">
        <v>637</v>
      </c>
      <c r="AX113" s="11" t="s">
        <v>622</v>
      </c>
      <c r="AY113" s="189" t="s">
        <v>724</v>
      </c>
    </row>
    <row r="114" spans="2:65" s="1" customFormat="1" ht="22.5" customHeight="1">
      <c r="B114" s="164"/>
      <c r="C114" s="165" t="s">
        <v>797</v>
      </c>
      <c r="D114" s="165" t="s">
        <v>727</v>
      </c>
      <c r="E114" s="166" t="s">
        <v>402</v>
      </c>
      <c r="F114" s="167" t="s">
        <v>403</v>
      </c>
      <c r="G114" s="168" t="s">
        <v>875</v>
      </c>
      <c r="H114" s="169">
        <v>2939</v>
      </c>
      <c r="I114" s="170"/>
      <c r="J114" s="171">
        <f>ROUND(I114*H114,2)</f>
        <v>0</v>
      </c>
      <c r="K114" s="167" t="s">
        <v>731</v>
      </c>
      <c r="L114" s="34"/>
      <c r="M114" s="172" t="s">
        <v>620</v>
      </c>
      <c r="N114" s="173" t="s">
        <v>644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7" t="s">
        <v>732</v>
      </c>
      <c r="AT114" s="17" t="s">
        <v>727</v>
      </c>
      <c r="AU114" s="17" t="s">
        <v>681</v>
      </c>
      <c r="AY114" s="17" t="s">
        <v>724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622</v>
      </c>
      <c r="BK114" s="176">
        <f>ROUND(I114*H114,2)</f>
        <v>0</v>
      </c>
      <c r="BL114" s="17" t="s">
        <v>732</v>
      </c>
      <c r="BM114" s="17" t="s">
        <v>404</v>
      </c>
    </row>
    <row r="115" spans="2:51" s="11" customFormat="1" ht="22.5" customHeight="1">
      <c r="B115" s="181"/>
      <c r="D115" s="179" t="s">
        <v>739</v>
      </c>
      <c r="E115" s="189" t="s">
        <v>620</v>
      </c>
      <c r="F115" s="190" t="s">
        <v>405</v>
      </c>
      <c r="H115" s="191">
        <v>2668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9" t="s">
        <v>739</v>
      </c>
      <c r="AU115" s="189" t="s">
        <v>681</v>
      </c>
      <c r="AV115" s="11" t="s">
        <v>681</v>
      </c>
      <c r="AW115" s="11" t="s">
        <v>637</v>
      </c>
      <c r="AX115" s="11" t="s">
        <v>673</v>
      </c>
      <c r="AY115" s="189" t="s">
        <v>724</v>
      </c>
    </row>
    <row r="116" spans="2:51" s="11" customFormat="1" ht="22.5" customHeight="1">
      <c r="B116" s="181"/>
      <c r="D116" s="179" t="s">
        <v>739</v>
      </c>
      <c r="E116" s="189" t="s">
        <v>620</v>
      </c>
      <c r="F116" s="190" t="s">
        <v>406</v>
      </c>
      <c r="H116" s="191">
        <v>271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9" t="s">
        <v>739</v>
      </c>
      <c r="AU116" s="189" t="s">
        <v>681</v>
      </c>
      <c r="AV116" s="11" t="s">
        <v>681</v>
      </c>
      <c r="AW116" s="11" t="s">
        <v>637</v>
      </c>
      <c r="AX116" s="11" t="s">
        <v>673</v>
      </c>
      <c r="AY116" s="189" t="s">
        <v>724</v>
      </c>
    </row>
    <row r="117" spans="2:51" s="12" customFormat="1" ht="22.5" customHeight="1">
      <c r="B117" s="192"/>
      <c r="D117" s="177" t="s">
        <v>739</v>
      </c>
      <c r="E117" s="193" t="s">
        <v>620</v>
      </c>
      <c r="F117" s="194" t="s">
        <v>748</v>
      </c>
      <c r="H117" s="195">
        <v>2939</v>
      </c>
      <c r="I117" s="196"/>
      <c r="L117" s="192"/>
      <c r="M117" s="197"/>
      <c r="N117" s="198"/>
      <c r="O117" s="198"/>
      <c r="P117" s="198"/>
      <c r="Q117" s="198"/>
      <c r="R117" s="198"/>
      <c r="S117" s="198"/>
      <c r="T117" s="199"/>
      <c r="AT117" s="200" t="s">
        <v>739</v>
      </c>
      <c r="AU117" s="200" t="s">
        <v>681</v>
      </c>
      <c r="AV117" s="12" t="s">
        <v>732</v>
      </c>
      <c r="AW117" s="12" t="s">
        <v>637</v>
      </c>
      <c r="AX117" s="12" t="s">
        <v>622</v>
      </c>
      <c r="AY117" s="200" t="s">
        <v>724</v>
      </c>
    </row>
    <row r="118" spans="2:65" s="1" customFormat="1" ht="22.5" customHeight="1">
      <c r="B118" s="164"/>
      <c r="C118" s="165" t="s">
        <v>805</v>
      </c>
      <c r="D118" s="165" t="s">
        <v>727</v>
      </c>
      <c r="E118" s="166" t="s">
        <v>755</v>
      </c>
      <c r="F118" s="167" t="s">
        <v>756</v>
      </c>
      <c r="G118" s="168" t="s">
        <v>757</v>
      </c>
      <c r="H118" s="169">
        <v>2987</v>
      </c>
      <c r="I118" s="170"/>
      <c r="J118" s="171">
        <f>ROUND(I118*H118,2)</f>
        <v>0</v>
      </c>
      <c r="K118" s="167" t="s">
        <v>731</v>
      </c>
      <c r="L118" s="34"/>
      <c r="M118" s="172" t="s">
        <v>620</v>
      </c>
      <c r="N118" s="173" t="s">
        <v>644</v>
      </c>
      <c r="O118" s="35"/>
      <c r="P118" s="174">
        <f>O118*H118</f>
        <v>0</v>
      </c>
      <c r="Q118" s="174">
        <v>0</v>
      </c>
      <c r="R118" s="174">
        <f>Q118*H118</f>
        <v>0</v>
      </c>
      <c r="S118" s="174">
        <v>0.02</v>
      </c>
      <c r="T118" s="175">
        <f>S118*H118</f>
        <v>59.74</v>
      </c>
      <c r="AR118" s="17" t="s">
        <v>732</v>
      </c>
      <c r="AT118" s="17" t="s">
        <v>727</v>
      </c>
      <c r="AU118" s="17" t="s">
        <v>681</v>
      </c>
      <c r="AY118" s="17" t="s">
        <v>724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622</v>
      </c>
      <c r="BK118" s="176">
        <f>ROUND(I118*H118,2)</f>
        <v>0</v>
      </c>
      <c r="BL118" s="17" t="s">
        <v>732</v>
      </c>
      <c r="BM118" s="17" t="s">
        <v>407</v>
      </c>
    </row>
    <row r="119" spans="2:47" s="1" customFormat="1" ht="30" customHeight="1">
      <c r="B119" s="34"/>
      <c r="D119" s="179" t="s">
        <v>734</v>
      </c>
      <c r="F119" s="180" t="s">
        <v>408</v>
      </c>
      <c r="I119" s="133"/>
      <c r="L119" s="34"/>
      <c r="M119" s="64"/>
      <c r="N119" s="35"/>
      <c r="O119" s="35"/>
      <c r="P119" s="35"/>
      <c r="Q119" s="35"/>
      <c r="R119" s="35"/>
      <c r="S119" s="35"/>
      <c r="T119" s="65"/>
      <c r="AT119" s="17" t="s">
        <v>734</v>
      </c>
      <c r="AU119" s="17" t="s">
        <v>681</v>
      </c>
    </row>
    <row r="120" spans="2:51" s="11" customFormat="1" ht="22.5" customHeight="1">
      <c r="B120" s="181"/>
      <c r="D120" s="179" t="s">
        <v>739</v>
      </c>
      <c r="E120" s="189" t="s">
        <v>620</v>
      </c>
      <c r="F120" s="190" t="s">
        <v>409</v>
      </c>
      <c r="H120" s="191">
        <v>2939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9" t="s">
        <v>739</v>
      </c>
      <c r="AU120" s="189" t="s">
        <v>681</v>
      </c>
      <c r="AV120" s="11" t="s">
        <v>681</v>
      </c>
      <c r="AW120" s="11" t="s">
        <v>637</v>
      </c>
      <c r="AX120" s="11" t="s">
        <v>673</v>
      </c>
      <c r="AY120" s="189" t="s">
        <v>724</v>
      </c>
    </row>
    <row r="121" spans="2:51" s="11" customFormat="1" ht="22.5" customHeight="1">
      <c r="B121" s="181"/>
      <c r="D121" s="179" t="s">
        <v>739</v>
      </c>
      <c r="E121" s="189" t="s">
        <v>620</v>
      </c>
      <c r="F121" s="190" t="s">
        <v>410</v>
      </c>
      <c r="H121" s="191">
        <v>48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9" t="s">
        <v>739</v>
      </c>
      <c r="AU121" s="189" t="s">
        <v>681</v>
      </c>
      <c r="AV121" s="11" t="s">
        <v>681</v>
      </c>
      <c r="AW121" s="11" t="s">
        <v>637</v>
      </c>
      <c r="AX121" s="11" t="s">
        <v>673</v>
      </c>
      <c r="AY121" s="189" t="s">
        <v>724</v>
      </c>
    </row>
    <row r="122" spans="2:51" s="12" customFormat="1" ht="22.5" customHeight="1">
      <c r="B122" s="192"/>
      <c r="D122" s="177" t="s">
        <v>739</v>
      </c>
      <c r="E122" s="193" t="s">
        <v>620</v>
      </c>
      <c r="F122" s="194" t="s">
        <v>748</v>
      </c>
      <c r="H122" s="195">
        <v>2987</v>
      </c>
      <c r="I122" s="196"/>
      <c r="L122" s="192"/>
      <c r="M122" s="197"/>
      <c r="N122" s="198"/>
      <c r="O122" s="198"/>
      <c r="P122" s="198"/>
      <c r="Q122" s="198"/>
      <c r="R122" s="198"/>
      <c r="S122" s="198"/>
      <c r="T122" s="199"/>
      <c r="AT122" s="200" t="s">
        <v>739</v>
      </c>
      <c r="AU122" s="200" t="s">
        <v>681</v>
      </c>
      <c r="AV122" s="12" t="s">
        <v>732</v>
      </c>
      <c r="AW122" s="12" t="s">
        <v>637</v>
      </c>
      <c r="AX122" s="12" t="s">
        <v>622</v>
      </c>
      <c r="AY122" s="200" t="s">
        <v>724</v>
      </c>
    </row>
    <row r="123" spans="2:65" s="1" customFormat="1" ht="22.5" customHeight="1">
      <c r="B123" s="164"/>
      <c r="C123" s="165" t="s">
        <v>608</v>
      </c>
      <c r="D123" s="165" t="s">
        <v>727</v>
      </c>
      <c r="E123" s="166" t="s">
        <v>411</v>
      </c>
      <c r="F123" s="167" t="s">
        <v>412</v>
      </c>
      <c r="G123" s="168" t="s">
        <v>730</v>
      </c>
      <c r="H123" s="169">
        <v>1</v>
      </c>
      <c r="I123" s="170"/>
      <c r="J123" s="171">
        <f>ROUND(I123*H123,2)</f>
        <v>0</v>
      </c>
      <c r="K123" s="167" t="s">
        <v>731</v>
      </c>
      <c r="L123" s="34"/>
      <c r="M123" s="172" t="s">
        <v>620</v>
      </c>
      <c r="N123" s="173" t="s">
        <v>644</v>
      </c>
      <c r="O123" s="35"/>
      <c r="P123" s="174">
        <f>O123*H123</f>
        <v>0</v>
      </c>
      <c r="Q123" s="174">
        <v>0</v>
      </c>
      <c r="R123" s="174">
        <f>Q123*H123</f>
        <v>0</v>
      </c>
      <c r="S123" s="174">
        <v>0.082</v>
      </c>
      <c r="T123" s="175">
        <f>S123*H123</f>
        <v>0.082</v>
      </c>
      <c r="AR123" s="17" t="s">
        <v>732</v>
      </c>
      <c r="AT123" s="17" t="s">
        <v>727</v>
      </c>
      <c r="AU123" s="17" t="s">
        <v>681</v>
      </c>
      <c r="AY123" s="17" t="s">
        <v>724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622</v>
      </c>
      <c r="BK123" s="176">
        <f>ROUND(I123*H123,2)</f>
        <v>0</v>
      </c>
      <c r="BL123" s="17" t="s">
        <v>732</v>
      </c>
      <c r="BM123" s="17" t="s">
        <v>413</v>
      </c>
    </row>
    <row r="124" spans="2:47" s="1" customFormat="1" ht="42" customHeight="1">
      <c r="B124" s="34"/>
      <c r="D124" s="179" t="s">
        <v>734</v>
      </c>
      <c r="F124" s="180" t="s">
        <v>414</v>
      </c>
      <c r="I124" s="133"/>
      <c r="L124" s="34"/>
      <c r="M124" s="64"/>
      <c r="N124" s="35"/>
      <c r="O124" s="35"/>
      <c r="P124" s="35"/>
      <c r="Q124" s="35"/>
      <c r="R124" s="35"/>
      <c r="S124" s="35"/>
      <c r="T124" s="65"/>
      <c r="AT124" s="17" t="s">
        <v>734</v>
      </c>
      <c r="AU124" s="17" t="s">
        <v>681</v>
      </c>
    </row>
    <row r="125" spans="2:51" s="11" customFormat="1" ht="22.5" customHeight="1">
      <c r="B125" s="181"/>
      <c r="D125" s="179" t="s">
        <v>739</v>
      </c>
      <c r="E125" s="189" t="s">
        <v>620</v>
      </c>
      <c r="F125" s="190" t="s">
        <v>415</v>
      </c>
      <c r="H125" s="191">
        <v>1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9" t="s">
        <v>739</v>
      </c>
      <c r="AU125" s="189" t="s">
        <v>681</v>
      </c>
      <c r="AV125" s="11" t="s">
        <v>681</v>
      </c>
      <c r="AW125" s="11" t="s">
        <v>637</v>
      </c>
      <c r="AX125" s="11" t="s">
        <v>622</v>
      </c>
      <c r="AY125" s="189" t="s">
        <v>724</v>
      </c>
    </row>
    <row r="126" spans="2:63" s="10" customFormat="1" ht="29.25" customHeight="1">
      <c r="B126" s="150"/>
      <c r="D126" s="161" t="s">
        <v>672</v>
      </c>
      <c r="E126" s="162" t="s">
        <v>151</v>
      </c>
      <c r="F126" s="162" t="s">
        <v>152</v>
      </c>
      <c r="I126" s="153"/>
      <c r="J126" s="163">
        <f>BK126</f>
        <v>0</v>
      </c>
      <c r="L126" s="150"/>
      <c r="M126" s="155"/>
      <c r="N126" s="156"/>
      <c r="O126" s="156"/>
      <c r="P126" s="157">
        <f>SUM(P127:P128)</f>
        <v>0</v>
      </c>
      <c r="Q126" s="156"/>
      <c r="R126" s="157">
        <f>SUM(R127:R128)</f>
        <v>0</v>
      </c>
      <c r="S126" s="156"/>
      <c r="T126" s="158">
        <f>SUM(T127:T128)</f>
        <v>0</v>
      </c>
      <c r="AR126" s="151" t="s">
        <v>622</v>
      </c>
      <c r="AT126" s="159" t="s">
        <v>672</v>
      </c>
      <c r="AU126" s="159" t="s">
        <v>622</v>
      </c>
      <c r="AY126" s="151" t="s">
        <v>724</v>
      </c>
      <c r="BK126" s="160">
        <f>SUM(BK127:BK128)</f>
        <v>0</v>
      </c>
    </row>
    <row r="127" spans="2:65" s="1" customFormat="1" ht="31.5" customHeight="1">
      <c r="B127" s="164"/>
      <c r="C127" s="165" t="s">
        <v>895</v>
      </c>
      <c r="D127" s="165" t="s">
        <v>727</v>
      </c>
      <c r="E127" s="166" t="s">
        <v>154</v>
      </c>
      <c r="F127" s="167" t="s">
        <v>155</v>
      </c>
      <c r="G127" s="168" t="s">
        <v>944</v>
      </c>
      <c r="H127" s="169">
        <v>1.615</v>
      </c>
      <c r="I127" s="170"/>
      <c r="J127" s="171">
        <f>ROUND(I127*H127,2)</f>
        <v>0</v>
      </c>
      <c r="K127" s="167" t="s">
        <v>731</v>
      </c>
      <c r="L127" s="34"/>
      <c r="M127" s="172" t="s">
        <v>620</v>
      </c>
      <c r="N127" s="173" t="s">
        <v>644</v>
      </c>
      <c r="O127" s="35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AR127" s="17" t="s">
        <v>732</v>
      </c>
      <c r="AT127" s="17" t="s">
        <v>727</v>
      </c>
      <c r="AU127" s="17" t="s">
        <v>681</v>
      </c>
      <c r="AY127" s="17" t="s">
        <v>724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622</v>
      </c>
      <c r="BK127" s="176">
        <f>ROUND(I127*H127,2)</f>
        <v>0</v>
      </c>
      <c r="BL127" s="17" t="s">
        <v>732</v>
      </c>
      <c r="BM127" s="17" t="s">
        <v>416</v>
      </c>
    </row>
    <row r="128" spans="2:65" s="1" customFormat="1" ht="31.5" customHeight="1">
      <c r="B128" s="164"/>
      <c r="C128" s="165" t="s">
        <v>901</v>
      </c>
      <c r="D128" s="165" t="s">
        <v>727</v>
      </c>
      <c r="E128" s="166" t="s">
        <v>158</v>
      </c>
      <c r="F128" s="167" t="s">
        <v>159</v>
      </c>
      <c r="G128" s="168" t="s">
        <v>944</v>
      </c>
      <c r="H128" s="169">
        <v>1.615</v>
      </c>
      <c r="I128" s="170"/>
      <c r="J128" s="171">
        <f>ROUND(I128*H128,2)</f>
        <v>0</v>
      </c>
      <c r="K128" s="167" t="s">
        <v>731</v>
      </c>
      <c r="L128" s="34"/>
      <c r="M128" s="172" t="s">
        <v>620</v>
      </c>
      <c r="N128" s="211" t="s">
        <v>644</v>
      </c>
      <c r="O128" s="21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7" t="s">
        <v>732</v>
      </c>
      <c r="AT128" s="17" t="s">
        <v>727</v>
      </c>
      <c r="AU128" s="17" t="s">
        <v>681</v>
      </c>
      <c r="AY128" s="17" t="s">
        <v>724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622</v>
      </c>
      <c r="BK128" s="176">
        <f>ROUND(I128*H128,2)</f>
        <v>0</v>
      </c>
      <c r="BL128" s="17" t="s">
        <v>732</v>
      </c>
      <c r="BM128" s="17" t="s">
        <v>417</v>
      </c>
    </row>
    <row r="129" spans="2:12" s="1" customFormat="1" ht="6.75" customHeight="1">
      <c r="B129" s="50"/>
      <c r="C129" s="51"/>
      <c r="D129" s="51"/>
      <c r="E129" s="51"/>
      <c r="F129" s="51"/>
      <c r="G129" s="51"/>
      <c r="H129" s="51"/>
      <c r="I129" s="112"/>
      <c r="J129" s="51"/>
      <c r="K129" s="51"/>
      <c r="L129" s="34"/>
    </row>
    <row r="563" ht="13.5">
      <c r="AT563" s="215"/>
    </row>
  </sheetData>
  <sheetProtection password="CC35" sheet="1" objects="1" scenarios="1" formatColumns="0" formatRows="0" sort="0" autoFilter="0"/>
  <autoFilter ref="C78:K78"/>
  <mergeCells count="9">
    <mergeCell ref="L2:V2"/>
    <mergeCell ref="E47:H47"/>
    <mergeCell ref="E69:H69"/>
    <mergeCell ref="E71:H71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4" customWidth="1"/>
    <col min="2" max="2" width="1.421875" style="274" customWidth="1"/>
    <col min="3" max="4" width="4.28125" style="274" customWidth="1"/>
    <col min="5" max="5" width="10.00390625" style="274" customWidth="1"/>
    <col min="6" max="6" width="7.8515625" style="274" customWidth="1"/>
    <col min="7" max="7" width="4.28125" style="274" customWidth="1"/>
    <col min="8" max="8" width="66.7109375" style="274" customWidth="1"/>
    <col min="9" max="10" width="17.140625" style="274" customWidth="1"/>
    <col min="11" max="11" width="1.421875" style="274" customWidth="1"/>
    <col min="12" max="16384" width="8.0039062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281" customFormat="1" ht="45" customHeight="1">
      <c r="B3" s="278"/>
      <c r="C3" s="279" t="s">
        <v>425</v>
      </c>
      <c r="D3" s="279"/>
      <c r="E3" s="279"/>
      <c r="F3" s="279"/>
      <c r="G3" s="279"/>
      <c r="H3" s="279"/>
      <c r="I3" s="279"/>
      <c r="J3" s="279"/>
      <c r="K3" s="280"/>
    </row>
    <row r="4" spans="2:11" ht="25.5" customHeight="1">
      <c r="B4" s="282"/>
      <c r="C4" s="283" t="s">
        <v>426</v>
      </c>
      <c r="D4" s="283"/>
      <c r="E4" s="283"/>
      <c r="F4" s="283"/>
      <c r="G4" s="283"/>
      <c r="H4" s="283"/>
      <c r="I4" s="283"/>
      <c r="J4" s="283"/>
      <c r="K4" s="284"/>
    </row>
    <row r="5" spans="2:1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2"/>
      <c r="C6" s="286" t="s">
        <v>427</v>
      </c>
      <c r="D6" s="286"/>
      <c r="E6" s="286"/>
      <c r="F6" s="286"/>
      <c r="G6" s="286"/>
      <c r="H6" s="286"/>
      <c r="I6" s="286"/>
      <c r="J6" s="286"/>
      <c r="K6" s="284"/>
    </row>
    <row r="7" spans="2:11" ht="15" customHeight="1">
      <c r="B7" s="287"/>
      <c r="C7" s="286" t="s">
        <v>428</v>
      </c>
      <c r="D7" s="286"/>
      <c r="E7" s="286"/>
      <c r="F7" s="286"/>
      <c r="G7" s="286"/>
      <c r="H7" s="286"/>
      <c r="I7" s="286"/>
      <c r="J7" s="286"/>
      <c r="K7" s="284"/>
    </row>
    <row r="8" spans="2:11" ht="12.75" customHeight="1">
      <c r="B8" s="287"/>
      <c r="C8" s="288"/>
      <c r="D8" s="288"/>
      <c r="E8" s="288"/>
      <c r="F8" s="288"/>
      <c r="G8" s="288"/>
      <c r="H8" s="288"/>
      <c r="I8" s="288"/>
      <c r="J8" s="288"/>
      <c r="K8" s="284"/>
    </row>
    <row r="9" spans="2:11" ht="15" customHeight="1">
      <c r="B9" s="287"/>
      <c r="C9" s="286" t="s">
        <v>593</v>
      </c>
      <c r="D9" s="286"/>
      <c r="E9" s="286"/>
      <c r="F9" s="286"/>
      <c r="G9" s="286"/>
      <c r="H9" s="286"/>
      <c r="I9" s="286"/>
      <c r="J9" s="286"/>
      <c r="K9" s="284"/>
    </row>
    <row r="10" spans="2:11" ht="15" customHeight="1">
      <c r="B10" s="287"/>
      <c r="C10" s="288"/>
      <c r="D10" s="286" t="s">
        <v>594</v>
      </c>
      <c r="E10" s="286"/>
      <c r="F10" s="286"/>
      <c r="G10" s="286"/>
      <c r="H10" s="286"/>
      <c r="I10" s="286"/>
      <c r="J10" s="286"/>
      <c r="K10" s="284"/>
    </row>
    <row r="11" spans="2:11" ht="15" customHeight="1">
      <c r="B11" s="287"/>
      <c r="C11" s="289"/>
      <c r="D11" s="286" t="s">
        <v>429</v>
      </c>
      <c r="E11" s="286"/>
      <c r="F11" s="286"/>
      <c r="G11" s="286"/>
      <c r="H11" s="286"/>
      <c r="I11" s="286"/>
      <c r="J11" s="286"/>
      <c r="K11" s="284"/>
    </row>
    <row r="12" spans="2:11" ht="12.75" customHeight="1">
      <c r="B12" s="287"/>
      <c r="C12" s="289"/>
      <c r="D12" s="289"/>
      <c r="E12" s="289"/>
      <c r="F12" s="289"/>
      <c r="G12" s="289"/>
      <c r="H12" s="289"/>
      <c r="I12" s="289"/>
      <c r="J12" s="289"/>
      <c r="K12" s="284"/>
    </row>
    <row r="13" spans="2:11" ht="15" customHeight="1">
      <c r="B13" s="287"/>
      <c r="C13" s="289"/>
      <c r="D13" s="286" t="s">
        <v>595</v>
      </c>
      <c r="E13" s="286"/>
      <c r="F13" s="286"/>
      <c r="G13" s="286"/>
      <c r="H13" s="286"/>
      <c r="I13" s="286"/>
      <c r="J13" s="286"/>
      <c r="K13" s="284"/>
    </row>
    <row r="14" spans="2:11" ht="15" customHeight="1">
      <c r="B14" s="287"/>
      <c r="C14" s="289"/>
      <c r="D14" s="286" t="s">
        <v>430</v>
      </c>
      <c r="E14" s="286"/>
      <c r="F14" s="286"/>
      <c r="G14" s="286"/>
      <c r="H14" s="286"/>
      <c r="I14" s="286"/>
      <c r="J14" s="286"/>
      <c r="K14" s="284"/>
    </row>
    <row r="15" spans="2:11" ht="15" customHeight="1">
      <c r="B15" s="287"/>
      <c r="C15" s="289"/>
      <c r="D15" s="286" t="s">
        <v>431</v>
      </c>
      <c r="E15" s="286"/>
      <c r="F15" s="286"/>
      <c r="G15" s="286"/>
      <c r="H15" s="286"/>
      <c r="I15" s="286"/>
      <c r="J15" s="286"/>
      <c r="K15" s="284"/>
    </row>
    <row r="16" spans="2:11" ht="15" customHeight="1">
      <c r="B16" s="287"/>
      <c r="C16" s="289"/>
      <c r="D16" s="289"/>
      <c r="E16" s="290" t="s">
        <v>679</v>
      </c>
      <c r="F16" s="286" t="s">
        <v>432</v>
      </c>
      <c r="G16" s="286"/>
      <c r="H16" s="286"/>
      <c r="I16" s="286"/>
      <c r="J16" s="286"/>
      <c r="K16" s="284"/>
    </row>
    <row r="17" spans="2:11" ht="15" customHeight="1">
      <c r="B17" s="287"/>
      <c r="C17" s="289"/>
      <c r="D17" s="289"/>
      <c r="E17" s="290" t="s">
        <v>433</v>
      </c>
      <c r="F17" s="286" t="s">
        <v>434</v>
      </c>
      <c r="G17" s="286"/>
      <c r="H17" s="286"/>
      <c r="I17" s="286"/>
      <c r="J17" s="286"/>
      <c r="K17" s="284"/>
    </row>
    <row r="18" spans="2:11" ht="15" customHeight="1">
      <c r="B18" s="287"/>
      <c r="C18" s="289"/>
      <c r="D18" s="289"/>
      <c r="E18" s="290" t="s">
        <v>435</v>
      </c>
      <c r="F18" s="286" t="s">
        <v>436</v>
      </c>
      <c r="G18" s="286"/>
      <c r="H18" s="286"/>
      <c r="I18" s="286"/>
      <c r="J18" s="286"/>
      <c r="K18" s="284"/>
    </row>
    <row r="19" spans="2:11" ht="15" customHeight="1">
      <c r="B19" s="287"/>
      <c r="C19" s="289"/>
      <c r="D19" s="289"/>
      <c r="E19" s="290" t="s">
        <v>437</v>
      </c>
      <c r="F19" s="286" t="s">
        <v>438</v>
      </c>
      <c r="G19" s="286"/>
      <c r="H19" s="286"/>
      <c r="I19" s="286"/>
      <c r="J19" s="286"/>
      <c r="K19" s="284"/>
    </row>
    <row r="20" spans="2:11" ht="15" customHeight="1">
      <c r="B20" s="287"/>
      <c r="C20" s="289"/>
      <c r="D20" s="289"/>
      <c r="E20" s="290" t="s">
        <v>439</v>
      </c>
      <c r="F20" s="286" t="s">
        <v>440</v>
      </c>
      <c r="G20" s="286"/>
      <c r="H20" s="286"/>
      <c r="I20" s="286"/>
      <c r="J20" s="286"/>
      <c r="K20" s="284"/>
    </row>
    <row r="21" spans="2:11" ht="15" customHeight="1">
      <c r="B21" s="287"/>
      <c r="C21" s="289"/>
      <c r="D21" s="289"/>
      <c r="E21" s="290" t="s">
        <v>441</v>
      </c>
      <c r="F21" s="286" t="s">
        <v>442</v>
      </c>
      <c r="G21" s="286"/>
      <c r="H21" s="286"/>
      <c r="I21" s="286"/>
      <c r="J21" s="286"/>
      <c r="K21" s="284"/>
    </row>
    <row r="22" spans="2:11" ht="12.75" customHeight="1">
      <c r="B22" s="287"/>
      <c r="C22" s="289"/>
      <c r="D22" s="289"/>
      <c r="E22" s="289"/>
      <c r="F22" s="289"/>
      <c r="G22" s="289"/>
      <c r="H22" s="289"/>
      <c r="I22" s="289"/>
      <c r="J22" s="289"/>
      <c r="K22" s="284"/>
    </row>
    <row r="23" spans="2:11" ht="15" customHeight="1">
      <c r="B23" s="287"/>
      <c r="C23" s="286" t="s">
        <v>596</v>
      </c>
      <c r="D23" s="286"/>
      <c r="E23" s="286"/>
      <c r="F23" s="286"/>
      <c r="G23" s="286"/>
      <c r="H23" s="286"/>
      <c r="I23" s="286"/>
      <c r="J23" s="286"/>
      <c r="K23" s="284"/>
    </row>
    <row r="24" spans="2:11" ht="15" customHeight="1">
      <c r="B24" s="287"/>
      <c r="C24" s="286" t="s">
        <v>443</v>
      </c>
      <c r="D24" s="286"/>
      <c r="E24" s="286"/>
      <c r="F24" s="286"/>
      <c r="G24" s="286"/>
      <c r="H24" s="286"/>
      <c r="I24" s="286"/>
      <c r="J24" s="286"/>
      <c r="K24" s="284"/>
    </row>
    <row r="25" spans="2:11" ht="15" customHeight="1">
      <c r="B25" s="287"/>
      <c r="C25" s="288"/>
      <c r="D25" s="286" t="s">
        <v>597</v>
      </c>
      <c r="E25" s="286"/>
      <c r="F25" s="286"/>
      <c r="G25" s="286"/>
      <c r="H25" s="286"/>
      <c r="I25" s="286"/>
      <c r="J25" s="286"/>
      <c r="K25" s="284"/>
    </row>
    <row r="26" spans="2:11" ht="15" customHeight="1">
      <c r="B26" s="287"/>
      <c r="C26" s="289"/>
      <c r="D26" s="286" t="s">
        <v>444</v>
      </c>
      <c r="E26" s="286"/>
      <c r="F26" s="286"/>
      <c r="G26" s="286"/>
      <c r="H26" s="286"/>
      <c r="I26" s="286"/>
      <c r="J26" s="286"/>
      <c r="K26" s="284"/>
    </row>
    <row r="27" spans="2:11" ht="12.75" customHeight="1">
      <c r="B27" s="287"/>
      <c r="C27" s="289"/>
      <c r="D27" s="289"/>
      <c r="E27" s="289"/>
      <c r="F27" s="289"/>
      <c r="G27" s="289"/>
      <c r="H27" s="289"/>
      <c r="I27" s="289"/>
      <c r="J27" s="289"/>
      <c r="K27" s="284"/>
    </row>
    <row r="28" spans="2:11" ht="15" customHeight="1">
      <c r="B28" s="287"/>
      <c r="C28" s="289"/>
      <c r="D28" s="286" t="s">
        <v>598</v>
      </c>
      <c r="E28" s="286"/>
      <c r="F28" s="286"/>
      <c r="G28" s="286"/>
      <c r="H28" s="286"/>
      <c r="I28" s="286"/>
      <c r="J28" s="286"/>
      <c r="K28" s="284"/>
    </row>
    <row r="29" spans="2:11" ht="15" customHeight="1">
      <c r="B29" s="287"/>
      <c r="C29" s="289"/>
      <c r="D29" s="286" t="s">
        <v>445</v>
      </c>
      <c r="E29" s="286"/>
      <c r="F29" s="286"/>
      <c r="G29" s="286"/>
      <c r="H29" s="286"/>
      <c r="I29" s="286"/>
      <c r="J29" s="286"/>
      <c r="K29" s="284"/>
    </row>
    <row r="30" spans="2:11" ht="12.75" customHeight="1">
      <c r="B30" s="287"/>
      <c r="C30" s="289"/>
      <c r="D30" s="289"/>
      <c r="E30" s="289"/>
      <c r="F30" s="289"/>
      <c r="G30" s="289"/>
      <c r="H30" s="289"/>
      <c r="I30" s="289"/>
      <c r="J30" s="289"/>
      <c r="K30" s="284"/>
    </row>
    <row r="31" spans="2:11" ht="15" customHeight="1">
      <c r="B31" s="287"/>
      <c r="C31" s="289"/>
      <c r="D31" s="286" t="s">
        <v>599</v>
      </c>
      <c r="E31" s="286"/>
      <c r="F31" s="286"/>
      <c r="G31" s="286"/>
      <c r="H31" s="286"/>
      <c r="I31" s="286"/>
      <c r="J31" s="286"/>
      <c r="K31" s="284"/>
    </row>
    <row r="32" spans="2:11" ht="15" customHeight="1">
      <c r="B32" s="287"/>
      <c r="C32" s="289"/>
      <c r="D32" s="286" t="s">
        <v>446</v>
      </c>
      <c r="E32" s="286"/>
      <c r="F32" s="286"/>
      <c r="G32" s="286"/>
      <c r="H32" s="286"/>
      <c r="I32" s="286"/>
      <c r="J32" s="286"/>
      <c r="K32" s="284"/>
    </row>
    <row r="33" spans="2:11" ht="15" customHeight="1">
      <c r="B33" s="287"/>
      <c r="C33" s="289"/>
      <c r="D33" s="286" t="s">
        <v>447</v>
      </c>
      <c r="E33" s="286"/>
      <c r="F33" s="286"/>
      <c r="G33" s="286"/>
      <c r="H33" s="286"/>
      <c r="I33" s="286"/>
      <c r="J33" s="286"/>
      <c r="K33" s="284"/>
    </row>
    <row r="34" spans="2:11" ht="15" customHeight="1">
      <c r="B34" s="287"/>
      <c r="C34" s="289"/>
      <c r="D34" s="288"/>
      <c r="E34" s="291" t="s">
        <v>709</v>
      </c>
      <c r="F34" s="288"/>
      <c r="G34" s="286" t="s">
        <v>448</v>
      </c>
      <c r="H34" s="286"/>
      <c r="I34" s="286"/>
      <c r="J34" s="286"/>
      <c r="K34" s="284"/>
    </row>
    <row r="35" spans="2:11" ht="30.75" customHeight="1">
      <c r="B35" s="287"/>
      <c r="C35" s="289"/>
      <c r="D35" s="288"/>
      <c r="E35" s="291" t="s">
        <v>449</v>
      </c>
      <c r="F35" s="288"/>
      <c r="G35" s="286" t="s">
        <v>450</v>
      </c>
      <c r="H35" s="286"/>
      <c r="I35" s="286"/>
      <c r="J35" s="286"/>
      <c r="K35" s="284"/>
    </row>
    <row r="36" spans="2:11" ht="15" customHeight="1">
      <c r="B36" s="287"/>
      <c r="C36" s="289"/>
      <c r="D36" s="288"/>
      <c r="E36" s="291" t="s">
        <v>654</v>
      </c>
      <c r="F36" s="288"/>
      <c r="G36" s="286" t="s">
        <v>451</v>
      </c>
      <c r="H36" s="286"/>
      <c r="I36" s="286"/>
      <c r="J36" s="286"/>
      <c r="K36" s="284"/>
    </row>
    <row r="37" spans="2:11" ht="15" customHeight="1">
      <c r="B37" s="287"/>
      <c r="C37" s="289"/>
      <c r="D37" s="288"/>
      <c r="E37" s="291" t="s">
        <v>710</v>
      </c>
      <c r="F37" s="288"/>
      <c r="G37" s="286" t="s">
        <v>452</v>
      </c>
      <c r="H37" s="286"/>
      <c r="I37" s="286"/>
      <c r="J37" s="286"/>
      <c r="K37" s="284"/>
    </row>
    <row r="38" spans="2:11" ht="15" customHeight="1">
      <c r="B38" s="287"/>
      <c r="C38" s="289"/>
      <c r="D38" s="288"/>
      <c r="E38" s="291" t="s">
        <v>711</v>
      </c>
      <c r="F38" s="288"/>
      <c r="G38" s="286" t="s">
        <v>453</v>
      </c>
      <c r="H38" s="286"/>
      <c r="I38" s="286"/>
      <c r="J38" s="286"/>
      <c r="K38" s="284"/>
    </row>
    <row r="39" spans="2:11" ht="15" customHeight="1">
      <c r="B39" s="287"/>
      <c r="C39" s="289"/>
      <c r="D39" s="288"/>
      <c r="E39" s="291" t="s">
        <v>712</v>
      </c>
      <c r="F39" s="288"/>
      <c r="G39" s="286" t="s">
        <v>454</v>
      </c>
      <c r="H39" s="286"/>
      <c r="I39" s="286"/>
      <c r="J39" s="286"/>
      <c r="K39" s="284"/>
    </row>
    <row r="40" spans="2:11" ht="15" customHeight="1">
      <c r="B40" s="287"/>
      <c r="C40" s="289"/>
      <c r="D40" s="288"/>
      <c r="E40" s="291" t="s">
        <v>455</v>
      </c>
      <c r="F40" s="288"/>
      <c r="G40" s="286" t="s">
        <v>456</v>
      </c>
      <c r="H40" s="286"/>
      <c r="I40" s="286"/>
      <c r="J40" s="286"/>
      <c r="K40" s="284"/>
    </row>
    <row r="41" spans="2:11" ht="15" customHeight="1">
      <c r="B41" s="287"/>
      <c r="C41" s="289"/>
      <c r="D41" s="288"/>
      <c r="E41" s="291"/>
      <c r="F41" s="288"/>
      <c r="G41" s="286" t="s">
        <v>457</v>
      </c>
      <c r="H41" s="286"/>
      <c r="I41" s="286"/>
      <c r="J41" s="286"/>
      <c r="K41" s="284"/>
    </row>
    <row r="42" spans="2:11" ht="15" customHeight="1">
      <c r="B42" s="287"/>
      <c r="C42" s="289"/>
      <c r="D42" s="288"/>
      <c r="E42" s="291" t="s">
        <v>458</v>
      </c>
      <c r="F42" s="288"/>
      <c r="G42" s="286" t="s">
        <v>459</v>
      </c>
      <c r="H42" s="286"/>
      <c r="I42" s="286"/>
      <c r="J42" s="286"/>
      <c r="K42" s="284"/>
    </row>
    <row r="43" spans="2:11" ht="15" customHeight="1">
      <c r="B43" s="287"/>
      <c r="C43" s="289"/>
      <c r="D43" s="288"/>
      <c r="E43" s="291" t="s">
        <v>714</v>
      </c>
      <c r="F43" s="288"/>
      <c r="G43" s="286" t="s">
        <v>460</v>
      </c>
      <c r="H43" s="286"/>
      <c r="I43" s="286"/>
      <c r="J43" s="286"/>
      <c r="K43" s="284"/>
    </row>
    <row r="44" spans="2:11" ht="12.75" customHeight="1">
      <c r="B44" s="287"/>
      <c r="C44" s="289"/>
      <c r="D44" s="288"/>
      <c r="E44" s="288"/>
      <c r="F44" s="288"/>
      <c r="G44" s="288"/>
      <c r="H44" s="288"/>
      <c r="I44" s="288"/>
      <c r="J44" s="288"/>
      <c r="K44" s="284"/>
    </row>
    <row r="45" spans="2:11" ht="15" customHeight="1">
      <c r="B45" s="287"/>
      <c r="C45" s="289"/>
      <c r="D45" s="286" t="s">
        <v>461</v>
      </c>
      <c r="E45" s="286"/>
      <c r="F45" s="286"/>
      <c r="G45" s="286"/>
      <c r="H45" s="286"/>
      <c r="I45" s="286"/>
      <c r="J45" s="286"/>
      <c r="K45" s="284"/>
    </row>
    <row r="46" spans="2:11" ht="15" customHeight="1">
      <c r="B46" s="287"/>
      <c r="C46" s="289"/>
      <c r="D46" s="289"/>
      <c r="E46" s="286" t="s">
        <v>462</v>
      </c>
      <c r="F46" s="286"/>
      <c r="G46" s="286"/>
      <c r="H46" s="286"/>
      <c r="I46" s="286"/>
      <c r="J46" s="286"/>
      <c r="K46" s="284"/>
    </row>
    <row r="47" spans="2:11" ht="15" customHeight="1">
      <c r="B47" s="287"/>
      <c r="C47" s="289"/>
      <c r="D47" s="289"/>
      <c r="E47" s="286" t="s">
        <v>463</v>
      </c>
      <c r="F47" s="286"/>
      <c r="G47" s="286"/>
      <c r="H47" s="286"/>
      <c r="I47" s="286"/>
      <c r="J47" s="286"/>
      <c r="K47" s="284"/>
    </row>
    <row r="48" spans="2:11" ht="15" customHeight="1">
      <c r="B48" s="287"/>
      <c r="C48" s="289"/>
      <c r="D48" s="289"/>
      <c r="E48" s="286" t="s">
        <v>464</v>
      </c>
      <c r="F48" s="286"/>
      <c r="G48" s="286"/>
      <c r="H48" s="286"/>
      <c r="I48" s="286"/>
      <c r="J48" s="286"/>
      <c r="K48" s="284"/>
    </row>
    <row r="49" spans="2:11" ht="15" customHeight="1">
      <c r="B49" s="287"/>
      <c r="C49" s="289"/>
      <c r="D49" s="286" t="s">
        <v>465</v>
      </c>
      <c r="E49" s="286"/>
      <c r="F49" s="286"/>
      <c r="G49" s="286"/>
      <c r="H49" s="286"/>
      <c r="I49" s="286"/>
      <c r="J49" s="286"/>
      <c r="K49" s="284"/>
    </row>
    <row r="50" spans="2:11" ht="25.5" customHeight="1">
      <c r="B50" s="282"/>
      <c r="C50" s="283" t="s">
        <v>466</v>
      </c>
      <c r="D50" s="283"/>
      <c r="E50" s="283"/>
      <c r="F50" s="283"/>
      <c r="G50" s="283"/>
      <c r="H50" s="283"/>
      <c r="I50" s="283"/>
      <c r="J50" s="283"/>
      <c r="K50" s="284"/>
    </row>
    <row r="51" spans="2:11" ht="5.25" customHeight="1">
      <c r="B51" s="282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2"/>
      <c r="C52" s="286" t="s">
        <v>467</v>
      </c>
      <c r="D52" s="286"/>
      <c r="E52" s="286"/>
      <c r="F52" s="286"/>
      <c r="G52" s="286"/>
      <c r="H52" s="286"/>
      <c r="I52" s="286"/>
      <c r="J52" s="286"/>
      <c r="K52" s="284"/>
    </row>
    <row r="53" spans="2:11" ht="15" customHeight="1">
      <c r="B53" s="282"/>
      <c r="C53" s="286" t="s">
        <v>468</v>
      </c>
      <c r="D53" s="286"/>
      <c r="E53" s="286"/>
      <c r="F53" s="286"/>
      <c r="G53" s="286"/>
      <c r="H53" s="286"/>
      <c r="I53" s="286"/>
      <c r="J53" s="286"/>
      <c r="K53" s="284"/>
    </row>
    <row r="54" spans="2:11" ht="12.75" customHeight="1">
      <c r="B54" s="282"/>
      <c r="C54" s="288"/>
      <c r="D54" s="288"/>
      <c r="E54" s="288"/>
      <c r="F54" s="288"/>
      <c r="G54" s="288"/>
      <c r="H54" s="288"/>
      <c r="I54" s="288"/>
      <c r="J54" s="288"/>
      <c r="K54" s="284"/>
    </row>
    <row r="55" spans="2:11" ht="15" customHeight="1">
      <c r="B55" s="282"/>
      <c r="C55" s="286" t="s">
        <v>469</v>
      </c>
      <c r="D55" s="286"/>
      <c r="E55" s="286"/>
      <c r="F55" s="286"/>
      <c r="G55" s="286"/>
      <c r="H55" s="286"/>
      <c r="I55" s="286"/>
      <c r="J55" s="286"/>
      <c r="K55" s="284"/>
    </row>
    <row r="56" spans="2:11" ht="15" customHeight="1">
      <c r="B56" s="282"/>
      <c r="C56" s="289"/>
      <c r="D56" s="286" t="s">
        <v>470</v>
      </c>
      <c r="E56" s="286"/>
      <c r="F56" s="286"/>
      <c r="G56" s="286"/>
      <c r="H56" s="286"/>
      <c r="I56" s="286"/>
      <c r="J56" s="286"/>
      <c r="K56" s="284"/>
    </row>
    <row r="57" spans="2:11" ht="15" customHeight="1">
      <c r="B57" s="282"/>
      <c r="C57" s="289"/>
      <c r="D57" s="286" t="s">
        <v>471</v>
      </c>
      <c r="E57" s="286"/>
      <c r="F57" s="286"/>
      <c r="G57" s="286"/>
      <c r="H57" s="286"/>
      <c r="I57" s="286"/>
      <c r="J57" s="286"/>
      <c r="K57" s="284"/>
    </row>
    <row r="58" spans="2:11" ht="15" customHeight="1">
      <c r="B58" s="282"/>
      <c r="C58" s="289"/>
      <c r="D58" s="286" t="s">
        <v>472</v>
      </c>
      <c r="E58" s="286"/>
      <c r="F58" s="286"/>
      <c r="G58" s="286"/>
      <c r="H58" s="286"/>
      <c r="I58" s="286"/>
      <c r="J58" s="286"/>
      <c r="K58" s="284"/>
    </row>
    <row r="59" spans="2:11" ht="15" customHeight="1">
      <c r="B59" s="282"/>
      <c r="C59" s="289"/>
      <c r="D59" s="286" t="s">
        <v>473</v>
      </c>
      <c r="E59" s="286"/>
      <c r="F59" s="286"/>
      <c r="G59" s="286"/>
      <c r="H59" s="286"/>
      <c r="I59" s="286"/>
      <c r="J59" s="286"/>
      <c r="K59" s="284"/>
    </row>
    <row r="60" spans="2:11" ht="15" customHeight="1">
      <c r="B60" s="282"/>
      <c r="C60" s="289"/>
      <c r="D60" s="292" t="s">
        <v>474</v>
      </c>
      <c r="E60" s="292"/>
      <c r="F60" s="292"/>
      <c r="G60" s="292"/>
      <c r="H60" s="292"/>
      <c r="I60" s="292"/>
      <c r="J60" s="292"/>
      <c r="K60" s="284"/>
    </row>
    <row r="61" spans="2:11" ht="15" customHeight="1">
      <c r="B61" s="282"/>
      <c r="C61" s="289"/>
      <c r="D61" s="286" t="s">
        <v>475</v>
      </c>
      <c r="E61" s="286"/>
      <c r="F61" s="286"/>
      <c r="G61" s="286"/>
      <c r="H61" s="286"/>
      <c r="I61" s="286"/>
      <c r="J61" s="286"/>
      <c r="K61" s="284"/>
    </row>
    <row r="62" spans="2:11" ht="12.75" customHeight="1">
      <c r="B62" s="282"/>
      <c r="C62" s="289"/>
      <c r="D62" s="289"/>
      <c r="E62" s="293"/>
      <c r="F62" s="289"/>
      <c r="G62" s="289"/>
      <c r="H62" s="289"/>
      <c r="I62" s="289"/>
      <c r="J62" s="289"/>
      <c r="K62" s="284"/>
    </row>
    <row r="63" spans="2:11" ht="15" customHeight="1">
      <c r="B63" s="282"/>
      <c r="C63" s="289"/>
      <c r="D63" s="286" t="s">
        <v>476</v>
      </c>
      <c r="E63" s="286"/>
      <c r="F63" s="286"/>
      <c r="G63" s="286"/>
      <c r="H63" s="286"/>
      <c r="I63" s="286"/>
      <c r="J63" s="286"/>
      <c r="K63" s="284"/>
    </row>
    <row r="64" spans="2:11" ht="15" customHeight="1">
      <c r="B64" s="282"/>
      <c r="C64" s="289"/>
      <c r="D64" s="292" t="s">
        <v>477</v>
      </c>
      <c r="E64" s="292"/>
      <c r="F64" s="292"/>
      <c r="G64" s="292"/>
      <c r="H64" s="292"/>
      <c r="I64" s="292"/>
      <c r="J64" s="292"/>
      <c r="K64" s="284"/>
    </row>
    <row r="65" spans="2:11" ht="15" customHeight="1">
      <c r="B65" s="282"/>
      <c r="C65" s="289"/>
      <c r="D65" s="286" t="s">
        <v>478</v>
      </c>
      <c r="E65" s="286"/>
      <c r="F65" s="286"/>
      <c r="G65" s="286"/>
      <c r="H65" s="286"/>
      <c r="I65" s="286"/>
      <c r="J65" s="286"/>
      <c r="K65" s="284"/>
    </row>
    <row r="66" spans="2:11" ht="15" customHeight="1">
      <c r="B66" s="282"/>
      <c r="C66" s="289"/>
      <c r="D66" s="286" t="s">
        <v>479</v>
      </c>
      <c r="E66" s="286"/>
      <c r="F66" s="286"/>
      <c r="G66" s="286"/>
      <c r="H66" s="286"/>
      <c r="I66" s="286"/>
      <c r="J66" s="286"/>
      <c r="K66" s="284"/>
    </row>
    <row r="67" spans="2:11" ht="15" customHeight="1">
      <c r="B67" s="282"/>
      <c r="C67" s="289"/>
      <c r="D67" s="286" t="s">
        <v>480</v>
      </c>
      <c r="E67" s="286"/>
      <c r="F67" s="286"/>
      <c r="G67" s="286"/>
      <c r="H67" s="286"/>
      <c r="I67" s="286"/>
      <c r="J67" s="286"/>
      <c r="K67" s="284"/>
    </row>
    <row r="68" spans="2:11" ht="15" customHeight="1">
      <c r="B68" s="282"/>
      <c r="C68" s="289"/>
      <c r="D68" s="286" t="s">
        <v>481</v>
      </c>
      <c r="E68" s="286"/>
      <c r="F68" s="286"/>
      <c r="G68" s="286"/>
      <c r="H68" s="286"/>
      <c r="I68" s="286"/>
      <c r="J68" s="286"/>
      <c r="K68" s="284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303" t="s">
        <v>424</v>
      </c>
      <c r="D73" s="303"/>
      <c r="E73" s="303"/>
      <c r="F73" s="303"/>
      <c r="G73" s="303"/>
      <c r="H73" s="303"/>
      <c r="I73" s="303"/>
      <c r="J73" s="303"/>
      <c r="K73" s="304"/>
    </row>
    <row r="74" spans="2:11" ht="17.25" customHeight="1">
      <c r="B74" s="302"/>
      <c r="C74" s="305" t="s">
        <v>482</v>
      </c>
      <c r="D74" s="305"/>
      <c r="E74" s="305"/>
      <c r="F74" s="305" t="s">
        <v>483</v>
      </c>
      <c r="G74" s="306"/>
      <c r="H74" s="305" t="s">
        <v>710</v>
      </c>
      <c r="I74" s="305" t="s">
        <v>658</v>
      </c>
      <c r="J74" s="305" t="s">
        <v>484</v>
      </c>
      <c r="K74" s="304"/>
    </row>
    <row r="75" spans="2:11" ht="17.25" customHeight="1">
      <c r="B75" s="302"/>
      <c r="C75" s="307" t="s">
        <v>485</v>
      </c>
      <c r="D75" s="307"/>
      <c r="E75" s="307"/>
      <c r="F75" s="308" t="s">
        <v>486</v>
      </c>
      <c r="G75" s="309"/>
      <c r="H75" s="307"/>
      <c r="I75" s="307"/>
      <c r="J75" s="307" t="s">
        <v>487</v>
      </c>
      <c r="K75" s="304"/>
    </row>
    <row r="76" spans="2:11" ht="5.25" customHeight="1">
      <c r="B76" s="302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2"/>
      <c r="C77" s="291" t="s">
        <v>654</v>
      </c>
      <c r="D77" s="310"/>
      <c r="E77" s="310"/>
      <c r="F77" s="312" t="s">
        <v>488</v>
      </c>
      <c r="G77" s="311"/>
      <c r="H77" s="291" t="s">
        <v>489</v>
      </c>
      <c r="I77" s="291" t="s">
        <v>490</v>
      </c>
      <c r="J77" s="291">
        <v>20</v>
      </c>
      <c r="K77" s="304"/>
    </row>
    <row r="78" spans="2:11" ht="15" customHeight="1">
      <c r="B78" s="302"/>
      <c r="C78" s="291" t="s">
        <v>491</v>
      </c>
      <c r="D78" s="291"/>
      <c r="E78" s="291"/>
      <c r="F78" s="312" t="s">
        <v>488</v>
      </c>
      <c r="G78" s="311"/>
      <c r="H78" s="291" t="s">
        <v>492</v>
      </c>
      <c r="I78" s="291" t="s">
        <v>490</v>
      </c>
      <c r="J78" s="291">
        <v>120</v>
      </c>
      <c r="K78" s="304"/>
    </row>
    <row r="79" spans="2:11" ht="15" customHeight="1">
      <c r="B79" s="313"/>
      <c r="C79" s="291" t="s">
        <v>493</v>
      </c>
      <c r="D79" s="291"/>
      <c r="E79" s="291"/>
      <c r="F79" s="312" t="s">
        <v>494</v>
      </c>
      <c r="G79" s="311"/>
      <c r="H79" s="291" t="s">
        <v>495</v>
      </c>
      <c r="I79" s="291" t="s">
        <v>490</v>
      </c>
      <c r="J79" s="291">
        <v>50</v>
      </c>
      <c r="K79" s="304"/>
    </row>
    <row r="80" spans="2:11" ht="15" customHeight="1">
      <c r="B80" s="313"/>
      <c r="C80" s="291" t="s">
        <v>496</v>
      </c>
      <c r="D80" s="291"/>
      <c r="E80" s="291"/>
      <c r="F80" s="312" t="s">
        <v>488</v>
      </c>
      <c r="G80" s="311"/>
      <c r="H80" s="291" t="s">
        <v>497</v>
      </c>
      <c r="I80" s="291" t="s">
        <v>498</v>
      </c>
      <c r="J80" s="291"/>
      <c r="K80" s="304"/>
    </row>
    <row r="81" spans="2:11" ht="15" customHeight="1">
      <c r="B81" s="313"/>
      <c r="C81" s="314" t="s">
        <v>499</v>
      </c>
      <c r="D81" s="314"/>
      <c r="E81" s="314"/>
      <c r="F81" s="315" t="s">
        <v>494</v>
      </c>
      <c r="G81" s="314"/>
      <c r="H81" s="314" t="s">
        <v>500</v>
      </c>
      <c r="I81" s="314" t="s">
        <v>490</v>
      </c>
      <c r="J81" s="314">
        <v>15</v>
      </c>
      <c r="K81" s="304"/>
    </row>
    <row r="82" spans="2:11" ht="15" customHeight="1">
      <c r="B82" s="313"/>
      <c r="C82" s="314" t="s">
        <v>501</v>
      </c>
      <c r="D82" s="314"/>
      <c r="E82" s="314"/>
      <c r="F82" s="315" t="s">
        <v>494</v>
      </c>
      <c r="G82" s="314"/>
      <c r="H82" s="314" t="s">
        <v>502</v>
      </c>
      <c r="I82" s="314" t="s">
        <v>490</v>
      </c>
      <c r="J82" s="314">
        <v>15</v>
      </c>
      <c r="K82" s="304"/>
    </row>
    <row r="83" spans="2:11" ht="15" customHeight="1">
      <c r="B83" s="313"/>
      <c r="C83" s="314" t="s">
        <v>503</v>
      </c>
      <c r="D83" s="314"/>
      <c r="E83" s="314"/>
      <c r="F83" s="315" t="s">
        <v>494</v>
      </c>
      <c r="G83" s="314"/>
      <c r="H83" s="314" t="s">
        <v>504</v>
      </c>
      <c r="I83" s="314" t="s">
        <v>490</v>
      </c>
      <c r="J83" s="314">
        <v>20</v>
      </c>
      <c r="K83" s="304"/>
    </row>
    <row r="84" spans="2:11" ht="15" customHeight="1">
      <c r="B84" s="313"/>
      <c r="C84" s="314" t="s">
        <v>505</v>
      </c>
      <c r="D84" s="314"/>
      <c r="E84" s="314"/>
      <c r="F84" s="315" t="s">
        <v>494</v>
      </c>
      <c r="G84" s="314"/>
      <c r="H84" s="314" t="s">
        <v>506</v>
      </c>
      <c r="I84" s="314" t="s">
        <v>490</v>
      </c>
      <c r="J84" s="314">
        <v>20</v>
      </c>
      <c r="K84" s="304"/>
    </row>
    <row r="85" spans="2:11" ht="15" customHeight="1">
      <c r="B85" s="313"/>
      <c r="C85" s="291" t="s">
        <v>507</v>
      </c>
      <c r="D85" s="291"/>
      <c r="E85" s="291"/>
      <c r="F85" s="312" t="s">
        <v>494</v>
      </c>
      <c r="G85" s="311"/>
      <c r="H85" s="291" t="s">
        <v>508</v>
      </c>
      <c r="I85" s="291" t="s">
        <v>490</v>
      </c>
      <c r="J85" s="291">
        <v>50</v>
      </c>
      <c r="K85" s="304"/>
    </row>
    <row r="86" spans="2:11" ht="15" customHeight="1">
      <c r="B86" s="313"/>
      <c r="C86" s="291" t="s">
        <v>509</v>
      </c>
      <c r="D86" s="291"/>
      <c r="E86" s="291"/>
      <c r="F86" s="312" t="s">
        <v>494</v>
      </c>
      <c r="G86" s="311"/>
      <c r="H86" s="291" t="s">
        <v>510</v>
      </c>
      <c r="I86" s="291" t="s">
        <v>490</v>
      </c>
      <c r="J86" s="291">
        <v>20</v>
      </c>
      <c r="K86" s="304"/>
    </row>
    <row r="87" spans="2:11" ht="15" customHeight="1">
      <c r="B87" s="313"/>
      <c r="C87" s="291" t="s">
        <v>511</v>
      </c>
      <c r="D87" s="291"/>
      <c r="E87" s="291"/>
      <c r="F87" s="312" t="s">
        <v>494</v>
      </c>
      <c r="G87" s="311"/>
      <c r="H87" s="291" t="s">
        <v>512</v>
      </c>
      <c r="I87" s="291" t="s">
        <v>490</v>
      </c>
      <c r="J87" s="291">
        <v>20</v>
      </c>
      <c r="K87" s="304"/>
    </row>
    <row r="88" spans="2:11" ht="15" customHeight="1">
      <c r="B88" s="313"/>
      <c r="C88" s="291" t="s">
        <v>513</v>
      </c>
      <c r="D88" s="291"/>
      <c r="E88" s="291"/>
      <c r="F88" s="312" t="s">
        <v>494</v>
      </c>
      <c r="G88" s="311"/>
      <c r="H88" s="291" t="s">
        <v>514</v>
      </c>
      <c r="I88" s="291" t="s">
        <v>490</v>
      </c>
      <c r="J88" s="291">
        <v>50</v>
      </c>
      <c r="K88" s="304"/>
    </row>
    <row r="89" spans="2:11" ht="15" customHeight="1">
      <c r="B89" s="313"/>
      <c r="C89" s="291" t="s">
        <v>515</v>
      </c>
      <c r="D89" s="291"/>
      <c r="E89" s="291"/>
      <c r="F89" s="312" t="s">
        <v>494</v>
      </c>
      <c r="G89" s="311"/>
      <c r="H89" s="291" t="s">
        <v>515</v>
      </c>
      <c r="I89" s="291" t="s">
        <v>490</v>
      </c>
      <c r="J89" s="291">
        <v>50</v>
      </c>
      <c r="K89" s="304"/>
    </row>
    <row r="90" spans="2:11" ht="15" customHeight="1">
      <c r="B90" s="313"/>
      <c r="C90" s="291" t="s">
        <v>715</v>
      </c>
      <c r="D90" s="291"/>
      <c r="E90" s="291"/>
      <c r="F90" s="312" t="s">
        <v>494</v>
      </c>
      <c r="G90" s="311"/>
      <c r="H90" s="291" t="s">
        <v>516</v>
      </c>
      <c r="I90" s="291" t="s">
        <v>490</v>
      </c>
      <c r="J90" s="291">
        <v>255</v>
      </c>
      <c r="K90" s="304"/>
    </row>
    <row r="91" spans="2:11" ht="15" customHeight="1">
      <c r="B91" s="313"/>
      <c r="C91" s="291" t="s">
        <v>517</v>
      </c>
      <c r="D91" s="291"/>
      <c r="E91" s="291"/>
      <c r="F91" s="312" t="s">
        <v>488</v>
      </c>
      <c r="G91" s="311"/>
      <c r="H91" s="291" t="s">
        <v>518</v>
      </c>
      <c r="I91" s="291" t="s">
        <v>519</v>
      </c>
      <c r="J91" s="291"/>
      <c r="K91" s="304"/>
    </row>
    <row r="92" spans="2:11" ht="15" customHeight="1">
      <c r="B92" s="313"/>
      <c r="C92" s="291" t="s">
        <v>520</v>
      </c>
      <c r="D92" s="291"/>
      <c r="E92" s="291"/>
      <c r="F92" s="312" t="s">
        <v>488</v>
      </c>
      <c r="G92" s="311"/>
      <c r="H92" s="291" t="s">
        <v>521</v>
      </c>
      <c r="I92" s="291" t="s">
        <v>522</v>
      </c>
      <c r="J92" s="291"/>
      <c r="K92" s="304"/>
    </row>
    <row r="93" spans="2:11" ht="15" customHeight="1">
      <c r="B93" s="313"/>
      <c r="C93" s="291" t="s">
        <v>523</v>
      </c>
      <c r="D93" s="291"/>
      <c r="E93" s="291"/>
      <c r="F93" s="312" t="s">
        <v>488</v>
      </c>
      <c r="G93" s="311"/>
      <c r="H93" s="291" t="s">
        <v>523</v>
      </c>
      <c r="I93" s="291" t="s">
        <v>522</v>
      </c>
      <c r="J93" s="291"/>
      <c r="K93" s="304"/>
    </row>
    <row r="94" spans="2:11" ht="15" customHeight="1">
      <c r="B94" s="313"/>
      <c r="C94" s="291" t="s">
        <v>639</v>
      </c>
      <c r="D94" s="291"/>
      <c r="E94" s="291"/>
      <c r="F94" s="312" t="s">
        <v>488</v>
      </c>
      <c r="G94" s="311"/>
      <c r="H94" s="291" t="s">
        <v>524</v>
      </c>
      <c r="I94" s="291" t="s">
        <v>522</v>
      </c>
      <c r="J94" s="291"/>
      <c r="K94" s="304"/>
    </row>
    <row r="95" spans="2:11" ht="15" customHeight="1">
      <c r="B95" s="313"/>
      <c r="C95" s="291" t="s">
        <v>649</v>
      </c>
      <c r="D95" s="291"/>
      <c r="E95" s="291"/>
      <c r="F95" s="312" t="s">
        <v>488</v>
      </c>
      <c r="G95" s="311"/>
      <c r="H95" s="291" t="s">
        <v>525</v>
      </c>
      <c r="I95" s="291" t="s">
        <v>522</v>
      </c>
      <c r="J95" s="291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303" t="s">
        <v>526</v>
      </c>
      <c r="D100" s="303"/>
      <c r="E100" s="303"/>
      <c r="F100" s="303"/>
      <c r="G100" s="303"/>
      <c r="H100" s="303"/>
      <c r="I100" s="303"/>
      <c r="J100" s="303"/>
      <c r="K100" s="304"/>
    </row>
    <row r="101" spans="2:11" ht="17.25" customHeight="1">
      <c r="B101" s="302"/>
      <c r="C101" s="305" t="s">
        <v>482</v>
      </c>
      <c r="D101" s="305"/>
      <c r="E101" s="305"/>
      <c r="F101" s="305" t="s">
        <v>483</v>
      </c>
      <c r="G101" s="306"/>
      <c r="H101" s="305" t="s">
        <v>710</v>
      </c>
      <c r="I101" s="305" t="s">
        <v>658</v>
      </c>
      <c r="J101" s="305" t="s">
        <v>484</v>
      </c>
      <c r="K101" s="304"/>
    </row>
    <row r="102" spans="2:11" ht="17.25" customHeight="1">
      <c r="B102" s="302"/>
      <c r="C102" s="307" t="s">
        <v>485</v>
      </c>
      <c r="D102" s="307"/>
      <c r="E102" s="307"/>
      <c r="F102" s="308" t="s">
        <v>486</v>
      </c>
      <c r="G102" s="309"/>
      <c r="H102" s="307"/>
      <c r="I102" s="307"/>
      <c r="J102" s="307" t="s">
        <v>487</v>
      </c>
      <c r="K102" s="304"/>
    </row>
    <row r="103" spans="2:11" ht="5.25" customHeight="1">
      <c r="B103" s="302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2"/>
      <c r="C104" s="291" t="s">
        <v>654</v>
      </c>
      <c r="D104" s="310"/>
      <c r="E104" s="310"/>
      <c r="F104" s="312" t="s">
        <v>488</v>
      </c>
      <c r="G104" s="321"/>
      <c r="H104" s="291" t="s">
        <v>527</v>
      </c>
      <c r="I104" s="291" t="s">
        <v>490</v>
      </c>
      <c r="J104" s="291">
        <v>20</v>
      </c>
      <c r="K104" s="304"/>
    </row>
    <row r="105" spans="2:11" ht="15" customHeight="1">
      <c r="B105" s="302"/>
      <c r="C105" s="291" t="s">
        <v>491</v>
      </c>
      <c r="D105" s="291"/>
      <c r="E105" s="291"/>
      <c r="F105" s="312" t="s">
        <v>488</v>
      </c>
      <c r="G105" s="291"/>
      <c r="H105" s="291" t="s">
        <v>527</v>
      </c>
      <c r="I105" s="291" t="s">
        <v>490</v>
      </c>
      <c r="J105" s="291">
        <v>120</v>
      </c>
      <c r="K105" s="304"/>
    </row>
    <row r="106" spans="2:11" ht="15" customHeight="1">
      <c r="B106" s="313"/>
      <c r="C106" s="291" t="s">
        <v>493</v>
      </c>
      <c r="D106" s="291"/>
      <c r="E106" s="291"/>
      <c r="F106" s="312" t="s">
        <v>494</v>
      </c>
      <c r="G106" s="291"/>
      <c r="H106" s="291" t="s">
        <v>527</v>
      </c>
      <c r="I106" s="291" t="s">
        <v>490</v>
      </c>
      <c r="J106" s="291">
        <v>50</v>
      </c>
      <c r="K106" s="304"/>
    </row>
    <row r="107" spans="2:11" ht="15" customHeight="1">
      <c r="B107" s="313"/>
      <c r="C107" s="291" t="s">
        <v>496</v>
      </c>
      <c r="D107" s="291"/>
      <c r="E107" s="291"/>
      <c r="F107" s="312" t="s">
        <v>488</v>
      </c>
      <c r="G107" s="291"/>
      <c r="H107" s="291" t="s">
        <v>527</v>
      </c>
      <c r="I107" s="291" t="s">
        <v>498</v>
      </c>
      <c r="J107" s="291"/>
      <c r="K107" s="304"/>
    </row>
    <row r="108" spans="2:11" ht="15" customHeight="1">
      <c r="B108" s="313"/>
      <c r="C108" s="291" t="s">
        <v>507</v>
      </c>
      <c r="D108" s="291"/>
      <c r="E108" s="291"/>
      <c r="F108" s="312" t="s">
        <v>494</v>
      </c>
      <c r="G108" s="291"/>
      <c r="H108" s="291" t="s">
        <v>527</v>
      </c>
      <c r="I108" s="291" t="s">
        <v>490</v>
      </c>
      <c r="J108" s="291">
        <v>50</v>
      </c>
      <c r="K108" s="304"/>
    </row>
    <row r="109" spans="2:11" ht="15" customHeight="1">
      <c r="B109" s="313"/>
      <c r="C109" s="291" t="s">
        <v>515</v>
      </c>
      <c r="D109" s="291"/>
      <c r="E109" s="291"/>
      <c r="F109" s="312" t="s">
        <v>494</v>
      </c>
      <c r="G109" s="291"/>
      <c r="H109" s="291" t="s">
        <v>527</v>
      </c>
      <c r="I109" s="291" t="s">
        <v>490</v>
      </c>
      <c r="J109" s="291">
        <v>50</v>
      </c>
      <c r="K109" s="304"/>
    </row>
    <row r="110" spans="2:11" ht="15" customHeight="1">
      <c r="B110" s="313"/>
      <c r="C110" s="291" t="s">
        <v>513</v>
      </c>
      <c r="D110" s="291"/>
      <c r="E110" s="291"/>
      <c r="F110" s="312" t="s">
        <v>494</v>
      </c>
      <c r="G110" s="291"/>
      <c r="H110" s="291" t="s">
        <v>527</v>
      </c>
      <c r="I110" s="291" t="s">
        <v>490</v>
      </c>
      <c r="J110" s="291">
        <v>50</v>
      </c>
      <c r="K110" s="304"/>
    </row>
    <row r="111" spans="2:11" ht="15" customHeight="1">
      <c r="B111" s="313"/>
      <c r="C111" s="291" t="s">
        <v>654</v>
      </c>
      <c r="D111" s="291"/>
      <c r="E111" s="291"/>
      <c r="F111" s="312" t="s">
        <v>488</v>
      </c>
      <c r="G111" s="291"/>
      <c r="H111" s="291" t="s">
        <v>528</v>
      </c>
      <c r="I111" s="291" t="s">
        <v>490</v>
      </c>
      <c r="J111" s="291">
        <v>20</v>
      </c>
      <c r="K111" s="304"/>
    </row>
    <row r="112" spans="2:11" ht="15" customHeight="1">
      <c r="B112" s="313"/>
      <c r="C112" s="291" t="s">
        <v>529</v>
      </c>
      <c r="D112" s="291"/>
      <c r="E112" s="291"/>
      <c r="F112" s="312" t="s">
        <v>488</v>
      </c>
      <c r="G112" s="291"/>
      <c r="H112" s="291" t="s">
        <v>530</v>
      </c>
      <c r="I112" s="291" t="s">
        <v>490</v>
      </c>
      <c r="J112" s="291">
        <v>120</v>
      </c>
      <c r="K112" s="304"/>
    </row>
    <row r="113" spans="2:11" ht="15" customHeight="1">
      <c r="B113" s="313"/>
      <c r="C113" s="291" t="s">
        <v>639</v>
      </c>
      <c r="D113" s="291"/>
      <c r="E113" s="291"/>
      <c r="F113" s="312" t="s">
        <v>488</v>
      </c>
      <c r="G113" s="291"/>
      <c r="H113" s="291" t="s">
        <v>531</v>
      </c>
      <c r="I113" s="291" t="s">
        <v>522</v>
      </c>
      <c r="J113" s="291"/>
      <c r="K113" s="304"/>
    </row>
    <row r="114" spans="2:11" ht="15" customHeight="1">
      <c r="B114" s="313"/>
      <c r="C114" s="291" t="s">
        <v>649</v>
      </c>
      <c r="D114" s="291"/>
      <c r="E114" s="291"/>
      <c r="F114" s="312" t="s">
        <v>488</v>
      </c>
      <c r="G114" s="291"/>
      <c r="H114" s="291" t="s">
        <v>532</v>
      </c>
      <c r="I114" s="291" t="s">
        <v>522</v>
      </c>
      <c r="J114" s="291"/>
      <c r="K114" s="304"/>
    </row>
    <row r="115" spans="2:11" ht="15" customHeight="1">
      <c r="B115" s="313"/>
      <c r="C115" s="291" t="s">
        <v>658</v>
      </c>
      <c r="D115" s="291"/>
      <c r="E115" s="291"/>
      <c r="F115" s="312" t="s">
        <v>488</v>
      </c>
      <c r="G115" s="291"/>
      <c r="H115" s="291" t="s">
        <v>533</v>
      </c>
      <c r="I115" s="291" t="s">
        <v>534</v>
      </c>
      <c r="J115" s="291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323"/>
      <c r="C117" s="288"/>
      <c r="D117" s="288"/>
      <c r="E117" s="288"/>
      <c r="F117" s="324"/>
      <c r="G117" s="288"/>
      <c r="H117" s="288"/>
      <c r="I117" s="288"/>
      <c r="J117" s="288"/>
      <c r="K117" s="323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spans="2:11" ht="45" customHeight="1">
      <c r="B120" s="328"/>
      <c r="C120" s="279" t="s">
        <v>535</v>
      </c>
      <c r="D120" s="279"/>
      <c r="E120" s="279"/>
      <c r="F120" s="279"/>
      <c r="G120" s="279"/>
      <c r="H120" s="279"/>
      <c r="I120" s="279"/>
      <c r="J120" s="279"/>
      <c r="K120" s="329"/>
    </row>
    <row r="121" spans="2:11" ht="17.25" customHeight="1">
      <c r="B121" s="330"/>
      <c r="C121" s="305" t="s">
        <v>482</v>
      </c>
      <c r="D121" s="305"/>
      <c r="E121" s="305"/>
      <c r="F121" s="305" t="s">
        <v>483</v>
      </c>
      <c r="G121" s="306"/>
      <c r="H121" s="305" t="s">
        <v>710</v>
      </c>
      <c r="I121" s="305" t="s">
        <v>658</v>
      </c>
      <c r="J121" s="305" t="s">
        <v>484</v>
      </c>
      <c r="K121" s="331"/>
    </row>
    <row r="122" spans="2:11" ht="17.25" customHeight="1">
      <c r="B122" s="330"/>
      <c r="C122" s="307" t="s">
        <v>485</v>
      </c>
      <c r="D122" s="307"/>
      <c r="E122" s="307"/>
      <c r="F122" s="308" t="s">
        <v>486</v>
      </c>
      <c r="G122" s="309"/>
      <c r="H122" s="307"/>
      <c r="I122" s="307"/>
      <c r="J122" s="307" t="s">
        <v>487</v>
      </c>
      <c r="K122" s="331"/>
    </row>
    <row r="123" spans="2:11" ht="5.25" customHeight="1">
      <c r="B123" s="332"/>
      <c r="C123" s="310"/>
      <c r="D123" s="310"/>
      <c r="E123" s="310"/>
      <c r="F123" s="310"/>
      <c r="G123" s="291"/>
      <c r="H123" s="310"/>
      <c r="I123" s="310"/>
      <c r="J123" s="310"/>
      <c r="K123" s="333"/>
    </row>
    <row r="124" spans="2:11" ht="15" customHeight="1">
      <c r="B124" s="332"/>
      <c r="C124" s="291" t="s">
        <v>491</v>
      </c>
      <c r="D124" s="310"/>
      <c r="E124" s="310"/>
      <c r="F124" s="312" t="s">
        <v>488</v>
      </c>
      <c r="G124" s="291"/>
      <c r="H124" s="291" t="s">
        <v>527</v>
      </c>
      <c r="I124" s="291" t="s">
        <v>490</v>
      </c>
      <c r="J124" s="291">
        <v>120</v>
      </c>
      <c r="K124" s="334"/>
    </row>
    <row r="125" spans="2:11" ht="15" customHeight="1">
      <c r="B125" s="332"/>
      <c r="C125" s="291" t="s">
        <v>536</v>
      </c>
      <c r="D125" s="291"/>
      <c r="E125" s="291"/>
      <c r="F125" s="312" t="s">
        <v>488</v>
      </c>
      <c r="G125" s="291"/>
      <c r="H125" s="291" t="s">
        <v>537</v>
      </c>
      <c r="I125" s="291" t="s">
        <v>490</v>
      </c>
      <c r="J125" s="291" t="s">
        <v>538</v>
      </c>
      <c r="K125" s="334"/>
    </row>
    <row r="126" spans="2:11" ht="15" customHeight="1">
      <c r="B126" s="332"/>
      <c r="C126" s="291" t="s">
        <v>441</v>
      </c>
      <c r="D126" s="291"/>
      <c r="E126" s="291"/>
      <c r="F126" s="312" t="s">
        <v>488</v>
      </c>
      <c r="G126" s="291"/>
      <c r="H126" s="291" t="s">
        <v>539</v>
      </c>
      <c r="I126" s="291" t="s">
        <v>490</v>
      </c>
      <c r="J126" s="291" t="s">
        <v>538</v>
      </c>
      <c r="K126" s="334"/>
    </row>
    <row r="127" spans="2:11" ht="15" customHeight="1">
      <c r="B127" s="332"/>
      <c r="C127" s="291" t="s">
        <v>499</v>
      </c>
      <c r="D127" s="291"/>
      <c r="E127" s="291"/>
      <c r="F127" s="312" t="s">
        <v>494</v>
      </c>
      <c r="G127" s="291"/>
      <c r="H127" s="291" t="s">
        <v>500</v>
      </c>
      <c r="I127" s="291" t="s">
        <v>490</v>
      </c>
      <c r="J127" s="291">
        <v>15</v>
      </c>
      <c r="K127" s="334"/>
    </row>
    <row r="128" spans="2:11" ht="15" customHeight="1">
      <c r="B128" s="332"/>
      <c r="C128" s="314" t="s">
        <v>501</v>
      </c>
      <c r="D128" s="314"/>
      <c r="E128" s="314"/>
      <c r="F128" s="315" t="s">
        <v>494</v>
      </c>
      <c r="G128" s="314"/>
      <c r="H128" s="314" t="s">
        <v>502</v>
      </c>
      <c r="I128" s="314" t="s">
        <v>490</v>
      </c>
      <c r="J128" s="314">
        <v>15</v>
      </c>
      <c r="K128" s="334"/>
    </row>
    <row r="129" spans="2:11" ht="15" customHeight="1">
      <c r="B129" s="332"/>
      <c r="C129" s="314" t="s">
        <v>503</v>
      </c>
      <c r="D129" s="314"/>
      <c r="E129" s="314"/>
      <c r="F129" s="315" t="s">
        <v>494</v>
      </c>
      <c r="G129" s="314"/>
      <c r="H129" s="314" t="s">
        <v>504</v>
      </c>
      <c r="I129" s="314" t="s">
        <v>490</v>
      </c>
      <c r="J129" s="314">
        <v>20</v>
      </c>
      <c r="K129" s="334"/>
    </row>
    <row r="130" spans="2:11" ht="15" customHeight="1">
      <c r="B130" s="332"/>
      <c r="C130" s="314" t="s">
        <v>505</v>
      </c>
      <c r="D130" s="314"/>
      <c r="E130" s="314"/>
      <c r="F130" s="315" t="s">
        <v>494</v>
      </c>
      <c r="G130" s="314"/>
      <c r="H130" s="314" t="s">
        <v>506</v>
      </c>
      <c r="I130" s="314" t="s">
        <v>490</v>
      </c>
      <c r="J130" s="314">
        <v>20</v>
      </c>
      <c r="K130" s="334"/>
    </row>
    <row r="131" spans="2:11" ht="15" customHeight="1">
      <c r="B131" s="332"/>
      <c r="C131" s="291" t="s">
        <v>493</v>
      </c>
      <c r="D131" s="291"/>
      <c r="E131" s="291"/>
      <c r="F131" s="312" t="s">
        <v>494</v>
      </c>
      <c r="G131" s="291"/>
      <c r="H131" s="291" t="s">
        <v>527</v>
      </c>
      <c r="I131" s="291" t="s">
        <v>490</v>
      </c>
      <c r="J131" s="291">
        <v>50</v>
      </c>
      <c r="K131" s="334"/>
    </row>
    <row r="132" spans="2:11" ht="15" customHeight="1">
      <c r="B132" s="332"/>
      <c r="C132" s="291" t="s">
        <v>507</v>
      </c>
      <c r="D132" s="291"/>
      <c r="E132" s="291"/>
      <c r="F132" s="312" t="s">
        <v>494</v>
      </c>
      <c r="G132" s="291"/>
      <c r="H132" s="291" t="s">
        <v>527</v>
      </c>
      <c r="I132" s="291" t="s">
        <v>490</v>
      </c>
      <c r="J132" s="291">
        <v>50</v>
      </c>
      <c r="K132" s="334"/>
    </row>
    <row r="133" spans="2:11" ht="15" customHeight="1">
      <c r="B133" s="332"/>
      <c r="C133" s="291" t="s">
        <v>513</v>
      </c>
      <c r="D133" s="291"/>
      <c r="E133" s="291"/>
      <c r="F133" s="312" t="s">
        <v>494</v>
      </c>
      <c r="G133" s="291"/>
      <c r="H133" s="291" t="s">
        <v>527</v>
      </c>
      <c r="I133" s="291" t="s">
        <v>490</v>
      </c>
      <c r="J133" s="291">
        <v>50</v>
      </c>
      <c r="K133" s="334"/>
    </row>
    <row r="134" spans="2:11" ht="15" customHeight="1">
      <c r="B134" s="332"/>
      <c r="C134" s="291" t="s">
        <v>515</v>
      </c>
      <c r="D134" s="291"/>
      <c r="E134" s="291"/>
      <c r="F134" s="312" t="s">
        <v>494</v>
      </c>
      <c r="G134" s="291"/>
      <c r="H134" s="291" t="s">
        <v>527</v>
      </c>
      <c r="I134" s="291" t="s">
        <v>490</v>
      </c>
      <c r="J134" s="291">
        <v>50</v>
      </c>
      <c r="K134" s="334"/>
    </row>
    <row r="135" spans="2:11" ht="15" customHeight="1">
      <c r="B135" s="332"/>
      <c r="C135" s="291" t="s">
        <v>715</v>
      </c>
      <c r="D135" s="291"/>
      <c r="E135" s="291"/>
      <c r="F135" s="312" t="s">
        <v>494</v>
      </c>
      <c r="G135" s="291"/>
      <c r="H135" s="291" t="s">
        <v>540</v>
      </c>
      <c r="I135" s="291" t="s">
        <v>490</v>
      </c>
      <c r="J135" s="291">
        <v>255</v>
      </c>
      <c r="K135" s="334"/>
    </row>
    <row r="136" spans="2:11" ht="15" customHeight="1">
      <c r="B136" s="332"/>
      <c r="C136" s="291" t="s">
        <v>517</v>
      </c>
      <c r="D136" s="291"/>
      <c r="E136" s="291"/>
      <c r="F136" s="312" t="s">
        <v>488</v>
      </c>
      <c r="G136" s="291"/>
      <c r="H136" s="291" t="s">
        <v>541</v>
      </c>
      <c r="I136" s="291" t="s">
        <v>519</v>
      </c>
      <c r="J136" s="291"/>
      <c r="K136" s="334"/>
    </row>
    <row r="137" spans="2:11" ht="15" customHeight="1">
      <c r="B137" s="332"/>
      <c r="C137" s="291" t="s">
        <v>520</v>
      </c>
      <c r="D137" s="291"/>
      <c r="E137" s="291"/>
      <c r="F137" s="312" t="s">
        <v>488</v>
      </c>
      <c r="G137" s="291"/>
      <c r="H137" s="291" t="s">
        <v>542</v>
      </c>
      <c r="I137" s="291" t="s">
        <v>522</v>
      </c>
      <c r="J137" s="291"/>
      <c r="K137" s="334"/>
    </row>
    <row r="138" spans="2:11" ht="15" customHeight="1">
      <c r="B138" s="332"/>
      <c r="C138" s="291" t="s">
        <v>523</v>
      </c>
      <c r="D138" s="291"/>
      <c r="E138" s="291"/>
      <c r="F138" s="312" t="s">
        <v>488</v>
      </c>
      <c r="G138" s="291"/>
      <c r="H138" s="291" t="s">
        <v>523</v>
      </c>
      <c r="I138" s="291" t="s">
        <v>522</v>
      </c>
      <c r="J138" s="291"/>
      <c r="K138" s="334"/>
    </row>
    <row r="139" spans="2:11" ht="15" customHeight="1">
      <c r="B139" s="332"/>
      <c r="C139" s="291" t="s">
        <v>639</v>
      </c>
      <c r="D139" s="291"/>
      <c r="E139" s="291"/>
      <c r="F139" s="312" t="s">
        <v>488</v>
      </c>
      <c r="G139" s="291"/>
      <c r="H139" s="291" t="s">
        <v>543</v>
      </c>
      <c r="I139" s="291" t="s">
        <v>522</v>
      </c>
      <c r="J139" s="291"/>
      <c r="K139" s="334"/>
    </row>
    <row r="140" spans="2:11" ht="15" customHeight="1">
      <c r="B140" s="332"/>
      <c r="C140" s="291" t="s">
        <v>544</v>
      </c>
      <c r="D140" s="291"/>
      <c r="E140" s="291"/>
      <c r="F140" s="312" t="s">
        <v>488</v>
      </c>
      <c r="G140" s="291"/>
      <c r="H140" s="291" t="s">
        <v>545</v>
      </c>
      <c r="I140" s="291" t="s">
        <v>522</v>
      </c>
      <c r="J140" s="291"/>
      <c r="K140" s="334"/>
    </row>
    <row r="141" spans="2:1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spans="2:11" ht="18.75" customHeight="1">
      <c r="B142" s="288"/>
      <c r="C142" s="288"/>
      <c r="D142" s="288"/>
      <c r="E142" s="288"/>
      <c r="F142" s="324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303" t="s">
        <v>546</v>
      </c>
      <c r="D145" s="303"/>
      <c r="E145" s="303"/>
      <c r="F145" s="303"/>
      <c r="G145" s="303"/>
      <c r="H145" s="303"/>
      <c r="I145" s="303"/>
      <c r="J145" s="303"/>
      <c r="K145" s="304"/>
    </row>
    <row r="146" spans="2:11" ht="17.25" customHeight="1">
      <c r="B146" s="302"/>
      <c r="C146" s="305" t="s">
        <v>482</v>
      </c>
      <c r="D146" s="305"/>
      <c r="E146" s="305"/>
      <c r="F146" s="305" t="s">
        <v>483</v>
      </c>
      <c r="G146" s="306"/>
      <c r="H146" s="305" t="s">
        <v>710</v>
      </c>
      <c r="I146" s="305" t="s">
        <v>658</v>
      </c>
      <c r="J146" s="305" t="s">
        <v>484</v>
      </c>
      <c r="K146" s="304"/>
    </row>
    <row r="147" spans="2:11" ht="17.25" customHeight="1">
      <c r="B147" s="302"/>
      <c r="C147" s="307" t="s">
        <v>485</v>
      </c>
      <c r="D147" s="307"/>
      <c r="E147" s="307"/>
      <c r="F147" s="308" t="s">
        <v>486</v>
      </c>
      <c r="G147" s="309"/>
      <c r="H147" s="307"/>
      <c r="I147" s="307"/>
      <c r="J147" s="307" t="s">
        <v>487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spans="2:11" ht="15" customHeight="1">
      <c r="B149" s="313"/>
      <c r="C149" s="338" t="s">
        <v>491</v>
      </c>
      <c r="D149" s="291"/>
      <c r="E149" s="291"/>
      <c r="F149" s="339" t="s">
        <v>488</v>
      </c>
      <c r="G149" s="291"/>
      <c r="H149" s="338" t="s">
        <v>527</v>
      </c>
      <c r="I149" s="338" t="s">
        <v>490</v>
      </c>
      <c r="J149" s="338">
        <v>120</v>
      </c>
      <c r="K149" s="334"/>
    </row>
    <row r="150" spans="2:11" ht="15" customHeight="1">
      <c r="B150" s="313"/>
      <c r="C150" s="338" t="s">
        <v>536</v>
      </c>
      <c r="D150" s="291"/>
      <c r="E150" s="291"/>
      <c r="F150" s="339" t="s">
        <v>488</v>
      </c>
      <c r="G150" s="291"/>
      <c r="H150" s="338" t="s">
        <v>547</v>
      </c>
      <c r="I150" s="338" t="s">
        <v>490</v>
      </c>
      <c r="J150" s="338" t="s">
        <v>538</v>
      </c>
      <c r="K150" s="334"/>
    </row>
    <row r="151" spans="2:11" ht="15" customHeight="1">
      <c r="B151" s="313"/>
      <c r="C151" s="338" t="s">
        <v>441</v>
      </c>
      <c r="D151" s="291"/>
      <c r="E151" s="291"/>
      <c r="F151" s="339" t="s">
        <v>488</v>
      </c>
      <c r="G151" s="291"/>
      <c r="H151" s="338" t="s">
        <v>548</v>
      </c>
      <c r="I151" s="338" t="s">
        <v>490</v>
      </c>
      <c r="J151" s="338" t="s">
        <v>538</v>
      </c>
      <c r="K151" s="334"/>
    </row>
    <row r="152" spans="2:11" ht="15" customHeight="1">
      <c r="B152" s="313"/>
      <c r="C152" s="338" t="s">
        <v>493</v>
      </c>
      <c r="D152" s="291"/>
      <c r="E152" s="291"/>
      <c r="F152" s="339" t="s">
        <v>494</v>
      </c>
      <c r="G152" s="291"/>
      <c r="H152" s="338" t="s">
        <v>527</v>
      </c>
      <c r="I152" s="338" t="s">
        <v>490</v>
      </c>
      <c r="J152" s="338">
        <v>50</v>
      </c>
      <c r="K152" s="334"/>
    </row>
    <row r="153" spans="2:11" ht="15" customHeight="1">
      <c r="B153" s="313"/>
      <c r="C153" s="338" t="s">
        <v>496</v>
      </c>
      <c r="D153" s="291"/>
      <c r="E153" s="291"/>
      <c r="F153" s="339" t="s">
        <v>488</v>
      </c>
      <c r="G153" s="291"/>
      <c r="H153" s="338" t="s">
        <v>527</v>
      </c>
      <c r="I153" s="338" t="s">
        <v>498</v>
      </c>
      <c r="J153" s="338"/>
      <c r="K153" s="334"/>
    </row>
    <row r="154" spans="2:11" ht="15" customHeight="1">
      <c r="B154" s="313"/>
      <c r="C154" s="338" t="s">
        <v>507</v>
      </c>
      <c r="D154" s="291"/>
      <c r="E154" s="291"/>
      <c r="F154" s="339" t="s">
        <v>494</v>
      </c>
      <c r="G154" s="291"/>
      <c r="H154" s="338" t="s">
        <v>527</v>
      </c>
      <c r="I154" s="338" t="s">
        <v>490</v>
      </c>
      <c r="J154" s="338">
        <v>50</v>
      </c>
      <c r="K154" s="334"/>
    </row>
    <row r="155" spans="2:11" ht="15" customHeight="1">
      <c r="B155" s="313"/>
      <c r="C155" s="338" t="s">
        <v>515</v>
      </c>
      <c r="D155" s="291"/>
      <c r="E155" s="291"/>
      <c r="F155" s="339" t="s">
        <v>494</v>
      </c>
      <c r="G155" s="291"/>
      <c r="H155" s="338" t="s">
        <v>527</v>
      </c>
      <c r="I155" s="338" t="s">
        <v>490</v>
      </c>
      <c r="J155" s="338">
        <v>50</v>
      </c>
      <c r="K155" s="334"/>
    </row>
    <row r="156" spans="2:11" ht="15" customHeight="1">
      <c r="B156" s="313"/>
      <c r="C156" s="338" t="s">
        <v>513</v>
      </c>
      <c r="D156" s="291"/>
      <c r="E156" s="291"/>
      <c r="F156" s="339" t="s">
        <v>494</v>
      </c>
      <c r="G156" s="291"/>
      <c r="H156" s="338" t="s">
        <v>527</v>
      </c>
      <c r="I156" s="338" t="s">
        <v>490</v>
      </c>
      <c r="J156" s="338">
        <v>50</v>
      </c>
      <c r="K156" s="334"/>
    </row>
    <row r="157" spans="2:11" ht="15" customHeight="1">
      <c r="B157" s="313"/>
      <c r="C157" s="338" t="s">
        <v>696</v>
      </c>
      <c r="D157" s="291"/>
      <c r="E157" s="291"/>
      <c r="F157" s="339" t="s">
        <v>488</v>
      </c>
      <c r="G157" s="291"/>
      <c r="H157" s="338" t="s">
        <v>549</v>
      </c>
      <c r="I157" s="338" t="s">
        <v>490</v>
      </c>
      <c r="J157" s="338" t="s">
        <v>550</v>
      </c>
      <c r="K157" s="334"/>
    </row>
    <row r="158" spans="2:11" ht="15" customHeight="1">
      <c r="B158" s="313"/>
      <c r="C158" s="338" t="s">
        <v>551</v>
      </c>
      <c r="D158" s="291"/>
      <c r="E158" s="291"/>
      <c r="F158" s="339" t="s">
        <v>488</v>
      </c>
      <c r="G158" s="291"/>
      <c r="H158" s="338" t="s">
        <v>552</v>
      </c>
      <c r="I158" s="338" t="s">
        <v>522</v>
      </c>
      <c r="J158" s="338"/>
      <c r="K158" s="334"/>
    </row>
    <row r="159" spans="2:11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spans="2:11" ht="18.75" customHeight="1">
      <c r="B160" s="288"/>
      <c r="C160" s="291"/>
      <c r="D160" s="291"/>
      <c r="E160" s="291"/>
      <c r="F160" s="312"/>
      <c r="G160" s="291"/>
      <c r="H160" s="291"/>
      <c r="I160" s="291"/>
      <c r="J160" s="291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279" t="s">
        <v>553</v>
      </c>
      <c r="D163" s="279"/>
      <c r="E163" s="279"/>
      <c r="F163" s="279"/>
      <c r="G163" s="279"/>
      <c r="H163" s="279"/>
      <c r="I163" s="279"/>
      <c r="J163" s="279"/>
      <c r="K163" s="280"/>
    </row>
    <row r="164" spans="2:11" ht="17.25" customHeight="1">
      <c r="B164" s="278"/>
      <c r="C164" s="305" t="s">
        <v>482</v>
      </c>
      <c r="D164" s="305"/>
      <c r="E164" s="305"/>
      <c r="F164" s="305" t="s">
        <v>483</v>
      </c>
      <c r="G164" s="342"/>
      <c r="H164" s="343" t="s">
        <v>710</v>
      </c>
      <c r="I164" s="343" t="s">
        <v>658</v>
      </c>
      <c r="J164" s="305" t="s">
        <v>484</v>
      </c>
      <c r="K164" s="280"/>
    </row>
    <row r="165" spans="2:11" ht="17.25" customHeight="1">
      <c r="B165" s="282"/>
      <c r="C165" s="307" t="s">
        <v>485</v>
      </c>
      <c r="D165" s="307"/>
      <c r="E165" s="307"/>
      <c r="F165" s="308" t="s">
        <v>486</v>
      </c>
      <c r="G165" s="344"/>
      <c r="H165" s="345"/>
      <c r="I165" s="345"/>
      <c r="J165" s="307" t="s">
        <v>487</v>
      </c>
      <c r="K165" s="284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spans="2:11" ht="15" customHeight="1">
      <c r="B167" s="313"/>
      <c r="C167" s="291" t="s">
        <v>491</v>
      </c>
      <c r="D167" s="291"/>
      <c r="E167" s="291"/>
      <c r="F167" s="312" t="s">
        <v>488</v>
      </c>
      <c r="G167" s="291"/>
      <c r="H167" s="291" t="s">
        <v>527</v>
      </c>
      <c r="I167" s="291" t="s">
        <v>490</v>
      </c>
      <c r="J167" s="291">
        <v>120</v>
      </c>
      <c r="K167" s="334"/>
    </row>
    <row r="168" spans="2:11" ht="15" customHeight="1">
      <c r="B168" s="313"/>
      <c r="C168" s="291" t="s">
        <v>536</v>
      </c>
      <c r="D168" s="291"/>
      <c r="E168" s="291"/>
      <c r="F168" s="312" t="s">
        <v>488</v>
      </c>
      <c r="G168" s="291"/>
      <c r="H168" s="291" t="s">
        <v>537</v>
      </c>
      <c r="I168" s="291" t="s">
        <v>490</v>
      </c>
      <c r="J168" s="291" t="s">
        <v>538</v>
      </c>
      <c r="K168" s="334"/>
    </row>
    <row r="169" spans="2:11" ht="15" customHeight="1">
      <c r="B169" s="313"/>
      <c r="C169" s="291" t="s">
        <v>441</v>
      </c>
      <c r="D169" s="291"/>
      <c r="E169" s="291"/>
      <c r="F169" s="312" t="s">
        <v>488</v>
      </c>
      <c r="G169" s="291"/>
      <c r="H169" s="291" t="s">
        <v>554</v>
      </c>
      <c r="I169" s="291" t="s">
        <v>490</v>
      </c>
      <c r="J169" s="291" t="s">
        <v>538</v>
      </c>
      <c r="K169" s="334"/>
    </row>
    <row r="170" spans="2:11" ht="15" customHeight="1">
      <c r="B170" s="313"/>
      <c r="C170" s="291" t="s">
        <v>493</v>
      </c>
      <c r="D170" s="291"/>
      <c r="E170" s="291"/>
      <c r="F170" s="312" t="s">
        <v>494</v>
      </c>
      <c r="G170" s="291"/>
      <c r="H170" s="291" t="s">
        <v>554</v>
      </c>
      <c r="I170" s="291" t="s">
        <v>490</v>
      </c>
      <c r="J170" s="291">
        <v>50</v>
      </c>
      <c r="K170" s="334"/>
    </row>
    <row r="171" spans="2:11" ht="15" customHeight="1">
      <c r="B171" s="313"/>
      <c r="C171" s="291" t="s">
        <v>496</v>
      </c>
      <c r="D171" s="291"/>
      <c r="E171" s="291"/>
      <c r="F171" s="312" t="s">
        <v>488</v>
      </c>
      <c r="G171" s="291"/>
      <c r="H171" s="291" t="s">
        <v>554</v>
      </c>
      <c r="I171" s="291" t="s">
        <v>498</v>
      </c>
      <c r="J171" s="291"/>
      <c r="K171" s="334"/>
    </row>
    <row r="172" spans="2:11" ht="15" customHeight="1">
      <c r="B172" s="313"/>
      <c r="C172" s="291" t="s">
        <v>507</v>
      </c>
      <c r="D172" s="291"/>
      <c r="E172" s="291"/>
      <c r="F172" s="312" t="s">
        <v>494</v>
      </c>
      <c r="G172" s="291"/>
      <c r="H172" s="291" t="s">
        <v>554</v>
      </c>
      <c r="I172" s="291" t="s">
        <v>490</v>
      </c>
      <c r="J172" s="291">
        <v>50</v>
      </c>
      <c r="K172" s="334"/>
    </row>
    <row r="173" spans="2:11" ht="15" customHeight="1">
      <c r="B173" s="313"/>
      <c r="C173" s="291" t="s">
        <v>515</v>
      </c>
      <c r="D173" s="291"/>
      <c r="E173" s="291"/>
      <c r="F173" s="312" t="s">
        <v>494</v>
      </c>
      <c r="G173" s="291"/>
      <c r="H173" s="291" t="s">
        <v>554</v>
      </c>
      <c r="I173" s="291" t="s">
        <v>490</v>
      </c>
      <c r="J173" s="291">
        <v>50</v>
      </c>
      <c r="K173" s="334"/>
    </row>
    <row r="174" spans="2:11" ht="15" customHeight="1">
      <c r="B174" s="313"/>
      <c r="C174" s="291" t="s">
        <v>513</v>
      </c>
      <c r="D174" s="291"/>
      <c r="E174" s="291"/>
      <c r="F174" s="312" t="s">
        <v>494</v>
      </c>
      <c r="G174" s="291"/>
      <c r="H174" s="291" t="s">
        <v>554</v>
      </c>
      <c r="I174" s="291" t="s">
        <v>490</v>
      </c>
      <c r="J174" s="291">
        <v>50</v>
      </c>
      <c r="K174" s="334"/>
    </row>
    <row r="175" spans="2:11" ht="15" customHeight="1">
      <c r="B175" s="313"/>
      <c r="C175" s="291" t="s">
        <v>709</v>
      </c>
      <c r="D175" s="291"/>
      <c r="E175" s="291"/>
      <c r="F175" s="312" t="s">
        <v>488</v>
      </c>
      <c r="G175" s="291"/>
      <c r="H175" s="291" t="s">
        <v>555</v>
      </c>
      <c r="I175" s="291" t="s">
        <v>556</v>
      </c>
      <c r="J175" s="291"/>
      <c r="K175" s="334"/>
    </row>
    <row r="176" spans="2:11" ht="15" customHeight="1">
      <c r="B176" s="313"/>
      <c r="C176" s="291" t="s">
        <v>658</v>
      </c>
      <c r="D176" s="291"/>
      <c r="E176" s="291"/>
      <c r="F176" s="312" t="s">
        <v>488</v>
      </c>
      <c r="G176" s="291"/>
      <c r="H176" s="291" t="s">
        <v>557</v>
      </c>
      <c r="I176" s="291" t="s">
        <v>558</v>
      </c>
      <c r="J176" s="291">
        <v>1</v>
      </c>
      <c r="K176" s="334"/>
    </row>
    <row r="177" spans="2:11" ht="15" customHeight="1">
      <c r="B177" s="313"/>
      <c r="C177" s="291" t="s">
        <v>654</v>
      </c>
      <c r="D177" s="291"/>
      <c r="E177" s="291"/>
      <c r="F177" s="312" t="s">
        <v>488</v>
      </c>
      <c r="G177" s="291"/>
      <c r="H177" s="291" t="s">
        <v>559</v>
      </c>
      <c r="I177" s="291" t="s">
        <v>490</v>
      </c>
      <c r="J177" s="291">
        <v>20</v>
      </c>
      <c r="K177" s="334"/>
    </row>
    <row r="178" spans="2:11" ht="15" customHeight="1">
      <c r="B178" s="313"/>
      <c r="C178" s="291" t="s">
        <v>710</v>
      </c>
      <c r="D178" s="291"/>
      <c r="E178" s="291"/>
      <c r="F178" s="312" t="s">
        <v>488</v>
      </c>
      <c r="G178" s="291"/>
      <c r="H178" s="291" t="s">
        <v>560</v>
      </c>
      <c r="I178" s="291" t="s">
        <v>490</v>
      </c>
      <c r="J178" s="291">
        <v>255</v>
      </c>
      <c r="K178" s="334"/>
    </row>
    <row r="179" spans="2:11" ht="15" customHeight="1">
      <c r="B179" s="313"/>
      <c r="C179" s="291" t="s">
        <v>711</v>
      </c>
      <c r="D179" s="291"/>
      <c r="E179" s="291"/>
      <c r="F179" s="312" t="s">
        <v>488</v>
      </c>
      <c r="G179" s="291"/>
      <c r="H179" s="291" t="s">
        <v>453</v>
      </c>
      <c r="I179" s="291" t="s">
        <v>490</v>
      </c>
      <c r="J179" s="291">
        <v>10</v>
      </c>
      <c r="K179" s="334"/>
    </row>
    <row r="180" spans="2:11" ht="15" customHeight="1">
      <c r="B180" s="313"/>
      <c r="C180" s="291" t="s">
        <v>712</v>
      </c>
      <c r="D180" s="291"/>
      <c r="E180" s="291"/>
      <c r="F180" s="312" t="s">
        <v>488</v>
      </c>
      <c r="G180" s="291"/>
      <c r="H180" s="291" t="s">
        <v>561</v>
      </c>
      <c r="I180" s="291" t="s">
        <v>522</v>
      </c>
      <c r="J180" s="291"/>
      <c r="K180" s="334"/>
    </row>
    <row r="181" spans="2:11" ht="15" customHeight="1">
      <c r="B181" s="313"/>
      <c r="C181" s="291" t="s">
        <v>562</v>
      </c>
      <c r="D181" s="291"/>
      <c r="E181" s="291"/>
      <c r="F181" s="312" t="s">
        <v>488</v>
      </c>
      <c r="G181" s="291"/>
      <c r="H181" s="291" t="s">
        <v>563</v>
      </c>
      <c r="I181" s="291" t="s">
        <v>522</v>
      </c>
      <c r="J181" s="291"/>
      <c r="K181" s="334"/>
    </row>
    <row r="182" spans="2:11" ht="15" customHeight="1">
      <c r="B182" s="313"/>
      <c r="C182" s="291" t="s">
        <v>551</v>
      </c>
      <c r="D182" s="291"/>
      <c r="E182" s="291"/>
      <c r="F182" s="312" t="s">
        <v>488</v>
      </c>
      <c r="G182" s="291"/>
      <c r="H182" s="291" t="s">
        <v>564</v>
      </c>
      <c r="I182" s="291" t="s">
        <v>522</v>
      </c>
      <c r="J182" s="291"/>
      <c r="K182" s="334"/>
    </row>
    <row r="183" spans="2:11" ht="15" customHeight="1">
      <c r="B183" s="313"/>
      <c r="C183" s="291" t="s">
        <v>714</v>
      </c>
      <c r="D183" s="291"/>
      <c r="E183" s="291"/>
      <c r="F183" s="312" t="s">
        <v>494</v>
      </c>
      <c r="G183" s="291"/>
      <c r="H183" s="291" t="s">
        <v>565</v>
      </c>
      <c r="I183" s="291" t="s">
        <v>490</v>
      </c>
      <c r="J183" s="291">
        <v>50</v>
      </c>
      <c r="K183" s="334"/>
    </row>
    <row r="184" spans="2:11" ht="15" customHeight="1">
      <c r="B184" s="313"/>
      <c r="C184" s="291" t="s">
        <v>566</v>
      </c>
      <c r="D184" s="291"/>
      <c r="E184" s="291"/>
      <c r="F184" s="312" t="s">
        <v>494</v>
      </c>
      <c r="G184" s="291"/>
      <c r="H184" s="291" t="s">
        <v>567</v>
      </c>
      <c r="I184" s="291" t="s">
        <v>568</v>
      </c>
      <c r="J184" s="291"/>
      <c r="K184" s="334"/>
    </row>
    <row r="185" spans="2:11" ht="15" customHeight="1">
      <c r="B185" s="313"/>
      <c r="C185" s="291" t="s">
        <v>569</v>
      </c>
      <c r="D185" s="291"/>
      <c r="E185" s="291"/>
      <c r="F185" s="312" t="s">
        <v>494</v>
      </c>
      <c r="G185" s="291"/>
      <c r="H185" s="291" t="s">
        <v>570</v>
      </c>
      <c r="I185" s="291" t="s">
        <v>568</v>
      </c>
      <c r="J185" s="291"/>
      <c r="K185" s="334"/>
    </row>
    <row r="186" spans="2:11" ht="15" customHeight="1">
      <c r="B186" s="313"/>
      <c r="C186" s="291" t="s">
        <v>571</v>
      </c>
      <c r="D186" s="291"/>
      <c r="E186" s="291"/>
      <c r="F186" s="312" t="s">
        <v>494</v>
      </c>
      <c r="G186" s="291"/>
      <c r="H186" s="291" t="s">
        <v>572</v>
      </c>
      <c r="I186" s="291" t="s">
        <v>568</v>
      </c>
      <c r="J186" s="291"/>
      <c r="K186" s="334"/>
    </row>
    <row r="187" spans="2:11" ht="15" customHeight="1">
      <c r="B187" s="313"/>
      <c r="C187" s="346" t="s">
        <v>573</v>
      </c>
      <c r="D187" s="291"/>
      <c r="E187" s="291"/>
      <c r="F187" s="312" t="s">
        <v>494</v>
      </c>
      <c r="G187" s="291"/>
      <c r="H187" s="291" t="s">
        <v>574</v>
      </c>
      <c r="I187" s="291" t="s">
        <v>575</v>
      </c>
      <c r="J187" s="347" t="s">
        <v>576</v>
      </c>
      <c r="K187" s="334"/>
    </row>
    <row r="188" spans="2:11" ht="15" customHeight="1">
      <c r="B188" s="340"/>
      <c r="C188" s="348"/>
      <c r="D188" s="322"/>
      <c r="E188" s="322"/>
      <c r="F188" s="322"/>
      <c r="G188" s="322"/>
      <c r="H188" s="322"/>
      <c r="I188" s="322"/>
      <c r="J188" s="322"/>
      <c r="K188" s="341"/>
    </row>
    <row r="189" spans="2:11" ht="18.75" customHeight="1">
      <c r="B189" s="349"/>
      <c r="C189" s="350"/>
      <c r="D189" s="350"/>
      <c r="E189" s="350"/>
      <c r="F189" s="351"/>
      <c r="G189" s="291"/>
      <c r="H189" s="291"/>
      <c r="I189" s="291"/>
      <c r="J189" s="291"/>
      <c r="K189" s="288"/>
    </row>
    <row r="190" spans="2:11" ht="18.75" customHeight="1">
      <c r="B190" s="288"/>
      <c r="C190" s="291"/>
      <c r="D190" s="291"/>
      <c r="E190" s="291"/>
      <c r="F190" s="312"/>
      <c r="G190" s="291"/>
      <c r="H190" s="291"/>
      <c r="I190" s="291"/>
      <c r="J190" s="291"/>
      <c r="K190" s="288"/>
    </row>
    <row r="191" spans="2:11" ht="18.75" customHeight="1"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</row>
    <row r="192" spans="2:11" ht="13.5">
      <c r="B192" s="275"/>
      <c r="C192" s="276"/>
      <c r="D192" s="276"/>
      <c r="E192" s="276"/>
      <c r="F192" s="276"/>
      <c r="G192" s="276"/>
      <c r="H192" s="276"/>
      <c r="I192" s="276"/>
      <c r="J192" s="276"/>
      <c r="K192" s="277"/>
    </row>
    <row r="193" spans="2:11" ht="21">
      <c r="B193" s="278"/>
      <c r="C193" s="279" t="s">
        <v>577</v>
      </c>
      <c r="D193" s="279"/>
      <c r="E193" s="279"/>
      <c r="F193" s="279"/>
      <c r="G193" s="279"/>
      <c r="H193" s="279"/>
      <c r="I193" s="279"/>
      <c r="J193" s="279"/>
      <c r="K193" s="280"/>
    </row>
    <row r="194" spans="2:11" ht="25.5" customHeight="1">
      <c r="B194" s="278"/>
      <c r="C194" s="352" t="s">
        <v>578</v>
      </c>
      <c r="D194" s="352"/>
      <c r="E194" s="352"/>
      <c r="F194" s="352" t="s">
        <v>579</v>
      </c>
      <c r="G194" s="353"/>
      <c r="H194" s="354" t="s">
        <v>580</v>
      </c>
      <c r="I194" s="354"/>
      <c r="J194" s="354"/>
      <c r="K194" s="280"/>
    </row>
    <row r="195" spans="2:11" ht="5.25" customHeight="1">
      <c r="B195" s="313"/>
      <c r="C195" s="310"/>
      <c r="D195" s="310"/>
      <c r="E195" s="310"/>
      <c r="F195" s="310"/>
      <c r="G195" s="291"/>
      <c r="H195" s="310"/>
      <c r="I195" s="310"/>
      <c r="J195" s="310"/>
      <c r="K195" s="334"/>
    </row>
    <row r="196" spans="2:11" ht="15" customHeight="1">
      <c r="B196" s="313"/>
      <c r="C196" s="291" t="s">
        <v>581</v>
      </c>
      <c r="D196" s="291"/>
      <c r="E196" s="291"/>
      <c r="F196" s="312" t="s">
        <v>644</v>
      </c>
      <c r="G196" s="291"/>
      <c r="H196" s="355" t="s">
        <v>582</v>
      </c>
      <c r="I196" s="355"/>
      <c r="J196" s="355"/>
      <c r="K196" s="334"/>
    </row>
    <row r="197" spans="2:11" ht="15" customHeight="1">
      <c r="B197" s="313"/>
      <c r="C197" s="319"/>
      <c r="D197" s="291"/>
      <c r="E197" s="291"/>
      <c r="F197" s="312" t="s">
        <v>645</v>
      </c>
      <c r="G197" s="291"/>
      <c r="H197" s="355" t="s">
        <v>583</v>
      </c>
      <c r="I197" s="355"/>
      <c r="J197" s="355"/>
      <c r="K197" s="334"/>
    </row>
    <row r="198" spans="2:11" ht="15" customHeight="1">
      <c r="B198" s="313"/>
      <c r="C198" s="319"/>
      <c r="D198" s="291"/>
      <c r="E198" s="291"/>
      <c r="F198" s="312" t="s">
        <v>648</v>
      </c>
      <c r="G198" s="291"/>
      <c r="H198" s="355" t="s">
        <v>584</v>
      </c>
      <c r="I198" s="355"/>
      <c r="J198" s="355"/>
      <c r="K198" s="334"/>
    </row>
    <row r="199" spans="2:11" ht="15" customHeight="1">
      <c r="B199" s="313"/>
      <c r="C199" s="291"/>
      <c r="D199" s="291"/>
      <c r="E199" s="291"/>
      <c r="F199" s="312" t="s">
        <v>646</v>
      </c>
      <c r="G199" s="291"/>
      <c r="H199" s="355" t="s">
        <v>585</v>
      </c>
      <c r="I199" s="355"/>
      <c r="J199" s="355"/>
      <c r="K199" s="334"/>
    </row>
    <row r="200" spans="2:11" ht="15" customHeight="1">
      <c r="B200" s="313"/>
      <c r="C200" s="291"/>
      <c r="D200" s="291"/>
      <c r="E200" s="291"/>
      <c r="F200" s="312" t="s">
        <v>647</v>
      </c>
      <c r="G200" s="291"/>
      <c r="H200" s="355" t="s">
        <v>586</v>
      </c>
      <c r="I200" s="355"/>
      <c r="J200" s="355"/>
      <c r="K200" s="334"/>
    </row>
    <row r="201" spans="2:11" ht="15" customHeight="1">
      <c r="B201" s="313"/>
      <c r="C201" s="291"/>
      <c r="D201" s="291"/>
      <c r="E201" s="291"/>
      <c r="F201" s="312"/>
      <c r="G201" s="291"/>
      <c r="H201" s="291"/>
      <c r="I201" s="291"/>
      <c r="J201" s="291"/>
      <c r="K201" s="334"/>
    </row>
    <row r="202" spans="2:11" ht="15" customHeight="1">
      <c r="B202" s="313"/>
      <c r="C202" s="291" t="s">
        <v>534</v>
      </c>
      <c r="D202" s="291"/>
      <c r="E202" s="291"/>
      <c r="F202" s="312" t="s">
        <v>679</v>
      </c>
      <c r="G202" s="291"/>
      <c r="H202" s="355" t="s">
        <v>587</v>
      </c>
      <c r="I202" s="355"/>
      <c r="J202" s="355"/>
      <c r="K202" s="334"/>
    </row>
    <row r="203" spans="2:11" ht="15" customHeight="1">
      <c r="B203" s="313"/>
      <c r="C203" s="319"/>
      <c r="D203" s="291"/>
      <c r="E203" s="291"/>
      <c r="F203" s="312" t="s">
        <v>435</v>
      </c>
      <c r="G203" s="291"/>
      <c r="H203" s="355" t="s">
        <v>436</v>
      </c>
      <c r="I203" s="355"/>
      <c r="J203" s="355"/>
      <c r="K203" s="334"/>
    </row>
    <row r="204" spans="2:11" ht="15" customHeight="1">
      <c r="B204" s="313"/>
      <c r="C204" s="291"/>
      <c r="D204" s="291"/>
      <c r="E204" s="291"/>
      <c r="F204" s="312" t="s">
        <v>433</v>
      </c>
      <c r="G204" s="291"/>
      <c r="H204" s="355" t="s">
        <v>588</v>
      </c>
      <c r="I204" s="355"/>
      <c r="J204" s="355"/>
      <c r="K204" s="334"/>
    </row>
    <row r="205" spans="2:11" ht="15" customHeight="1">
      <c r="B205" s="356"/>
      <c r="C205" s="319"/>
      <c r="D205" s="319"/>
      <c r="E205" s="319"/>
      <c r="F205" s="312" t="s">
        <v>437</v>
      </c>
      <c r="G205" s="297"/>
      <c r="H205" s="357" t="s">
        <v>438</v>
      </c>
      <c r="I205" s="357"/>
      <c r="J205" s="357"/>
      <c r="K205" s="358"/>
    </row>
    <row r="206" spans="2:11" ht="15" customHeight="1">
      <c r="B206" s="356"/>
      <c r="C206" s="319"/>
      <c r="D206" s="319"/>
      <c r="E206" s="319"/>
      <c r="F206" s="312" t="s">
        <v>439</v>
      </c>
      <c r="G206" s="297"/>
      <c r="H206" s="357" t="s">
        <v>804</v>
      </c>
      <c r="I206" s="357"/>
      <c r="J206" s="357"/>
      <c r="K206" s="358"/>
    </row>
    <row r="207" spans="2:11" ht="15" customHeight="1">
      <c r="B207" s="356"/>
      <c r="C207" s="319"/>
      <c r="D207" s="319"/>
      <c r="E207" s="319"/>
      <c r="F207" s="359"/>
      <c r="G207" s="297"/>
      <c r="H207" s="360"/>
      <c r="I207" s="360"/>
      <c r="J207" s="360"/>
      <c r="K207" s="358"/>
    </row>
    <row r="208" spans="2:11" ht="15" customHeight="1">
      <c r="B208" s="356"/>
      <c r="C208" s="291" t="s">
        <v>558</v>
      </c>
      <c r="D208" s="319"/>
      <c r="E208" s="319"/>
      <c r="F208" s="312">
        <v>1</v>
      </c>
      <c r="G208" s="297"/>
      <c r="H208" s="357" t="s">
        <v>589</v>
      </c>
      <c r="I208" s="357"/>
      <c r="J208" s="357"/>
      <c r="K208" s="358"/>
    </row>
    <row r="209" spans="2:11" ht="15" customHeight="1">
      <c r="B209" s="356"/>
      <c r="C209" s="319"/>
      <c r="D209" s="319"/>
      <c r="E209" s="319"/>
      <c r="F209" s="312">
        <v>2</v>
      </c>
      <c r="G209" s="297"/>
      <c r="H209" s="357" t="s">
        <v>590</v>
      </c>
      <c r="I209" s="357"/>
      <c r="J209" s="357"/>
      <c r="K209" s="358"/>
    </row>
    <row r="210" spans="2:11" ht="15" customHeight="1">
      <c r="B210" s="356"/>
      <c r="C210" s="319"/>
      <c r="D210" s="319"/>
      <c r="E210" s="319"/>
      <c r="F210" s="312">
        <v>3</v>
      </c>
      <c r="G210" s="297"/>
      <c r="H210" s="357" t="s">
        <v>591</v>
      </c>
      <c r="I210" s="357"/>
      <c r="J210" s="357"/>
      <c r="K210" s="358"/>
    </row>
    <row r="211" spans="2:11" ht="15" customHeight="1">
      <c r="B211" s="356"/>
      <c r="C211" s="319"/>
      <c r="D211" s="319"/>
      <c r="E211" s="319"/>
      <c r="F211" s="312">
        <v>4</v>
      </c>
      <c r="G211" s="297"/>
      <c r="H211" s="357" t="s">
        <v>592</v>
      </c>
      <c r="I211" s="357"/>
      <c r="J211" s="357"/>
      <c r="K211" s="358"/>
    </row>
    <row r="212" spans="2:11" ht="12.75" customHeight="1">
      <c r="B212" s="361"/>
      <c r="C212" s="362"/>
      <c r="D212" s="362"/>
      <c r="E212" s="362"/>
      <c r="F212" s="362"/>
      <c r="G212" s="362"/>
      <c r="H212" s="362"/>
      <c r="I212" s="362"/>
      <c r="J212" s="362"/>
      <c r="K212" s="363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Pavla-PC\Pavla</dc:creator>
  <cp:keywords/>
  <dc:description/>
  <cp:lastModifiedBy>Pavla</cp:lastModifiedBy>
  <dcterms:created xsi:type="dcterms:W3CDTF">2017-03-20T20:10:35Z</dcterms:created>
  <dcterms:modified xsi:type="dcterms:W3CDTF">2017-03-20T20:10:46Z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