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3"/>
  </bookViews>
  <sheets>
    <sheet name="rekapitulace" sheetId="1" r:id="rId1"/>
    <sheet name="SO 000" sheetId="2" r:id="rId2"/>
    <sheet name="SO 180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<sst xmlns="http://schemas.openxmlformats.org/spreadsheetml/2006/main" count="233" uniqueCount="100">
  <si>
    <t>Soupis objektů s DPH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</si>
  <si>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</si>
  <si>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</si>
  <si>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</si>
  <si>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</si>
  <si>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</si>
  <si>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</si>
  <si>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</si>
  <si>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</si>
  <si>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</si>
  <si>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</si>
  <si>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Příloha k formuláři pro ocenění nabídky</t>
  </si>
  <si>
    <t>Stavba :</t>
  </si>
  <si>
    <t>číslo a název SO:</t>
  </si>
  <si>
    <t>číslo a název rozpočtu:</t>
  </si>
  <si>
    <t>SO 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</si>
  <si>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</si>
  <si>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</si>
  <si>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</si>
  <si>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</si>
  <si>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</si>
  <si>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</si>
  <si>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</si>
  <si>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</si>
  <si>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</si>
  <si>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</si>
  <si>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</si>
  <si>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</si>
  <si>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</si>
  <si>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</si>
  <si>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</si>
  <si>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</si>
  <si>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</si>
  <si>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</si>
  <si>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</si>
  <si>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</si>
  <si>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</si>
  <si>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</si>
  <si>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</si>
  <si>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/>
  </si>
  <si>
    <t xml:space="preserve">T         </t>
  </si>
  <si>
    <t xml:space="preserve">KPL       </t>
  </si>
  <si>
    <t xml:space="preserve">KS        </t>
  </si>
  <si>
    <t>OSTAT POŽADAVKY - DOKUMENTACE SKUTEČ PROVEDENÍ
CS vlastní</t>
  </si>
  <si>
    <t>ZAŘÍZENÍ STAVENIŠTĚ - ZŘÍZENÍ, PROVOZ, DEMONTÁŽ
CS vlastní</t>
  </si>
  <si>
    <t>C e l k e m</t>
  </si>
  <si>
    <t>Zemní práce</t>
  </si>
  <si>
    <t>ODKOPÁVKY A PROKOPÁVKY OBECNÉ TŘ. I, ODVOZ DO 20KM</t>
  </si>
  <si>
    <t xml:space="preserve">M3        </t>
  </si>
  <si>
    <t xml:space="preserve">M2        </t>
  </si>
  <si>
    <t>Ostatní konstrukce a práce</t>
  </si>
  <si>
    <t>SO 180</t>
  </si>
  <si>
    <t>Dopravně inženýrská opatření</t>
  </si>
  <si>
    <t>02940</t>
  </si>
  <si>
    <t>OSTATNÍ POŽADAVKY - VYPRACOVÁNÍ DOKUMENTACE
pasportizace objízdných tras a dotčených komunikací</t>
  </si>
  <si>
    <t>SO 201</t>
  </si>
  <si>
    <t>ODSTRANĚNÍ TRAVIN</t>
  </si>
  <si>
    <t>ODSTRANĚNÍ KŘOVIN S ODVOZEM DO 20KM</t>
  </si>
  <si>
    <t>Svislé konstrukce</t>
  </si>
  <si>
    <t>Varianta:NŘ - Návrh řešení</t>
  </si>
  <si>
    <t>OSTATNÍ POŽADAVKY - INFORMAČNÍ TABULE
CS vlastní</t>
  </si>
  <si>
    <t>odhad 160 kg/ m3</t>
  </si>
  <si>
    <t>KG</t>
  </si>
  <si>
    <t>po 1 m na NK</t>
  </si>
  <si>
    <t>OČIŠTĚNÍ BETON KONSTR OTRYSKÁNÍM TLAK VODOU DO 1000 BARŮ</t>
  </si>
  <si>
    <t>M2</t>
  </si>
  <si>
    <t>Úpravy povrchů, podlahy, výplně otvorů</t>
  </si>
  <si>
    <t>REPROFILACE PODHLEDŮ, SVISLÝCH PLOCH SANAČNÍ MALTOU DVOUVRST TL 50MM</t>
  </si>
  <si>
    <t>SPOJOVACÍ MŮSTEK MEZI STARÝM A NOVÝM BETONEM</t>
  </si>
  <si>
    <t>OTSKP-SPK</t>
  </si>
  <si>
    <t>POMOC PRÁCE ZŘÍZ NEBO ZAJIŠŤ REGULACI A OCHRANU DOPRAVY
aktualizace DIO vč.projednání, včetně získání DIR a nájmu po dobu realizace stavby</t>
  </si>
  <si>
    <t>014102</t>
  </si>
  <si>
    <t>a</t>
  </si>
  <si>
    <t>POPLATKY ZA SKLÁDKU
beton, kamenivo
CS vlastní</t>
  </si>
  <si>
    <t>c</t>
  </si>
  <si>
    <t>POPLATKY ZA SKLÁDKU
zemina
CS vlastní</t>
  </si>
  <si>
    <t>2017_OTSKP-SPK</t>
  </si>
  <si>
    <t xml:space="preserve"> </t>
  </si>
  <si>
    <t>OSTATNÍ POŽADAVKY -  GEODETICKÁ MĚŘENÍ a TePř na provedení opravy
CS vlastní</t>
  </si>
  <si>
    <t>KOVOVÉ KONSTRUKCE PRO KOTVENÍ LÍMCE</t>
  </si>
  <si>
    <t>Most přes potok za obcí Chlumín</t>
  </si>
  <si>
    <t xml:space="preserve"> Podél koryta potoka: odhad  95,00 [A]
 </t>
  </si>
  <si>
    <t xml:space="preserve"> Podél koryta potoka: odhad  50,0 [A]
 </t>
  </si>
  <si>
    <t xml:space="preserve">Odkop svahu náspu v tl. 500 mm - odhad: 2*2*3,58=14,32[A]
</t>
  </si>
  <si>
    <t>PŘEVEDENÍ VODY POTRUBÍM DN 300, NEBO ŽLABY R.O. DO 1M</t>
  </si>
  <si>
    <t>HOD</t>
  </si>
  <si>
    <t>ČERPÁNÍ VODY Z PODZEMÍ DO 500 L/MIN VÝŠKY DO 20M</t>
  </si>
  <si>
    <t>M</t>
  </si>
  <si>
    <t>STUPNĚ A PRAHY VODNÍCH KORYT Z PROSTÉHO BETONU C 20/25</t>
  </si>
  <si>
    <t>46731A</t>
  </si>
  <si>
    <t>VÝZTUŽ ZDÍ A STĚN PODP A VPL Z KARI - SÍTÍ</t>
  </si>
  <si>
    <t>odhad 6 kg/kus  10 x6,0*2=,120,00 [A]</t>
  </si>
  <si>
    <t>10x2x0,8x0,2</t>
  </si>
  <si>
    <t>10x3</t>
  </si>
  <si>
    <t>BOURÁNÍ KONSTRUKCÍ S KAMENE NA MC S ODVOZEM DO 20KM
skládka</t>
  </si>
  <si>
    <t>KPL</t>
  </si>
  <si>
    <t>předpoklad 15% z celkové ceny zakázky</t>
  </si>
  <si>
    <t>PŘÍPLATEK ZA PRÁCE MALÉHO ROZSAHU, ZTÍŽENÉ PODMÍNKY</t>
  </si>
  <si>
    <t>Stavba:  ,,II/101, most ev.č. 101-064 - neodkladná oprava"</t>
  </si>
  <si>
    <t>Stavba:  ,,II/101, most ev.č. 101- 064 - neodkladná oprava"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</si>
</sst>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\ ###\ ###\ ##0.00"/>
    <numFmt numFmtId="167" formatCode="#,##0.000"/>
    <numFmt numFmtId="168" formatCode="[$-405]dddd\ d\.\ mmmm\ yyyy"/>
  </numFmts>
  <fonts count="43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6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3" fillId="34" borderId="12" xfId="0" applyFont="1" applyFill="1" applyBorder="1" applyAlignment="1">
      <alignment vertical="center" wrapText="1"/>
    </xf>
    <xf numFmtId="16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6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vertical="center" wrapText="1" shrinkToFit="1"/>
      <protection/>
    </xf>
    <xf numFmtId="166" fontId="3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166" fontId="3" fillId="33" borderId="13" xfId="0" applyNumberFormat="1" applyFont="1" applyFill="1" applyBorder="1" applyAlignment="1" applyProtection="1">
      <alignment vertical="center"/>
      <protection/>
    </xf>
    <xf numFmtId="166" fontId="3" fillId="33" borderId="14" xfId="0" applyNumberFormat="1" applyFont="1" applyFill="1" applyBorder="1" applyAlignment="1" applyProtection="1">
      <alignment vertical="center"/>
      <protection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0" fillId="35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6" fontId="0" fillId="0" borderId="10" xfId="0" applyNumberFormat="1" applyFill="1" applyBorder="1" applyAlignment="1" applyProtection="1">
      <alignment vertical="center"/>
      <protection locked="0"/>
    </xf>
    <xf numFmtId="166" fontId="3" fillId="36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67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25" sqref="B25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/>
    </row>
    <row r="3" ht="12.75" customHeight="1">
      <c r="B3" s="1" t="s">
        <v>0</v>
      </c>
    </row>
    <row r="5" spans="2:4" ht="12.75" customHeight="1">
      <c r="B5" s="2" t="s">
        <v>98</v>
      </c>
      <c r="C5" s="40"/>
      <c r="D5" s="40"/>
    </row>
    <row r="6" spans="2:8" ht="12.75" customHeight="1">
      <c r="B6" t="s">
        <v>59</v>
      </c>
      <c r="G6" t="s">
        <v>3</v>
      </c>
      <c r="H6">
        <v>0</v>
      </c>
    </row>
    <row r="7" spans="2:8" ht="12.75" customHeight="1">
      <c r="B7" s="3" t="s">
        <v>1</v>
      </c>
      <c r="C7" s="2">
        <f>'SO 000'!I20+'SO 180'!I17+'SO 201'!I52</f>
        <v>0</v>
      </c>
      <c r="G7" t="s">
        <v>4</v>
      </c>
      <c r="H7">
        <v>15</v>
      </c>
    </row>
    <row r="8" spans="2:8" ht="12.75" customHeight="1">
      <c r="B8" s="3" t="s">
        <v>2</v>
      </c>
      <c r="C8" s="2">
        <v>778413.87</v>
      </c>
      <c r="G8" t="s">
        <v>5</v>
      </c>
      <c r="H8">
        <v>21</v>
      </c>
    </row>
    <row r="10" spans="1:5" ht="12.7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</row>
    <row r="11" spans="1:5" ht="12.75" customHeight="1">
      <c r="A11" s="6" t="s">
        <v>15</v>
      </c>
      <c r="B11" s="6" t="s">
        <v>16</v>
      </c>
      <c r="C11" s="8">
        <f>'SO 000'!I20</f>
        <v>0</v>
      </c>
      <c r="D11" s="8">
        <f>E11-C11</f>
        <v>0</v>
      </c>
      <c r="E11" s="8">
        <f>C11*1.21</f>
        <v>0</v>
      </c>
    </row>
    <row r="12" spans="1:5" ht="12.75" customHeight="1">
      <c r="A12" s="6" t="s">
        <v>51</v>
      </c>
      <c r="B12" s="6" t="s">
        <v>52</v>
      </c>
      <c r="C12" s="8">
        <f>'SO 180'!I17</f>
        <v>0</v>
      </c>
      <c r="D12" s="8">
        <f>'SO 180'!P17</f>
        <v>0</v>
      </c>
      <c r="E12" s="8">
        <f>C12+D12</f>
        <v>0</v>
      </c>
    </row>
    <row r="13" spans="1:5" ht="12.75" customHeight="1">
      <c r="A13" s="6" t="s">
        <v>55</v>
      </c>
      <c r="B13" s="6" t="s">
        <v>80</v>
      </c>
      <c r="C13" s="8">
        <f>'SO 201'!I52</f>
        <v>0</v>
      </c>
      <c r="D13" s="8">
        <f>E13-C13</f>
        <v>0</v>
      </c>
      <c r="E13" s="8">
        <f>C13*1.21</f>
        <v>0</v>
      </c>
    </row>
    <row r="20" ht="12.75" customHeight="1">
      <c r="B20" t="s">
        <v>77</v>
      </c>
    </row>
  </sheetData>
  <sheetProtection formatColumns="0"/>
  <hyperlinks>
    <hyperlink ref="A11" location="#'SO 000'!A1" tooltip="Odkaz na stranku objektu [SO 000]" display="SO 000"/>
    <hyperlink ref="A12" location="#'SO 180'!A1" tooltip="Odkaz na stranku objektu [SO 180]" display="SO 180"/>
    <hyperlink ref="A13" location="#'SO 201'!A1" tooltip="Odkaz na stranku objektu [SO 201]" display="SO 201"/>
  </hyperlink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D1">
      <pane ySplit="10" topLeftCell="A11" activePane="bottomLeft" state="frozen"/>
      <selection pane="topLeft" activeCell="A1" sqref="A1"/>
      <selection pane="bottomLeft" activeCell="I13" sqref="I13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11</v>
      </c>
    </row>
    <row r="4" spans="1:5" ht="12.75" customHeight="1">
      <c r="A4" t="s">
        <v>12</v>
      </c>
      <c r="C4" s="5"/>
      <c r="D4" s="5"/>
      <c r="E4" s="2" t="s">
        <v>99</v>
      </c>
    </row>
    <row r="5" spans="1:5" ht="12.75" customHeight="1">
      <c r="A5" t="s">
        <v>13</v>
      </c>
      <c r="C5" s="5" t="s">
        <v>15</v>
      </c>
      <c r="D5" s="5"/>
      <c r="E5" s="5" t="s">
        <v>16</v>
      </c>
    </row>
    <row r="6" spans="1:5" ht="12.75" customHeight="1">
      <c r="A6" t="s">
        <v>14</v>
      </c>
      <c r="C6" s="5" t="s">
        <v>15</v>
      </c>
      <c r="D6" s="5"/>
      <c r="E6" s="5"/>
    </row>
    <row r="7" spans="3:5" ht="12.75" customHeight="1">
      <c r="C7" s="5"/>
      <c r="D7" s="5"/>
      <c r="E7" s="5"/>
    </row>
    <row r="8" spans="1:16" ht="12.75" customHeight="1">
      <c r="A8" s="70" t="s">
        <v>17</v>
      </c>
      <c r="B8" s="70" t="s">
        <v>19</v>
      </c>
      <c r="C8" s="70" t="s">
        <v>20</v>
      </c>
      <c r="D8" s="70" t="s">
        <v>21</v>
      </c>
      <c r="E8" s="70" t="s">
        <v>22</v>
      </c>
      <c r="F8" s="70" t="s">
        <v>23</v>
      </c>
      <c r="G8" s="70" t="s">
        <v>24</v>
      </c>
      <c r="H8" s="70" t="s">
        <v>25</v>
      </c>
      <c r="I8" s="70"/>
      <c r="O8" t="s">
        <v>28</v>
      </c>
      <c r="P8" t="s">
        <v>9</v>
      </c>
    </row>
    <row r="9" spans="1:15" ht="14.25">
      <c r="A9" s="70"/>
      <c r="B9" s="70"/>
      <c r="C9" s="70"/>
      <c r="D9" s="70"/>
      <c r="E9" s="70"/>
      <c r="F9" s="70"/>
      <c r="G9" s="70"/>
      <c r="H9" s="4" t="s">
        <v>26</v>
      </c>
      <c r="I9" s="4" t="s">
        <v>27</v>
      </c>
      <c r="O9" t="s">
        <v>9</v>
      </c>
    </row>
    <row r="10" spans="1:9" ht="14.25">
      <c r="A10" s="4" t="s">
        <v>18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36</v>
      </c>
    </row>
    <row r="11" spans="1:11" ht="12.75" customHeight="1">
      <c r="A11" s="7"/>
      <c r="B11" s="7"/>
      <c r="C11" s="7" t="s">
        <v>38</v>
      </c>
      <c r="D11" s="7"/>
      <c r="E11" s="7" t="s">
        <v>37</v>
      </c>
      <c r="F11" s="7"/>
      <c r="G11" s="9"/>
      <c r="H11" s="7"/>
      <c r="I11" s="9"/>
      <c r="K11" s="67"/>
    </row>
    <row r="12" spans="1:11" ht="38.25">
      <c r="A12" s="6">
        <v>1</v>
      </c>
      <c r="B12" s="6" t="s">
        <v>69</v>
      </c>
      <c r="C12" s="42" t="s">
        <v>71</v>
      </c>
      <c r="D12" s="6" t="s">
        <v>72</v>
      </c>
      <c r="E12" s="6" t="s">
        <v>73</v>
      </c>
      <c r="F12" s="6" t="s">
        <v>40</v>
      </c>
      <c r="G12" s="8">
        <v>4.8</v>
      </c>
      <c r="H12" s="10"/>
      <c r="I12" s="8">
        <f aca="true" t="shared" si="0" ref="I12:I17">ROUND((H12*G12),2)</f>
        <v>0</v>
      </c>
      <c r="K12" s="67"/>
    </row>
    <row r="13" spans="1:11" ht="38.25">
      <c r="A13" s="6">
        <v>3</v>
      </c>
      <c r="B13" s="6" t="s">
        <v>69</v>
      </c>
      <c r="C13" s="42" t="s">
        <v>71</v>
      </c>
      <c r="D13" s="6" t="s">
        <v>74</v>
      </c>
      <c r="E13" s="6" t="s">
        <v>75</v>
      </c>
      <c r="F13" s="6" t="s">
        <v>40</v>
      </c>
      <c r="G13" s="8">
        <v>22.9</v>
      </c>
      <c r="H13" s="10"/>
      <c r="I13" s="8">
        <f t="shared" si="0"/>
        <v>0</v>
      </c>
      <c r="K13" s="67"/>
    </row>
    <row r="14" spans="1:16" ht="25.5">
      <c r="A14" s="6">
        <v>5</v>
      </c>
      <c r="B14" s="6" t="s">
        <v>69</v>
      </c>
      <c r="C14" s="42">
        <v>2910</v>
      </c>
      <c r="D14" s="6" t="s">
        <v>39</v>
      </c>
      <c r="E14" s="39" t="s">
        <v>78</v>
      </c>
      <c r="F14" s="6" t="s">
        <v>41</v>
      </c>
      <c r="G14" s="8">
        <v>1</v>
      </c>
      <c r="H14" s="10"/>
      <c r="I14" s="8">
        <f t="shared" si="0"/>
        <v>0</v>
      </c>
      <c r="K14" s="67"/>
      <c r="O14">
        <f>rekapitulace!H8</f>
        <v>21</v>
      </c>
      <c r="P14">
        <f>ROUND(O14/100*I14,2)</f>
        <v>0</v>
      </c>
    </row>
    <row r="15" spans="1:16" ht="25.5">
      <c r="A15" s="6">
        <v>7</v>
      </c>
      <c r="B15" s="6" t="s">
        <v>69</v>
      </c>
      <c r="C15" s="42">
        <v>2944</v>
      </c>
      <c r="D15" s="6" t="s">
        <v>39</v>
      </c>
      <c r="E15" s="6" t="s">
        <v>43</v>
      </c>
      <c r="F15" s="6" t="s">
        <v>42</v>
      </c>
      <c r="G15" s="8">
        <v>1</v>
      </c>
      <c r="H15" s="10"/>
      <c r="I15" s="8">
        <f t="shared" si="0"/>
        <v>0</v>
      </c>
      <c r="K15" s="67"/>
      <c r="O15">
        <f>rekapitulace!H8</f>
        <v>21</v>
      </c>
      <c r="P15">
        <f>ROUND(O15/100*I15,2)</f>
        <v>0</v>
      </c>
    </row>
    <row r="16" spans="1:16" ht="38.25">
      <c r="A16" s="6">
        <v>9</v>
      </c>
      <c r="B16" s="6" t="s">
        <v>69</v>
      </c>
      <c r="C16" s="42">
        <v>2991</v>
      </c>
      <c r="D16" s="6" t="s">
        <v>39</v>
      </c>
      <c r="E16" s="6" t="s">
        <v>60</v>
      </c>
      <c r="F16" s="6" t="s">
        <v>42</v>
      </c>
      <c r="G16" s="8">
        <v>2</v>
      </c>
      <c r="H16" s="10"/>
      <c r="I16" s="8">
        <f t="shared" si="0"/>
        <v>0</v>
      </c>
      <c r="K16" s="67"/>
      <c r="O16">
        <f>rekapitulace!H8</f>
        <v>21</v>
      </c>
      <c r="P16">
        <f>ROUND(O16/100*I16,2)</f>
        <v>0</v>
      </c>
    </row>
    <row r="17" spans="1:16" ht="25.5">
      <c r="A17" s="6">
        <v>10</v>
      </c>
      <c r="B17" s="6" t="s">
        <v>69</v>
      </c>
      <c r="C17" s="42">
        <v>3100</v>
      </c>
      <c r="D17" s="6" t="s">
        <v>39</v>
      </c>
      <c r="E17" s="6" t="s">
        <v>44</v>
      </c>
      <c r="F17" s="6" t="s">
        <v>42</v>
      </c>
      <c r="G17" s="8">
        <v>1</v>
      </c>
      <c r="H17" s="10"/>
      <c r="I17" s="8">
        <f t="shared" si="0"/>
        <v>0</v>
      </c>
      <c r="K17" s="67"/>
      <c r="O17">
        <f>rekapitulace!H8</f>
        <v>21</v>
      </c>
      <c r="P17">
        <f>ROUND(O17/100*I17,2)</f>
        <v>0</v>
      </c>
    </row>
    <row r="18" spans="1:16" ht="12.75" customHeight="1">
      <c r="A18" s="12"/>
      <c r="B18" s="12"/>
      <c r="C18" s="12" t="s">
        <v>38</v>
      </c>
      <c r="D18" s="12"/>
      <c r="E18" s="12" t="s">
        <v>37</v>
      </c>
      <c r="F18" s="12"/>
      <c r="G18" s="12"/>
      <c r="H18" s="12"/>
      <c r="I18" s="12">
        <f>SUM(I12:I17)</f>
        <v>0</v>
      </c>
      <c r="P18">
        <f>SUM(P14:P17)</f>
        <v>0</v>
      </c>
    </row>
    <row r="20" spans="1:16" ht="12.75" customHeight="1">
      <c r="A20" s="12"/>
      <c r="B20" s="12"/>
      <c r="C20" s="12"/>
      <c r="D20" s="12"/>
      <c r="E20" s="12" t="s">
        <v>45</v>
      </c>
      <c r="F20" s="12"/>
      <c r="G20" s="12"/>
      <c r="H20" s="12"/>
      <c r="I20" s="12">
        <f>+I18</f>
        <v>0</v>
      </c>
      <c r="P20">
        <f>+P18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C1">
      <pane ySplit="10" topLeftCell="A11" activePane="bottomLeft" state="frozen"/>
      <selection pane="topLeft" activeCell="A1" sqref="A1"/>
      <selection pane="bottomLeft" activeCell="H27" sqref="H27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4" max="14" width="0" style="0" hidden="1" customWidth="1"/>
    <col min="15" max="16" width="9.140625" style="0" hidden="1" customWidth="1"/>
  </cols>
  <sheetData>
    <row r="1" ht="12.75" customHeight="1">
      <c r="A1" s="5"/>
    </row>
    <row r="2" ht="12.75" customHeight="1">
      <c r="C2" s="1" t="s">
        <v>11</v>
      </c>
    </row>
    <row r="4" spans="1:5" ht="12.75" customHeight="1">
      <c r="A4" t="s">
        <v>12</v>
      </c>
      <c r="C4" s="5"/>
      <c r="D4" s="5"/>
      <c r="E4" s="2" t="s">
        <v>99</v>
      </c>
    </row>
    <row r="5" spans="1:5" ht="12.75" customHeight="1">
      <c r="A5" t="s">
        <v>13</v>
      </c>
      <c r="C5" s="5" t="s">
        <v>51</v>
      </c>
      <c r="D5" s="5"/>
      <c r="E5" s="5" t="s">
        <v>52</v>
      </c>
    </row>
    <row r="6" spans="1:5" ht="12.75" customHeight="1">
      <c r="A6" t="s">
        <v>14</v>
      </c>
      <c r="C6" s="5" t="s">
        <v>51</v>
      </c>
      <c r="D6" s="5"/>
      <c r="E6" s="5"/>
    </row>
    <row r="7" spans="3:5" ht="12.75" customHeight="1">
      <c r="C7" s="5"/>
      <c r="D7" s="5"/>
      <c r="E7" s="5"/>
    </row>
    <row r="8" spans="1:16" ht="12.75" customHeight="1">
      <c r="A8" s="70" t="s">
        <v>17</v>
      </c>
      <c r="B8" s="70" t="s">
        <v>19</v>
      </c>
      <c r="C8" s="70" t="s">
        <v>20</v>
      </c>
      <c r="D8" s="70" t="s">
        <v>21</v>
      </c>
      <c r="E8" s="70" t="s">
        <v>22</v>
      </c>
      <c r="F8" s="70" t="s">
        <v>23</v>
      </c>
      <c r="G8" s="70" t="s">
        <v>24</v>
      </c>
      <c r="H8" s="70" t="s">
        <v>25</v>
      </c>
      <c r="I8" s="70"/>
      <c r="O8" t="s">
        <v>28</v>
      </c>
      <c r="P8" t="s">
        <v>9</v>
      </c>
    </row>
    <row r="9" spans="1:15" ht="14.25">
      <c r="A9" s="70"/>
      <c r="B9" s="70"/>
      <c r="C9" s="70"/>
      <c r="D9" s="70"/>
      <c r="E9" s="70"/>
      <c r="F9" s="70"/>
      <c r="G9" s="70"/>
      <c r="H9" s="4" t="s">
        <v>26</v>
      </c>
      <c r="I9" s="4" t="s">
        <v>27</v>
      </c>
      <c r="O9" t="s">
        <v>9</v>
      </c>
    </row>
    <row r="10" spans="1:9" ht="14.25">
      <c r="A10" s="4" t="s">
        <v>18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36</v>
      </c>
    </row>
    <row r="11" spans="1:11" ht="12.75" customHeight="1">
      <c r="A11" s="7"/>
      <c r="B11" s="7"/>
      <c r="C11" s="7" t="s">
        <v>38</v>
      </c>
      <c r="D11" s="7"/>
      <c r="E11" s="7" t="s">
        <v>37</v>
      </c>
      <c r="F11" s="7"/>
      <c r="G11" s="9"/>
      <c r="H11" s="7"/>
      <c r="I11" s="9"/>
      <c r="K11" s="67"/>
    </row>
    <row r="12" spans="1:16" ht="25.5">
      <c r="A12" s="6">
        <v>1</v>
      </c>
      <c r="B12" s="6" t="s">
        <v>69</v>
      </c>
      <c r="C12" s="42">
        <v>2720</v>
      </c>
      <c r="D12" s="6" t="s">
        <v>39</v>
      </c>
      <c r="E12" s="38" t="s">
        <v>70</v>
      </c>
      <c r="F12" s="6" t="s">
        <v>41</v>
      </c>
      <c r="G12" s="8">
        <v>1</v>
      </c>
      <c r="H12" s="10"/>
      <c r="I12" s="8">
        <f>ROUND((H12*G12),2)</f>
        <v>0</v>
      </c>
      <c r="K12" s="67"/>
      <c r="O12">
        <f>rekapitulace!H8</f>
        <v>21</v>
      </c>
      <c r="P12">
        <f>ROUND(O12/100*I12,2)</f>
        <v>0</v>
      </c>
    </row>
    <row r="13" spans="1:16" ht="25.5">
      <c r="A13" s="6">
        <v>2</v>
      </c>
      <c r="B13" s="6" t="s">
        <v>69</v>
      </c>
      <c r="C13" s="42" t="s">
        <v>53</v>
      </c>
      <c r="D13" s="6" t="s">
        <v>39</v>
      </c>
      <c r="E13" s="6" t="s">
        <v>54</v>
      </c>
      <c r="F13" s="6" t="s">
        <v>41</v>
      </c>
      <c r="G13" s="8">
        <v>1</v>
      </c>
      <c r="H13" s="10"/>
      <c r="I13" s="8">
        <f>ROUND((H13*G13),2)</f>
        <v>0</v>
      </c>
      <c r="K13" s="67"/>
      <c r="O13">
        <f>rekapitulace!H8</f>
        <v>21</v>
      </c>
      <c r="P13">
        <f>ROUND(O13/100*I13,2)</f>
        <v>0</v>
      </c>
    </row>
    <row r="14" spans="1:16" ht="12.75" customHeight="1">
      <c r="A14" s="12"/>
      <c r="B14" s="12"/>
      <c r="C14" s="12" t="s">
        <v>38</v>
      </c>
      <c r="D14" s="12"/>
      <c r="E14" s="12" t="s">
        <v>37</v>
      </c>
      <c r="F14" s="12"/>
      <c r="G14" s="12"/>
      <c r="H14" s="12"/>
      <c r="I14" s="12">
        <f>SUM(I12:I13)</f>
        <v>0</v>
      </c>
      <c r="P14">
        <f>SUM(P12:P13)</f>
        <v>0</v>
      </c>
    </row>
    <row r="17" spans="1:16" ht="12.75" customHeight="1">
      <c r="A17" s="12"/>
      <c r="B17" s="12"/>
      <c r="C17" s="12"/>
      <c r="D17" s="12"/>
      <c r="E17" s="12" t="s">
        <v>45</v>
      </c>
      <c r="F17" s="12"/>
      <c r="G17" s="12"/>
      <c r="H17" s="12"/>
      <c r="I17" s="12">
        <f>I14</f>
        <v>0</v>
      </c>
      <c r="P17">
        <f>+P14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C1">
      <pane ySplit="10" topLeftCell="A11" activePane="bottomLeft" state="frozen"/>
      <selection pane="topLeft" activeCell="A1" sqref="A1"/>
      <selection pane="bottomLeft" activeCell="K23" sqref="K23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1" max="11" width="11.8515625" style="0" bestFit="1" customWidth="1"/>
    <col min="14" max="14" width="0" style="0" hidden="1" customWidth="1"/>
    <col min="15" max="15" width="9.140625" style="0" hidden="1" customWidth="1"/>
    <col min="16" max="16" width="11.140625" style="0" hidden="1" customWidth="1"/>
  </cols>
  <sheetData>
    <row r="1" ht="12.75" customHeight="1">
      <c r="A1" s="5"/>
    </row>
    <row r="2" ht="12.75" customHeight="1">
      <c r="C2" s="1" t="s">
        <v>11</v>
      </c>
    </row>
    <row r="4" spans="1:5" ht="12.75" customHeight="1">
      <c r="A4" t="s">
        <v>12</v>
      </c>
      <c r="C4" s="5"/>
      <c r="D4" s="5"/>
      <c r="E4" s="2" t="s">
        <v>99</v>
      </c>
    </row>
    <row r="5" spans="1:5" ht="12.75" customHeight="1">
      <c r="A5" t="s">
        <v>13</v>
      </c>
      <c r="C5" s="5" t="s">
        <v>55</v>
      </c>
      <c r="D5" s="5"/>
      <c r="E5" s="5" t="s">
        <v>80</v>
      </c>
    </row>
    <row r="6" spans="1:5" ht="12.75" customHeight="1">
      <c r="A6" t="s">
        <v>14</v>
      </c>
      <c r="C6" s="5" t="s">
        <v>55</v>
      </c>
      <c r="D6" s="5"/>
      <c r="E6" s="5"/>
    </row>
    <row r="7" spans="3:5" ht="12.75" customHeight="1">
      <c r="C7" s="5"/>
      <c r="D7" s="5"/>
      <c r="E7" s="5"/>
    </row>
    <row r="8" spans="1:16" ht="12.75" customHeight="1">
      <c r="A8" s="70" t="s">
        <v>17</v>
      </c>
      <c r="B8" s="70" t="s">
        <v>19</v>
      </c>
      <c r="C8" s="70" t="s">
        <v>20</v>
      </c>
      <c r="D8" s="70" t="s">
        <v>21</v>
      </c>
      <c r="E8" s="70" t="s">
        <v>22</v>
      </c>
      <c r="F8" s="70" t="s">
        <v>23</v>
      </c>
      <c r="G8" s="70" t="s">
        <v>24</v>
      </c>
      <c r="H8" s="70" t="s">
        <v>25</v>
      </c>
      <c r="I8" s="70"/>
      <c r="O8" t="s">
        <v>28</v>
      </c>
      <c r="P8" t="s">
        <v>9</v>
      </c>
    </row>
    <row r="9" spans="1:15" ht="14.25">
      <c r="A9" s="70"/>
      <c r="B9" s="70"/>
      <c r="C9" s="70"/>
      <c r="D9" s="70"/>
      <c r="E9" s="70"/>
      <c r="F9" s="70"/>
      <c r="G9" s="70"/>
      <c r="H9" s="4" t="s">
        <v>26</v>
      </c>
      <c r="I9" s="4" t="s">
        <v>27</v>
      </c>
      <c r="O9" t="s">
        <v>9</v>
      </c>
    </row>
    <row r="10" spans="1:11" ht="14.25">
      <c r="A10" s="4" t="s">
        <v>18</v>
      </c>
      <c r="B10" s="4" t="s">
        <v>29</v>
      </c>
      <c r="C10" s="4" t="s">
        <v>30</v>
      </c>
      <c r="D10" s="4" t="s">
        <v>31</v>
      </c>
      <c r="E10" s="4" t="s">
        <v>32</v>
      </c>
      <c r="F10" s="4" t="s">
        <v>33</v>
      </c>
      <c r="G10" s="4" t="s">
        <v>34</v>
      </c>
      <c r="H10" s="4" t="s">
        <v>35</v>
      </c>
      <c r="I10" s="4" t="s">
        <v>36</v>
      </c>
      <c r="K10" s="29"/>
    </row>
    <row r="11" spans="1:11" ht="12.75" customHeight="1">
      <c r="A11" s="7"/>
      <c r="B11" s="7"/>
      <c r="C11" s="7" t="s">
        <v>18</v>
      </c>
      <c r="D11" s="7"/>
      <c r="E11" s="7" t="s">
        <v>46</v>
      </c>
      <c r="F11" s="7"/>
      <c r="G11" s="9"/>
      <c r="H11" s="7"/>
      <c r="I11" s="9"/>
      <c r="K11" s="29"/>
    </row>
    <row r="12" spans="1:11" ht="12.75" customHeight="1">
      <c r="A12" s="6">
        <v>2</v>
      </c>
      <c r="B12" s="6" t="s">
        <v>69</v>
      </c>
      <c r="C12" s="41">
        <v>122738</v>
      </c>
      <c r="D12" s="6" t="s">
        <v>39</v>
      </c>
      <c r="E12" s="6" t="s">
        <v>47</v>
      </c>
      <c r="F12" s="6" t="s">
        <v>48</v>
      </c>
      <c r="G12" s="8">
        <v>7.15</v>
      </c>
      <c r="H12" s="10"/>
      <c r="I12" s="8">
        <f>ROUND((H12*G12),2)</f>
        <v>0</v>
      </c>
      <c r="K12" s="67"/>
    </row>
    <row r="13" spans="3:11" ht="12.75" customHeight="1">
      <c r="C13" s="37"/>
      <c r="E13" s="11" t="s">
        <v>83</v>
      </c>
      <c r="K13" s="29"/>
    </row>
    <row r="14" spans="1:11" ht="12.75" customHeight="1">
      <c r="A14" s="6">
        <v>3</v>
      </c>
      <c r="B14" s="6" t="s">
        <v>76</v>
      </c>
      <c r="C14" s="41">
        <v>966138</v>
      </c>
      <c r="D14" s="6" t="s">
        <v>39</v>
      </c>
      <c r="E14" s="6" t="s">
        <v>94</v>
      </c>
      <c r="F14" s="6" t="s">
        <v>48</v>
      </c>
      <c r="G14" s="8">
        <v>3</v>
      </c>
      <c r="H14" s="10"/>
      <c r="I14" s="8">
        <f>ROUND((H14*G14),2)</f>
        <v>0</v>
      </c>
      <c r="K14" s="67"/>
    </row>
    <row r="15" spans="1:11" ht="12.75" customHeight="1">
      <c r="A15" s="7"/>
      <c r="B15" s="7"/>
      <c r="C15" s="24"/>
      <c r="D15" s="7"/>
      <c r="E15" s="7"/>
      <c r="F15" s="7"/>
      <c r="G15" s="9"/>
      <c r="H15" s="7"/>
      <c r="I15" s="9"/>
      <c r="K15" s="29"/>
    </row>
    <row r="16" spans="1:16" ht="12.75">
      <c r="A16" s="6">
        <v>4</v>
      </c>
      <c r="B16" s="6" t="s">
        <v>69</v>
      </c>
      <c r="C16" s="41">
        <v>11110</v>
      </c>
      <c r="D16" s="6" t="s">
        <v>39</v>
      </c>
      <c r="E16" s="6" t="s">
        <v>56</v>
      </c>
      <c r="F16" s="6" t="s">
        <v>49</v>
      </c>
      <c r="G16" s="8">
        <v>95</v>
      </c>
      <c r="H16" s="10"/>
      <c r="I16" s="8">
        <f>ROUND((H16*G16),2)</f>
        <v>0</v>
      </c>
      <c r="K16" s="67"/>
      <c r="O16">
        <f>rekapitulace!H8</f>
        <v>21</v>
      </c>
      <c r="P16">
        <f>ROUND(O16/100*I16,2)</f>
        <v>0</v>
      </c>
    </row>
    <row r="17" spans="5:11" ht="25.5">
      <c r="E17" s="11" t="s">
        <v>81</v>
      </c>
      <c r="K17" s="29"/>
    </row>
    <row r="18" spans="1:16" ht="12.75">
      <c r="A18" s="6">
        <v>5</v>
      </c>
      <c r="B18" s="6" t="s">
        <v>69</v>
      </c>
      <c r="C18" s="41">
        <v>111208</v>
      </c>
      <c r="D18" s="6" t="s">
        <v>39</v>
      </c>
      <c r="E18" s="6" t="s">
        <v>57</v>
      </c>
      <c r="F18" s="6" t="s">
        <v>49</v>
      </c>
      <c r="G18" s="8">
        <v>50</v>
      </c>
      <c r="H18" s="10"/>
      <c r="I18" s="8">
        <f>ROUND((H18*G18),2)</f>
        <v>0</v>
      </c>
      <c r="K18" s="67"/>
      <c r="O18">
        <f>rekapitulace!H8</f>
        <v>21</v>
      </c>
      <c r="P18">
        <f>ROUND(O18/100*I18,2)</f>
        <v>0</v>
      </c>
    </row>
    <row r="19" spans="5:11" ht="25.5">
      <c r="E19" s="11" t="s">
        <v>82</v>
      </c>
      <c r="K19" s="29"/>
    </row>
    <row r="20" spans="1:16" ht="12.75" customHeight="1">
      <c r="A20" s="12"/>
      <c r="B20" s="12"/>
      <c r="C20" s="12" t="s">
        <v>18</v>
      </c>
      <c r="D20" s="12"/>
      <c r="E20" s="12" t="s">
        <v>46</v>
      </c>
      <c r="F20" s="12"/>
      <c r="G20" s="12"/>
      <c r="H20" s="12"/>
      <c r="I20" s="12">
        <f>I12+I14+I16+I18</f>
        <v>0</v>
      </c>
      <c r="K20" s="29"/>
      <c r="P20">
        <f>SUM(P16:P19)</f>
        <v>0</v>
      </c>
    </row>
    <row r="21" ht="12.75" customHeight="1">
      <c r="K21" s="29"/>
    </row>
    <row r="22" ht="12.75" customHeight="1">
      <c r="K22" s="29"/>
    </row>
    <row r="23" spans="1:11" ht="12.75" customHeight="1">
      <c r="A23" s="7"/>
      <c r="B23" s="7"/>
      <c r="C23" s="7" t="s">
        <v>30</v>
      </c>
      <c r="D23" s="7"/>
      <c r="E23" s="7" t="s">
        <v>58</v>
      </c>
      <c r="F23" s="7"/>
      <c r="G23" s="9"/>
      <c r="H23" s="7"/>
      <c r="I23" s="9"/>
      <c r="K23" s="29"/>
    </row>
    <row r="24" spans="1:11" ht="12.75" customHeight="1">
      <c r="A24" s="43">
        <v>6</v>
      </c>
      <c r="B24" s="6" t="s">
        <v>69</v>
      </c>
      <c r="C24" s="44">
        <v>31717</v>
      </c>
      <c r="D24" s="45" t="s">
        <v>39</v>
      </c>
      <c r="E24" s="46" t="s">
        <v>79</v>
      </c>
      <c r="F24" s="47" t="s">
        <v>62</v>
      </c>
      <c r="G24" s="48">
        <v>120</v>
      </c>
      <c r="H24" s="49"/>
      <c r="I24" s="49">
        <f>ROUND(ROUND(H24,2)*ROUND(G24,3),2)</f>
        <v>0</v>
      </c>
      <c r="K24" s="67"/>
    </row>
    <row r="25" spans="1:11" ht="12.75" customHeight="1">
      <c r="A25" s="7"/>
      <c r="B25" s="50"/>
      <c r="C25" s="50"/>
      <c r="D25" s="50"/>
      <c r="E25" s="51" t="s">
        <v>63</v>
      </c>
      <c r="F25" s="50"/>
      <c r="G25" s="50"/>
      <c r="H25" s="50"/>
      <c r="I25" s="50"/>
      <c r="K25" s="29"/>
    </row>
    <row r="26" spans="1:11" ht="12.75" customHeight="1">
      <c r="A26" s="7"/>
      <c r="B26" s="50"/>
      <c r="C26" s="50"/>
      <c r="D26" s="50"/>
      <c r="E26" s="52" t="s">
        <v>91</v>
      </c>
      <c r="F26" s="50"/>
      <c r="G26" s="50"/>
      <c r="H26" s="50"/>
      <c r="I26" s="50"/>
      <c r="K26" s="29"/>
    </row>
    <row r="27" spans="1:16" ht="12.75">
      <c r="A27" s="6">
        <v>7</v>
      </c>
      <c r="B27" s="6" t="s">
        <v>69</v>
      </c>
      <c r="C27" s="55" t="s">
        <v>89</v>
      </c>
      <c r="D27" s="6" t="s">
        <v>39</v>
      </c>
      <c r="E27" s="6" t="s">
        <v>88</v>
      </c>
      <c r="F27" s="6" t="s">
        <v>48</v>
      </c>
      <c r="G27" s="8">
        <v>3.2</v>
      </c>
      <c r="H27" s="53"/>
      <c r="I27" s="8">
        <f>ROUND((H27*G27),2)</f>
        <v>0</v>
      </c>
      <c r="K27" s="68"/>
      <c r="O27">
        <f>rekapitulace!H8</f>
        <v>21</v>
      </c>
      <c r="P27">
        <f>ROUND(O27/100*I27,2)</f>
        <v>0</v>
      </c>
    </row>
    <row r="28" spans="1:11" ht="12.75">
      <c r="A28" s="6"/>
      <c r="B28" s="6"/>
      <c r="C28" s="55"/>
      <c r="D28" s="6"/>
      <c r="E28" s="56" t="s">
        <v>92</v>
      </c>
      <c r="F28" s="57"/>
      <c r="G28" s="59"/>
      <c r="H28" s="58"/>
      <c r="I28" s="59"/>
      <c r="K28" s="68"/>
    </row>
    <row r="29" spans="1:16" ht="12.75">
      <c r="A29" s="6">
        <v>8</v>
      </c>
      <c r="B29" s="6" t="s">
        <v>69</v>
      </c>
      <c r="C29" s="41">
        <v>311366</v>
      </c>
      <c r="D29" s="6" t="s">
        <v>39</v>
      </c>
      <c r="E29" s="6" t="s">
        <v>90</v>
      </c>
      <c r="F29" s="6" t="s">
        <v>40</v>
      </c>
      <c r="G29" s="8">
        <v>0.512</v>
      </c>
      <c r="H29" s="53"/>
      <c r="I29" s="8">
        <f>ROUND((H29*G29),2)</f>
        <v>0</v>
      </c>
      <c r="K29" s="68"/>
      <c r="O29">
        <f>rekapitulace!H8</f>
        <v>21</v>
      </c>
      <c r="P29">
        <f>ROUND(O29/100*I29,2)</f>
        <v>0</v>
      </c>
    </row>
    <row r="30" spans="1:11" ht="12.75">
      <c r="A30" s="6"/>
      <c r="B30" s="6"/>
      <c r="C30" s="6"/>
      <c r="D30" s="6"/>
      <c r="E30" s="27" t="s">
        <v>61</v>
      </c>
      <c r="F30" s="6"/>
      <c r="G30" s="8"/>
      <c r="H30" s="53"/>
      <c r="I30" s="8"/>
      <c r="K30" s="29"/>
    </row>
    <row r="31" spans="1:16" ht="12.75" customHeight="1">
      <c r="A31" s="54"/>
      <c r="B31" s="54"/>
      <c r="C31" s="54" t="s">
        <v>30</v>
      </c>
      <c r="D31" s="54"/>
      <c r="E31" s="54" t="s">
        <v>58</v>
      </c>
      <c r="F31" s="54"/>
      <c r="G31" s="54"/>
      <c r="H31" s="54"/>
      <c r="I31" s="54">
        <f>I24+I27+I29</f>
        <v>0</v>
      </c>
      <c r="K31" s="29"/>
      <c r="P31">
        <f>SUM(P27:P30)</f>
        <v>0</v>
      </c>
    </row>
    <row r="32" ht="12.75" customHeight="1">
      <c r="K32" s="29"/>
    </row>
    <row r="33" ht="12.75" customHeight="1">
      <c r="K33" s="29"/>
    </row>
    <row r="34" ht="12.75" customHeight="1">
      <c r="K34" s="29"/>
    </row>
    <row r="35" spans="1:11" ht="12.75">
      <c r="A35" s="7"/>
      <c r="B35" s="7"/>
      <c r="C35" s="24">
        <v>6</v>
      </c>
      <c r="D35" s="7"/>
      <c r="E35" s="7" t="s">
        <v>66</v>
      </c>
      <c r="F35" s="7"/>
      <c r="G35" s="9"/>
      <c r="H35" s="7"/>
      <c r="I35" s="9"/>
      <c r="K35" s="29"/>
    </row>
    <row r="36" spans="1:11" ht="25.5">
      <c r="A36" s="13">
        <v>9</v>
      </c>
      <c r="B36" s="6" t="s">
        <v>69</v>
      </c>
      <c r="C36" s="20">
        <v>626122</v>
      </c>
      <c r="D36" s="14" t="s">
        <v>39</v>
      </c>
      <c r="E36" s="15" t="s">
        <v>67</v>
      </c>
      <c r="F36" s="16" t="s">
        <v>65</v>
      </c>
      <c r="G36" s="25">
        <v>30</v>
      </c>
      <c r="H36" s="21"/>
      <c r="I36" s="17">
        <f>ROUND(ROUND(H36,2)*ROUND(G36,3),2)</f>
        <v>0</v>
      </c>
      <c r="K36" s="29"/>
    </row>
    <row r="37" spans="3:11" ht="12.75">
      <c r="C37" s="37"/>
      <c r="E37" s="18" t="s">
        <v>39</v>
      </c>
      <c r="G37" s="26"/>
      <c r="H37" s="26"/>
      <c r="K37" s="29"/>
    </row>
    <row r="38" spans="3:11" ht="12.75">
      <c r="C38" s="37"/>
      <c r="E38" s="19"/>
      <c r="G38" s="26"/>
      <c r="H38" s="26"/>
      <c r="K38" s="29"/>
    </row>
    <row r="39" spans="1:11" ht="12.75">
      <c r="A39" s="13">
        <v>10</v>
      </c>
      <c r="B39" s="6" t="s">
        <v>69</v>
      </c>
      <c r="C39" s="20">
        <v>62631</v>
      </c>
      <c r="D39" s="14" t="s">
        <v>39</v>
      </c>
      <c r="E39" s="15" t="s">
        <v>68</v>
      </c>
      <c r="F39" s="16" t="s">
        <v>65</v>
      </c>
      <c r="G39" s="25">
        <v>30</v>
      </c>
      <c r="H39" s="21"/>
      <c r="I39" s="17">
        <f>ROUND(ROUND(H39,2)*ROUND(G39,3),2)</f>
        <v>0</v>
      </c>
      <c r="K39" s="29"/>
    </row>
    <row r="40" spans="3:11" ht="12.75">
      <c r="C40" s="37"/>
      <c r="E40" s="18" t="s">
        <v>39</v>
      </c>
      <c r="G40" s="26"/>
      <c r="H40" s="26"/>
      <c r="K40" s="29"/>
    </row>
    <row r="41" spans="1:11" ht="12.75">
      <c r="A41" s="34"/>
      <c r="B41" s="35"/>
      <c r="C41" s="36" t="s">
        <v>33</v>
      </c>
      <c r="D41" s="35"/>
      <c r="E41" s="22" t="s">
        <v>66</v>
      </c>
      <c r="F41" s="35"/>
      <c r="G41" s="35"/>
      <c r="H41" s="35"/>
      <c r="I41" s="33">
        <f>SUM(I36:I40)</f>
        <v>0</v>
      </c>
      <c r="K41" s="29"/>
    </row>
    <row r="42" spans="1:11" ht="12.75">
      <c r="A42" s="29"/>
      <c r="B42" s="29"/>
      <c r="C42" s="30"/>
      <c r="D42" s="29"/>
      <c r="E42" s="31"/>
      <c r="F42" s="29"/>
      <c r="G42" s="29"/>
      <c r="H42" s="29"/>
      <c r="I42" s="23"/>
      <c r="K42" s="29"/>
    </row>
    <row r="43" spans="1:11" ht="12.75">
      <c r="A43" s="29"/>
      <c r="B43" s="29"/>
      <c r="C43" s="30"/>
      <c r="D43" s="29"/>
      <c r="E43" s="31"/>
      <c r="F43" s="29"/>
      <c r="G43" s="29"/>
      <c r="H43" s="29"/>
      <c r="I43" s="23"/>
      <c r="K43" s="29"/>
    </row>
    <row r="44" spans="1:11" ht="12.75" customHeight="1">
      <c r="A44" s="7"/>
      <c r="B44" s="7"/>
      <c r="C44" s="7" t="s">
        <v>36</v>
      </c>
      <c r="D44" s="7"/>
      <c r="E44" s="7" t="s">
        <v>50</v>
      </c>
      <c r="F44" s="7"/>
      <c r="G44" s="9"/>
      <c r="H44" s="7"/>
      <c r="I44" s="9"/>
      <c r="K44" s="29"/>
    </row>
    <row r="45" spans="1:11" ht="12.75">
      <c r="A45" s="13">
        <v>11</v>
      </c>
      <c r="B45" s="6" t="s">
        <v>69</v>
      </c>
      <c r="C45" s="20">
        <v>938543</v>
      </c>
      <c r="D45" s="14" t="s">
        <v>39</v>
      </c>
      <c r="E45" s="15" t="s">
        <v>64</v>
      </c>
      <c r="F45" s="20" t="s">
        <v>65</v>
      </c>
      <c r="G45" s="25">
        <v>30</v>
      </c>
      <c r="H45" s="21"/>
      <c r="I45" s="21">
        <f>ROUND(ROUND(H45,2)*ROUND(G45,3),2)</f>
        <v>0</v>
      </c>
      <c r="K45" s="29"/>
    </row>
    <row r="46" spans="1:11" ht="12.75">
      <c r="A46" s="13"/>
      <c r="B46" s="6"/>
      <c r="C46" s="20"/>
      <c r="D46" s="14"/>
      <c r="E46" s="60" t="s">
        <v>93</v>
      </c>
      <c r="F46" s="61"/>
      <c r="G46" s="62"/>
      <c r="H46" s="63"/>
      <c r="I46" s="63"/>
      <c r="K46" s="29"/>
    </row>
    <row r="47" spans="1:11" ht="12.75">
      <c r="A47" s="45">
        <v>12</v>
      </c>
      <c r="B47" s="45" t="s">
        <v>69</v>
      </c>
      <c r="C47" s="44">
        <v>11523</v>
      </c>
      <c r="D47" s="45" t="s">
        <v>39</v>
      </c>
      <c r="E47" s="46" t="s">
        <v>84</v>
      </c>
      <c r="F47" s="44" t="s">
        <v>87</v>
      </c>
      <c r="G47" s="48">
        <v>15</v>
      </c>
      <c r="H47" s="49"/>
      <c r="I47" s="49">
        <f>ROUND(ROUND(H47,2)*ROUND(G47,3),2)</f>
        <v>0</v>
      </c>
      <c r="K47" s="69"/>
    </row>
    <row r="48" spans="1:11" ht="12.75">
      <c r="A48" s="45">
        <v>13</v>
      </c>
      <c r="B48" s="45" t="s">
        <v>69</v>
      </c>
      <c r="C48" s="44">
        <v>115312</v>
      </c>
      <c r="D48" s="45" t="s">
        <v>39</v>
      </c>
      <c r="E48" s="46" t="s">
        <v>86</v>
      </c>
      <c r="F48" s="44" t="s">
        <v>85</v>
      </c>
      <c r="G48" s="48">
        <v>150</v>
      </c>
      <c r="H48" s="49"/>
      <c r="I48" s="49">
        <f>ROUND(ROUND(H48,2)*ROUND(G48,3),2)</f>
        <v>0</v>
      </c>
      <c r="K48" s="69"/>
    </row>
    <row r="49" spans="1:16" ht="12.75" customHeight="1">
      <c r="A49" s="32"/>
      <c r="B49" s="28"/>
      <c r="C49" s="28" t="s">
        <v>36</v>
      </c>
      <c r="D49" s="28"/>
      <c r="E49" s="28" t="s">
        <v>50</v>
      </c>
      <c r="F49" s="28"/>
      <c r="G49" s="28"/>
      <c r="H49" s="28"/>
      <c r="I49" s="33">
        <f>I45+I47+I48</f>
        <v>0</v>
      </c>
      <c r="K49" s="29"/>
      <c r="P49">
        <f>SUM(P45:P45)</f>
        <v>0</v>
      </c>
    </row>
    <row r="50" spans="1:9" ht="12.75" customHeight="1">
      <c r="A50" s="14">
        <v>14</v>
      </c>
      <c r="B50" s="14"/>
      <c r="C50" s="14"/>
      <c r="D50" s="64"/>
      <c r="E50" s="46" t="s">
        <v>97</v>
      </c>
      <c r="F50" s="44" t="s">
        <v>95</v>
      </c>
      <c r="G50" s="48">
        <v>1</v>
      </c>
      <c r="H50" s="65"/>
      <c r="I50" s="66">
        <f>H50*G50</f>
        <v>0</v>
      </c>
    </row>
    <row r="51" ht="12.75" customHeight="1">
      <c r="E51" s="46" t="s">
        <v>96</v>
      </c>
    </row>
    <row r="52" spans="1:16" ht="12.75" customHeight="1">
      <c r="A52" s="12"/>
      <c r="B52" s="12"/>
      <c r="C52" s="12"/>
      <c r="D52" s="12"/>
      <c r="E52" s="12" t="s">
        <v>45</v>
      </c>
      <c r="F52" s="12"/>
      <c r="G52" s="12"/>
      <c r="H52" s="12"/>
      <c r="I52" s="12">
        <f>I20+I31+I41+I49+I50</f>
        <v>0</v>
      </c>
      <c r="P52" s="12" t="e">
        <f>+P20+P31+#REF!+P49</f>
        <v>#REF!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miroslav.tynek</cp:lastModifiedBy>
  <cp:lastPrinted>2019-07-04T13:18:24Z</cp:lastPrinted>
  <dcterms:created xsi:type="dcterms:W3CDTF">2019-06-21T06:21:15Z</dcterms:created>
  <dcterms:modified xsi:type="dcterms:W3CDTF">2019-09-30T12:06:17Z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