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000" sheetId="2" r:id="rId2"/>
    <sheet name="001" sheetId="3" r:id="rId3"/>
    <sheet name="101" sheetId="4" r:id="rId4"/>
    <sheet name="102" sheetId="5" r:id="rId5"/>
    <sheet name="103.1" sheetId="6" r:id="rId6"/>
    <sheet name="104" sheetId="7" r:id="rId7"/>
    <sheet name="105" sheetId="8" r:id="rId8"/>
    <sheet name="106" sheetId="9" r:id="rId9"/>
    <sheet name="201" sheetId="10" r:id="rId10"/>
    <sheet name="210" sheetId="11" r:id="rId11"/>
    <sheet name="301" sheetId="12" r:id="rId12"/>
    <sheet name="302" sheetId="13" r:id="rId13"/>
    <sheet name="421" sheetId="14" r:id="rId14"/>
    <sheet name="501" sheetId="15" r:id="rId15"/>
    <sheet name="801" sheetId="16" r:id="rId16"/>
    <sheet name="810" sheetId="17" r:id="rId17"/>
    <sheet name="811" sheetId="18" r:id="rId18"/>
    <sheet name="820" sheetId="19" r:id="rId19"/>
  </sheets>
  <definedNames/>
  <calcPr fullCalcOnLoad="1"/>
</workbook>
</file>

<file path=xl/sharedStrings.xml><?xml version="1.0" encoding="utf-8"?>
<sst xmlns="http://schemas.openxmlformats.org/spreadsheetml/2006/main" count="2972" uniqueCount="1043">
  <si>
    <t>Soupis objektů s DPH</t>
  </si>
  <si>
    <t>Stavba:15-278-2 - SOKP 512 "D1-Jesenice-Vestec,Psáry-přeložka II/105"</t>
  </si>
  <si>
    <t>Varianta:ZŘ - Základní řešení</t>
  </si>
  <si>
    <t>Odbytová cena:</t>
  </si>
  <si>
    <t>OC+DPH:</t>
  </si>
  <si>
    <t>Sazba 1</t>
  </si>
  <si>
    <t>Sazba 2</t>
  </si>
  <si>
    <t>Sazba 3</t>
  </si>
  <si>
    <t>Objekt</t>
  </si>
  <si>
    <t>Popis</t>
  </si>
  <si>
    <t>OC</t>
  </si>
  <si>
    <t>DPH</t>
  </si>
  <si>
    <t>OC+DPH</t>
  </si>
  <si>
    <t>ASPE 9</t>
  </si>
  <si>
    <t>Firma: 1</t>
  </si>
  <si>
    <t>Příloha k formuláři pro ocenění nabídky</t>
  </si>
  <si>
    <t>Stavba :</t>
  </si>
  <si>
    <t>číslo a název SO:</t>
  </si>
  <si>
    <t>číslo a název rozpočtu:</t>
  </si>
  <si>
    <t>15-278-2</t>
  </si>
  <si>
    <t>SOKP 512 "D1-Jesenice-Vestec,Psáry-přeložka II/105"</t>
  </si>
  <si>
    <t>000</t>
  </si>
  <si>
    <t>Vedlejší a ostatní náklady</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</si>
  <si>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</si>
  <si>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</si>
  <si>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</si>
  <si>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</si>
  <si>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</si>
  <si>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</si>
  <si>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</si>
  <si>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</si>
  <si>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</si>
  <si>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</si>
  <si>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</si>
  <si>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</si>
  <si>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</si>
  <si>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</si>
  <si>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</si>
  <si>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</si>
  <si>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</si>
  <si>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</si>
  <si>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Všeobecné konstrukce a práce</t>
  </si>
  <si>
    <t>0</t>
  </si>
  <si>
    <t>02110</t>
  </si>
  <si>
    <t/>
  </si>
  <si>
    <t xml:space="preserve">PROSTORY PRO OBJEDNATELE - KANCELÁŘE
1xBOZP + dozoři
dle. požadavků investora
</t>
  </si>
  <si>
    <t xml:space="preserve">KPL       </t>
  </si>
  <si>
    <t>02210</t>
  </si>
  <si>
    <t>VYBAVENÍ PRO OBJEDNATELE - KANCELÁŘE
1xBOZP + dozoři
dle. požadavků investora</t>
  </si>
  <si>
    <t>02620</t>
  </si>
  <si>
    <t xml:space="preserve">ZKOUŠENÍ KONSTRUKCÍ A PRACÍ NEZÁVISLOU ZKUŠEBNOU
zajištění všech zkoušek které bude stavební dozor požadovat
</t>
  </si>
  <si>
    <t>02780</t>
  </si>
  <si>
    <t>POMOC PRÁCE ZŘÍZ NEBO ZAJIŠŤ ZEMNÍKY A SKLÁDKY</t>
  </si>
  <si>
    <t>02832</t>
  </si>
  <si>
    <t>PRŮZKUMNÉ PRÁCE HYDROLOGICKÉ V PODZEMÍ
posouzení možnosti ovlivnění stávajících studní</t>
  </si>
  <si>
    <t>02911a</t>
  </si>
  <si>
    <t xml:space="preserve">OSTATNÍ POŽADAVKY - VYTYČOVACÍ BOD
Celkový počet podů sítě    8ks
-z toho se základní stabilizací  (1.6m) s ochrannou skruží, 1x OTZ     5ks
-z toho s hloubk. stabilizací  - (armokoš A1-1.4m, vrt 2.2), skruž, 1 OTZ     1ks
-z toho s hloubk. stabilizací (armokoš A2-4.2m, vrt 5.0m), skruž, 1 OTZ     1ks
-z toho s hloubk. stabilizací - (armokoš A3-10.2m, vrt 11.0m), skruž, 1 OTZ     1ks
Související činnosti:
-ochrana stávajících IS        1 kus 
-splnění podmínek provozovatele el. vedení k práci v ochranném pásmu       1 kus
-kácení / ořezání náletových dřevin 1 místo 
-kácení stromu do průměru kmene 50cm 1 kus 
-umytí vozovek         1 kus 
Vrtací práce:
-zemní vrtání  mobilní soupravou O350mm 26,2 m 
-skládkování 2,52 m3 
Stabilizace bodů:
-betonáž základů bodů (beton C30/37-XF4) - PILOTY 2 m3 
-úprava terénu pro osazení a utěsnění ochran. prvků (šachty) 0,8 m3 
-roura plastová O150 10,8 m 
-plastová šachta s poklopem 8 ks 
-nivelační značka hřebová (mosaz/nerez ocel)   8 ks 
-ochranný tyč. znak (červenobílý, délka 2m) 8 ks 
-výstražná tabulka s nápisem   8 ks 
-ocelový roksor O12mm 3,2 kg 
-nezamrzavý materiál pro obsyp bodů    0,44 m3 
-hloubení základů pro ochranné tyče   0,80 m3 
-betonáž základů pro ochranné tyče  (beton C30/37-XF4) 0,80 m3 
-ochranná betonová skuž DN1500, výška 0.5m    8 ks 
-ochranný nátěr skruže, bílá barva 2,8 m2 
-ochranný nátěr skruže, červená barva       2,8 m2 
-výztuž pilot (viz. Tech. zpráva, kap. 12.6) - armokoše A1, A2, A3 0,038 t 
Geodetické práce:
-polohové a výškové zaměření bodů  8 bod 
-dokumentace ZVS 1 ks 
Odstranění bodu po doknčení stavby (bod č. 4005):
-odstranění bodu 1 bod 
-skládkování   0,2 m3 
-zasypání vrtu   0,2 m3 
-uvedení místa do původního stavu   1 ks 
</t>
  </si>
  <si>
    <t>02911b</t>
  </si>
  <si>
    <t>OSTATNÍ POŽADAVKY - OCHRANA BODU
- ochrana bodu státního bodového pole v dočasném záboru dle přílohy A.3.5
- ochranná skruž DN1500 o výšce 0.5m</t>
  </si>
  <si>
    <t xml:space="preserve">KUS       </t>
  </si>
  <si>
    <t>02911c</t>
  </si>
  <si>
    <t>OSTATNÍ POŽADAVKY - GEODETICKÉ ZAMĚŘENÍ
- geodetické zaměření pro projekt RDS
- geodetické zpracování DSPS včetně zaměření
- veškeré vytyčovací práce</t>
  </si>
  <si>
    <t>02930a</t>
  </si>
  <si>
    <t>OSTATNÍ POŽADAVKY - ZÁKLADNÍ KÁMEN
dle. požadavků investora</t>
  </si>
  <si>
    <t>02930b</t>
  </si>
  <si>
    <t>OSTATNÍ POŽADAVKY - PAMĚTNÍ DESKA
dle. požadavků investora</t>
  </si>
  <si>
    <t>02943</t>
  </si>
  <si>
    <t xml:space="preserve">OSTATNÍ POŽADAVKY - VYPRACOVÁNÍ RDS
- zahrnuje veškeré náklady spojené s objednatelem požadovanými pracemi
</t>
  </si>
  <si>
    <t>02944</t>
  </si>
  <si>
    <t xml:space="preserve">OSTAT POŽADAVKY - DOKUMENTACE SKUTEČ PROVEDENÍ V DIGIT FORMĚ
- zahrnuje veškeré náklady spojené s objednatelem požadovanými pracemi
</t>
  </si>
  <si>
    <t>02960</t>
  </si>
  <si>
    <t>OSTATNÍ POŽADAVKY - ODBORNÝ DOZOR
stavební a autorský dozor
dle. požadavků investora</t>
  </si>
  <si>
    <t>1=1,000 [A]</t>
  </si>
  <si>
    <t>02990</t>
  </si>
  <si>
    <t>OSTATNÍ POŽADAVKY - INFORMAČNÍ TABULE
- Identifikační tabule stavby se základními údaji o díle</t>
  </si>
  <si>
    <t>02991</t>
  </si>
  <si>
    <t>PUBLICITA - SLAVNOSTNÍ OTEVŘENÍ
dle. požadavků investora</t>
  </si>
  <si>
    <t>03100a</t>
  </si>
  <si>
    <t>ZAŘÍZENÍ STAVENIŠTĚ - ZŘÍZENÍ</t>
  </si>
  <si>
    <t>03100b</t>
  </si>
  <si>
    <t>ZAŘÍZENÍ STAVENIŠTĚ - PROVOZ</t>
  </si>
  <si>
    <t>03100c</t>
  </si>
  <si>
    <t>ZAŘÍZENÍ STAVENIŠTĚ - ODSTRANĚNÍ</t>
  </si>
  <si>
    <t>03730</t>
  </si>
  <si>
    <t>POMOC PRÁCE ZAJIŠŤ NEBO ZŘÍZ OCHRANU INŽENÝRSKÝCH SÍTÍ
koordinace stavby přeložky silnic II/105 a stavby školy "Nová škola pro Psáry a Dolní Jirčany"</t>
  </si>
  <si>
    <t>04810a</t>
  </si>
  <si>
    <t>VYHODNOCENÍ STAVBY Z HLEDISKA JAKOSTI
dle. požadavků investora</t>
  </si>
  <si>
    <t>04810b</t>
  </si>
  <si>
    <t>ZÁVĚREČNÉ VYHODNOCENÍ STAVBY
dle. požadavků investora</t>
  </si>
  <si>
    <t>C e l k e m</t>
  </si>
  <si>
    <t>001</t>
  </si>
  <si>
    <t>Příprava staveniště</t>
  </si>
  <si>
    <t>014101</t>
  </si>
  <si>
    <t>POPLATKY ZA SKLÁDKU</t>
  </si>
  <si>
    <t xml:space="preserve">M3        </t>
  </si>
  <si>
    <t>drn dle pol.11130   216*0,15=32,400 [A]</t>
  </si>
  <si>
    <t>014102</t>
  </si>
  <si>
    <t xml:space="preserve">T         </t>
  </si>
  <si>
    <t>odstraňované pařezy z pol.11201 (3+37+32+2)*0,15=11,100 [A]</t>
  </si>
  <si>
    <t>Zemní práce</t>
  </si>
  <si>
    <t>11020</t>
  </si>
  <si>
    <t>VŠEOBECNÉ VYKLIZENÍ ZEMĚDĚLSKÝCH PLOCH
Vyčištění a urovnání</t>
  </si>
  <si>
    <t xml:space="preserve">M2        </t>
  </si>
  <si>
    <t>trvalý zábor - ZPF        15891=15 891,000 [A]
dočasný zábor - ZPF   14455=14 455,000 [B]
Celkem: A+B=30 346,000 [C]</t>
  </si>
  <si>
    <t>11090</t>
  </si>
  <si>
    <t>VŠEOBECNÉ VYKLIZENÍ OSTATNÍCH PLOCH
Vyčištění a urovnání</t>
  </si>
  <si>
    <t>trvalý zábor - ostatní plochy       1828=1 828,000 [A]
dočasný zábor - ostatní plochy   7760=7 760,000 [B]
Celkem: A+B=9 588,000 [C]</t>
  </si>
  <si>
    <t>11120</t>
  </si>
  <si>
    <t>ODSTRANĚNÍ KŘOVIN
vč. odvozu a likvidace</t>
  </si>
  <si>
    <t>11130</t>
  </si>
  <si>
    <t>SEJMUTÍ DRNU
odvoz a uložení na skládku</t>
  </si>
  <si>
    <t>11201</t>
  </si>
  <si>
    <t>KÁCENÍ STROMŮ D KMENE DO 0,5M S ODSTRANĚNÍM PAŘEZŮ
odvoz a uložení kmenů na místo dle požadavků investora
odvoz a uložení pařezů na skládku
odvoz a likvidace odpadu</t>
  </si>
  <si>
    <t>průměr 
do 10 cm    3=3,000 [A]
11-30 cm   37=37,000 [B]
31-50 cm   32=32,000 [C]
Celkem: A+B+C=72,000 [D]</t>
  </si>
  <si>
    <t>11202</t>
  </si>
  <si>
    <t>KÁCENÍ STROMŮ D KMENE DO 0,9M S ODSTRANĚNÍM PAŘEZŮ
odvoz a uložení kmenů na místo dle požadavků investora
odvoz a uložení pařezů na skládku
odvoz a likvidace odpadu</t>
  </si>
  <si>
    <t>průměr
51-90 cm   2=2,000 [A]</t>
  </si>
  <si>
    <t>12110</t>
  </si>
  <si>
    <t>SEJMUTÍ ORNICE NEBO LESNÍ PŮDY
odvoz na mezideponii</t>
  </si>
  <si>
    <t>trvalý zábor ZPF - ornice                 4625=4 625,000 [A]
trvalý zábor ZPF - podorničí            892=892,000 [B]
doč. zábor pro SO 103.2 - ornice    161=161,000 [C]
Celkem: A+B+C=5 678,000 [D]</t>
  </si>
  <si>
    <t>12573</t>
  </si>
  <si>
    <t>VYKOPÁVKY ZE ZEMNÍKŮ A SKLÁDEK TŘ. I
naložení a odvoz přebytku ornice z deponie na místo určené investorem</t>
  </si>
  <si>
    <t>17120</t>
  </si>
  <si>
    <t>ULOŽENÍ SYPANINY DO NÁSYPŮ A NA SKLÁDKY BEZ ZHUTNĚNÍ</t>
  </si>
  <si>
    <t>uložení ornice na mezideponii
dle pol. 12110   5678=5 678,000 [A]</t>
  </si>
  <si>
    <t>18230</t>
  </si>
  <si>
    <t>ROZPROSTŘENÍ ORNICE V ROVINĚ
rozprostření přebytku ornice na místě určené investorem</t>
  </si>
  <si>
    <t>18710</t>
  </si>
  <si>
    <t>OŠETŘENÍ ORNICE NA SKLÁDCE</t>
  </si>
  <si>
    <t>ošetřování ornice na mezideponii
dle pol. 12110   5678=5 678,000 [A]</t>
  </si>
  <si>
    <t>101</t>
  </si>
  <si>
    <t>Hlavní trasa</t>
  </si>
  <si>
    <t>014101A</t>
  </si>
  <si>
    <t>POPLATKY ZA SKLÁDKU - zemina</t>
  </si>
  <si>
    <t>dle pol. 17120   5396,2=5 396,200 [A]
dle pol.12931  (110)*0,25=27,500 [B]
Celkem: A+B=5 423,700 [C]</t>
  </si>
  <si>
    <t>014102A</t>
  </si>
  <si>
    <t>POPLATKY ZA SKLÁDKU - kamenivo</t>
  </si>
  <si>
    <t>dle pol.11332   801,5*2,2=1 763,300 [A]</t>
  </si>
  <si>
    <t>014102B</t>
  </si>
  <si>
    <t>POPLATKY ZA SKLÁDKU - prostý beton</t>
  </si>
  <si>
    <t>dle pol.96615   (3+1,5+1)*2,38=13,090 [A]
dle pol.966358   13*0,6=7,800 [B]
dle pol. 11348   13*2,38=30,940 [C]
Celkem: A+B+C=51,830 [D]</t>
  </si>
  <si>
    <t>11332</t>
  </si>
  <si>
    <t>ODSTRANĚNÍ PODKLADŮ ZPEVNĚNÝCH PLOCH Z KAMENIVA NESTMELENÉHO
odvoz a uložení na skládku</t>
  </si>
  <si>
    <t>podkladní vrstvy dle pol.11372
1865*0,350+300*0,35+125*0,35=801,500 [A]</t>
  </si>
  <si>
    <t>11348</t>
  </si>
  <si>
    <t>ODSTRANĚNÍ KRYTU ZPEVNĚNÝCH PLOCH Z DLAŽDIC VČETNĚ PODKLADU
odvoz a uložení na skládku</t>
  </si>
  <si>
    <t>Odstranění dlážděného chodníku v KÚ vč. Úseku pod obratištěm tl. 0,25 m
oměřeno ze stiuace- zaměření plocha 52m2
52*0,25=13,000 [A]</t>
  </si>
  <si>
    <t>11372</t>
  </si>
  <si>
    <t>FRÉZOVÁNÍ ZPEVNĚNÝCH PLOCH ASFALTOVÝCH
odvoz a uložení na místo dle požadavků investora</t>
  </si>
  <si>
    <t>úsek km 0,910-1,224        1865*0,150=279,750 [A]
              1,403-1,458          300*0,150=45,000 [B]
              v KÚ                    125*0,150=18,750 [C]
A+B+C=343,500 [D]</t>
  </si>
  <si>
    <t>113765</t>
  </si>
  <si>
    <t>FRÉZOVÁNÍ DRÁŽKY PRŮŘEZU DO 600MM2 V ASFALTOVÉ VOZOVCE</t>
  </si>
  <si>
    <t xml:space="preserve">M         </t>
  </si>
  <si>
    <t>podél monolit.žlábku   140=140,000 [A]</t>
  </si>
  <si>
    <t>12383</t>
  </si>
  <si>
    <t>ODKOP PRO SPOD STAVBU SILNIC A ŽELEZNIC TŘ. II
odvoz na skládku</t>
  </si>
  <si>
    <t xml:space="preserve">5369,6=5 369,600 [A]            </t>
  </si>
  <si>
    <t>VYKOPÁVKY ZE ZEMNÍKŮ A SKLÁDEK TŘ. I</t>
  </si>
  <si>
    <t>naložení a dovoz ornice z mezideponie
na svahy    4628*0,150=694,200 [A]
v rovině      4323*0,150=648,450 [B]
A+B=1 342,650 [C]</t>
  </si>
  <si>
    <t>12931</t>
  </si>
  <si>
    <t>ČIŠTĚNÍ PŘÍKOPŮ OD NÁNOSU DO 0,25M3/M
odvoz a uložení na skládku</t>
  </si>
  <si>
    <t>Pročištění příkopů v ZÚ, v napojení na stáv příkop v délce  2x 10 m mezi kom. 
A stezkou a podél stezky + 90 m pročištění stáv. Příkopu podél kom. II/105 vpravo až do vodoteče
110=110,000 [A]</t>
  </si>
  <si>
    <t>13283</t>
  </si>
  <si>
    <t>HLOUBENÍ RÝH ŠÍŘ DO 2M PAŽ I NEPAŽ TŘ. II
odvoz na skládku</t>
  </si>
  <si>
    <t>pro UV přípojky   (9,5+4,5)*1,0*1,90=26,600 [A]</t>
  </si>
  <si>
    <t>ULOŽENÍ SYPANINY DO NÁSYPŮ A NA SKLÁDKY BEZ ZHUTNĚNÍ
uložení na skládku</t>
  </si>
  <si>
    <t>dle pol. 12383   5369,6=5 369,600 [A]
dle pol. 13283   26,6=26,600 [B]
Celkem: A+B=5 396,200 [C]</t>
  </si>
  <si>
    <t>17180a</t>
  </si>
  <si>
    <t>ULOŽENÍ SYPANINY DO NÁSYPŮ Z NAKUPOVANÝCH MATERIÁLŮ</t>
  </si>
  <si>
    <t>násyp zjištěn planimetrii   5516,8000=5 516,800 [A]</t>
  </si>
  <si>
    <t>17180b</t>
  </si>
  <si>
    <t>ULOŽENÍ SYPANINY DO NÁSYPŮ Z NAKUPOVANÝCH MATERIÁLŮ
AKTIVNÍ ZÓNA</t>
  </si>
  <si>
    <t>pod komunikací tl. 0,5 m a pod stezkou 0,3 m
zjištěno planimetrováním   5075,9=5 075,900 [A]</t>
  </si>
  <si>
    <t>17380</t>
  </si>
  <si>
    <t>ZEMNÍ KRAJNICE A DOSYPÁVKY Z NAKUPOVANÝCH MATERIÁLŮ</t>
  </si>
  <si>
    <t>délky krajnic odečteny ze situace, plochy dosypávky z řezů
délka*plocha = 600,4=600,400 [A]</t>
  </si>
  <si>
    <t>17481</t>
  </si>
  <si>
    <t>ZÁSYP JAM A RÝH Z NAKUPOVANÝCH MATERIÁLŮ</t>
  </si>
  <si>
    <t>23,9-(1,4+7,0)=15,500 [A]</t>
  </si>
  <si>
    <t>17581</t>
  </si>
  <si>
    <t>OBSYP POTRUBÍ A OBJEKTŮ Z NAKUPOVANÝCH MATERIÁLŮ</t>
  </si>
  <si>
    <t>přípojky vpustí   1,0*14,0*0,50=7,000 [A]</t>
  </si>
  <si>
    <t>18110</t>
  </si>
  <si>
    <t>ÚPRAVA PLÁNĚ SE ZHUTNĚNÍM V HORNINĚ TŘ. I</t>
  </si>
  <si>
    <t>1100(SO101 0,91-1,020)+535 (SO104 0-0,120) +2065 (SO101+104 1,02 - 1,16) + 915 (SO101+104 1,16 - 1,22) + 1770 (SO101+104 1,22 - 1,34) + 1469,3 (OK) + 3000 (SO 101 + 104 1,38 - KÚ) 10855=10 855,000 [A]
zjištěno z řezů (rozsah příčně)  a ze situace (délka)</t>
  </si>
  <si>
    <t>18220</t>
  </si>
  <si>
    <t>ROZPROSTŘENÍ ORNICE VE SVAHU
tl.150 mm</t>
  </si>
  <si>
    <t>4628*0,15=694,200 [A]</t>
  </si>
  <si>
    <t>ROZPROSTŘENÍ ORNICE V ROVINĚ
tl.150 mm</t>
  </si>
  <si>
    <t>4323*0,15=648,450 [A]</t>
  </si>
  <si>
    <t>Základy</t>
  </si>
  <si>
    <t>212636</t>
  </si>
  <si>
    <t>TRATIVODY KOMPL Z TRUB Z PLAST HM DN DO 150MM, RÝHA TŘ II</t>
  </si>
  <si>
    <t xml:space="preserve">úsek 0,920-0,990 P     dl. 93 m
         1,020-1,062 P      dl. 44,5 m
         1,075 - OK P (vč. OK do SO 102) dl. 293 m
         1,390 - 1,460 P  dl. 162 m
vlevo 0,910-1,000        dl. 93 m
          1,222-1,34 + část v SO 103.1        dl. 177,75 m
          1,380-1,580 L        188 m
                                  -----------
                                   1051,25=1 051,250 [A]  </t>
  </si>
  <si>
    <t>21452</t>
  </si>
  <si>
    <t xml:space="preserve">SANAČNÍ VRSTVY Z KAMENIVA DRCENÉHO
Úprava (SANAČNÍ vrstva)  podloží násypů hrubým drceným kamenivem - výměna v tl. 0,3 m
</t>
  </si>
  <si>
    <t>zjištěno planimetrováním = 1255=1 255,000 [A]</t>
  </si>
  <si>
    <t>Vodorovné konstrukce</t>
  </si>
  <si>
    <t>45131</t>
  </si>
  <si>
    <t>PODKL A VÝPLŇ VRSTVY Z PROST BET</t>
  </si>
  <si>
    <t>betonové lože dlažeb tl.0,1m
100*0,1=10,000 [A]</t>
  </si>
  <si>
    <t>461314</t>
  </si>
  <si>
    <t>PATKY Z PROSTÉHO BETONU C25/30</t>
  </si>
  <si>
    <t>betonová patka u odláždění  0,3*0,8*1,5 *8=2,880 [A]</t>
  </si>
  <si>
    <t>465512</t>
  </si>
  <si>
    <t>DLAŽBY Z LOMOVÉHO KAMENE NA MC</t>
  </si>
  <si>
    <t xml:space="preserve">Dlažba z lomového kamene tl. 60 mm 
100m2*0,06=6,000 [A]   </t>
  </si>
  <si>
    <t>465512a</t>
  </si>
  <si>
    <t>DLAŽBY Z LOMOVÉHO KAMENE NA MC
velkokapacitní příkop z lomového kamene</t>
  </si>
  <si>
    <t>velkokapacitní příkop z lomového kamene tl. 0,40 m se šířkou dna 0,6 m
do výšky příkopu 0,6 m, v délce 93 m
plocha průřezu z řezu = 1,75 m2 * délka 93 m =162,750 [A]</t>
  </si>
  <si>
    <t>Komunikace</t>
  </si>
  <si>
    <t>56112</t>
  </si>
  <si>
    <t>PODKLADNÍ BETON TL. DO 100MM
suchý beton</t>
  </si>
  <si>
    <t>lože zámkové dlažby u PHS  295=295,000 [A]
OMĚŘENO ZE SIT</t>
  </si>
  <si>
    <t>56314</t>
  </si>
  <si>
    <t>VOZOVKOVÉ VRSTVY Z MECHANICKY ZPEVNĚNÉHO KAMENIVA TL. DO 200MM
MZK tl.180 mm</t>
  </si>
  <si>
    <t>vozovka  před mostem    1300=1 300,000
vozovka za mostem - středový ostrov OK  5370,26-340,55 = 5029,71m2          
prstenec                                126,5m2
1300+5029,71+126,5=6 456,210 [A]</t>
  </si>
  <si>
    <t>56330a</t>
  </si>
  <si>
    <t>VOZOVKOVÉ VRSTVY ZE ŠTĚRKODRTI
Šda 0/32 Ge</t>
  </si>
  <si>
    <t>vozovka před msotem                  1602,81m2 (tl. vrstvy (0,25m)
vozovka za mostem                       5585m2 (tl. vrstvy 0,25 m)
konstrukce prstence                     98m2 (tl. vrstvy 0,22 m)
konstrukce ostr.                              57m2 (tl. vrstvy 0,15 m)
kce sjezdů + obratiště                   365,5m2 (tl. vrstvy 0,15 m)
                                                    ---------------
(1602,81+5585)*0,250+98*0,22+57*0,15+365,5*0,15=1 881,887 [A]</t>
  </si>
  <si>
    <t>56330b</t>
  </si>
  <si>
    <t>VOZOVKOVÉ VRSTVY ZE ŠTĚRKODRTI
ŠDa Ge0/63 mm</t>
  </si>
  <si>
    <t>konstrukce ostrůvků                         57*0,170=9,690 [A]
konstrukce hosp.sjezdů+obratiště     365,5*0,150=54,825 [B]
Celkem: A+B=64,515 [C]</t>
  </si>
  <si>
    <t>56342</t>
  </si>
  <si>
    <t>VOZOVKOVÉ VRSTVY ZE ŠTĚRKOPÍSKU TL. DO 100MM</t>
  </si>
  <si>
    <t>lože zámkové dlažby u PHS   295=295,000 [A]</t>
  </si>
  <si>
    <t>56361</t>
  </si>
  <si>
    <t>VOZOVKOVÉ VRSTVY Z RECYKLOVANÉHO MATERIÁLU TL DO 50MM
50 RA 0/16</t>
  </si>
  <si>
    <t>konstrukce hosp.sjezdů+obratiště    302,75=302,750 [A]</t>
  </si>
  <si>
    <t>56932</t>
  </si>
  <si>
    <t>ZPEVNĚNÍ KRAJNIC ZE ŠTĚRKODRTI TL. DO 100MM</t>
  </si>
  <si>
    <t>délka krajnic - 965,5 m
965,5*0,50=482,750 [A]</t>
  </si>
  <si>
    <t>572123</t>
  </si>
  <si>
    <t>INFILTRAČNÍ POSTŘIK Z EMULZE DO 1,0KG/M2
0,60 kg/m2</t>
  </si>
  <si>
    <t>vozovka=plocha MZK    6329,71=6 329,710 [A]
hosp.sjezdy+obratiště      365,5=365,500 [B]
Celkem: A+B=6 695,210 [C]</t>
  </si>
  <si>
    <t>572213</t>
  </si>
  <si>
    <t>SPOJOVACÍ POSTŘIK Z EMULZE DO 0,5KG/M2
0,35 kg/m2</t>
  </si>
  <si>
    <t>plocha obrus.vrstvy     5243,6=5 243,600 [A]
hosp.sjezd                   293,5=293,500 [B]
Celkem: A+B=5 537,100 [C]</t>
  </si>
  <si>
    <t>57475</t>
  </si>
  <si>
    <t>VOZOVKOVÉ VÝZTUŽNÉ VRSTVY Z GEOMŘÍŽOVINY</t>
  </si>
  <si>
    <t>výztužná geomříž - styk stáv. A nové vozovky na šířku 1,0 m * šířka vozovky stáv. 
7*1+7,15*1=14,150 [A]</t>
  </si>
  <si>
    <t>574A43</t>
  </si>
  <si>
    <t>ASFALTOVÝ BETON PRO OBRUSNÉ VRSTVY ACO 11 TL. 50MM</t>
  </si>
  <si>
    <t>obrusná vrstva hl. trasy                5039,75=5 039,750 [A]
vozovka hosp.sjezdů+obratiště        337,75=337,750 [B]
Celkem: A+B=5 377,500 [C]</t>
  </si>
  <si>
    <t>574E76</t>
  </si>
  <si>
    <t xml:space="preserve">ASFALTOVÝ BETON PRO PODKLADNÍ VRSTVY ACP 16+, 16S TL. 80MM
ACP 16 </t>
  </si>
  <si>
    <t>vozovka                                                                                                           5243,6=5 243,600 [A]</t>
  </si>
  <si>
    <t>58222</t>
  </si>
  <si>
    <t>DLÁŽDĚNÉ KRYTY Z DROBNÝCH KOSTEK DO LOŽE Z MC
LOŽE Z MC tl. 30 mm</t>
  </si>
  <si>
    <t>okružní křiž.   126,5=126,500 [A]</t>
  </si>
  <si>
    <t>582621</t>
  </si>
  <si>
    <t>KRYTY Z BETON DLAŽDIC SE ZÁMKEM ŠEDÝCH TL 60MM DO LOŽE Z MC
lože 50 mm C20/25n-XF3 - ostruvky</t>
  </si>
  <si>
    <t>konstrukce ostrůvků    52,25=52,250 [A]</t>
  </si>
  <si>
    <t>582623</t>
  </si>
  <si>
    <t>KRYTY Z BETON DLAŽDIC SE ZÁMKEM ŠEDÝCH TL 100MM DO LOŽE Z MC</t>
  </si>
  <si>
    <t>chodník před PHS-oměřeno ze sit   295,000=295,000 [A]</t>
  </si>
  <si>
    <t>58262A</t>
  </si>
  <si>
    <t>KRYTY Z BETON DLAŽDIC SE ZÁMKEM BAREV RELIÉF TL 60MM DO LOŽE Z MC
lože 50 mm C20/25n-XF3 - ostruvky</t>
  </si>
  <si>
    <t>hmatová úprava dělicích ostrůvků 2,50=2,500 [A]</t>
  </si>
  <si>
    <t>Přidružená stavební výroba</t>
  </si>
  <si>
    <t>711111</t>
  </si>
  <si>
    <t>IZOLACE BĚŽNÝCH KONSTRUKCÍ PROTI ZEMNÍ VLHKOSTI ASFALTOVÝMI NÁTĚRY</t>
  </si>
  <si>
    <t>bok odvodňovacího žlábku   602,5*0,150=90,375 [A]</t>
  </si>
  <si>
    <t>Potrubí</t>
  </si>
  <si>
    <t>89536</t>
  </si>
  <si>
    <t>DRENÁŽNÍ VÝUSŤ Z PROST BETONU
vč.zemních prací</t>
  </si>
  <si>
    <t>vyústění vpustí      3=3,000 [A]
vyústění drenáží    5=5,000 [B]
Celkem: A+B=8,000 [C]</t>
  </si>
  <si>
    <t>89712</t>
  </si>
  <si>
    <t>VPUSŤ KANALIZAČNÍ ULIČNÍ KOMPLETNÍ Z BETONOVÝCH DÍLCŮ - curbking
vč.zemních prací</t>
  </si>
  <si>
    <t>u PHS, rozděluje žlab 1=1,000 [A]</t>
  </si>
  <si>
    <t>89721</t>
  </si>
  <si>
    <t>VPUSŤ KANALIZAČNÍ HORSKÁ KOMPLETNÍ MONOLITICKÁ BETONOVÁ</t>
  </si>
  <si>
    <t>"3x horská vpust monolitická 1500/900/1500 s dvojitou litinovou mříží B125,
tl. Stěny a dna 0,15 m = 0,930m3 betonu na stěny a dno, beton C35/45 XF4
3x 0,93 = 2,79m3"</t>
  </si>
  <si>
    <t>899523</t>
  </si>
  <si>
    <t>OBETONOVÁNÍ POTRUBÍ Z PROSTÉHO BETONU DO C16/20 (B20)</t>
  </si>
  <si>
    <t>propustek DN1000   15,35*0,6=9,210 [A]
propustek DN400     11,95*0,28=3,346 [B]
propustek DN400     10,8*0,28=3,024 [C]
propustek DN600     6,2*0,37=2,294 [D]
Celkem: A+B+C+D=17,874 [E]</t>
  </si>
  <si>
    <t>Ostatní konstrukce a práce</t>
  </si>
  <si>
    <t>9</t>
  </si>
  <si>
    <t>9112A1</t>
  </si>
  <si>
    <t>ZÁBRADLÍ MOSTNÍ S VODOR MADLY - DODÁVKA A MONTÁŽ</t>
  </si>
  <si>
    <t>na kolmém čele propustku DN 600    4=4,000 [A]</t>
  </si>
  <si>
    <t>9113A1</t>
  </si>
  <si>
    <t>SVODIDLO OCEL SILNIČ JEDNOSTR, ÚROVEŇ ZADRŽ N1, N2 - DODÁVKA A MONTÁŽ
N2</t>
  </si>
  <si>
    <t>před mostem L  vč. krátkého náběhu        34=34,000 [A]
před msotem P vč. dlouhého náběhu        56=56,000 [B]
za mostem L  vč. Dlouhého náběhu     246,00=246,000 [C]
za mostem P vč. Dlouhého náběhu     84,00=84,000 [D]
Celkem: A+B+C+D=420,000 [E]</t>
  </si>
  <si>
    <t>91228</t>
  </si>
  <si>
    <t>SMĚROVÉ SLOUPKY Z PLAST HMOT VČETNĚ ODRAZNÉHO PÁSKU</t>
  </si>
  <si>
    <t>2x2 sloupků po 50 m=4sl. [A]
2x1 sl. Po 50 m=2sl.
13x2 sl. Po 10 m v obl. R=200 m=26sl.
Součet 32=32,000 [A]</t>
  </si>
  <si>
    <t>91238</t>
  </si>
  <si>
    <t>SMĚROVÉ SLOUPKY Z PLAST HMOT - NÁSTAVCE NA SVODIDLA VČETNĚ ODRAZNÉHO PÁSKU</t>
  </si>
  <si>
    <t>počet kusů sl. Po 50 m = 12=12,000 [A]</t>
  </si>
  <si>
    <t>914121</t>
  </si>
  <si>
    <t>DOPRAVNÍ ZNAČKY ZÁKLADNÍ VELIKOSTI OCELOVÉ FÓLIE TŘ 1 - DODÁVKA A MONTÁŽ</t>
  </si>
  <si>
    <t>914131</t>
  </si>
  <si>
    <t>DOPRAVNÍ ZNAČKY ZÁKLADNÍ VELIKOSTI OCELOVÉ FÓLIE TŘ 2 - DODÁVKA A MONTÁŽ</t>
  </si>
  <si>
    <t>914133</t>
  </si>
  <si>
    <t>DOPRAVNÍ ZNAČKY ZÁKLADNÍ VELIKOSTI OCELOVÉ FÓLIE TŘ 2 - DEMONTÁŽ</t>
  </si>
  <si>
    <t>914433</t>
  </si>
  <si>
    <t>DOPRAVNÍ ZNAČKY - DEMONTÁŽ
Odstranění stávající reklamní tabule</t>
  </si>
  <si>
    <t>914731b</t>
  </si>
  <si>
    <t>STÁLÁ DOPRAV ZAŘÍZ Z3 - ZKRÁCENÉ OCEL S FÓLIÍ TŘ 2 - DODÁVKA A MONTÁŽ</t>
  </si>
  <si>
    <t>914921</t>
  </si>
  <si>
    <t>SLOUPKY A STOJKY DOPRAVNÍCH ZNAČEK Z OCEL TRUBEK DO PATKY - DODÁVKA A MONTÁŽ</t>
  </si>
  <si>
    <t>914923</t>
  </si>
  <si>
    <t>SLOUPKY A STOJKY DZ Z OCEL TRUBEK DO PATKY DEMONTÁŽ</t>
  </si>
  <si>
    <t>915111</t>
  </si>
  <si>
    <t>VODOROVNÉ DOPRAVNÍ ZNAČENÍ BARVOU HLADKÉ - DODÁVKA A POKLÁDKA</t>
  </si>
  <si>
    <t>V4 (0.25)= 384.28*0.25=96,070 [A]
V2a (3/6/0.125)= 153.92*0.125/3=6,413 [B]
V2b (3/1.5/0.125)= 462.488*0.125/1.5=38,541 [C]
V2b (1.5/1.5/0.25)= 97.76*0.25/2=12,220 [D]
V4 (0.125) / V1a (0.125)= 2130.752*0.125=266,344 [E]
V13 (0.5)= 28.08*0.5=14,040 [F]
V7b = 10.4=10,400 [G]
Celkem: A+B+C+D+E+F+G=444,028 [H]</t>
  </si>
  <si>
    <t>915211</t>
  </si>
  <si>
    <t>VODOROVNÉ DOPRAVNÍ ZNAČENÍ PLASTEM HLADKÉ - DODÁVKA A POKLÁDKA</t>
  </si>
  <si>
    <t>V13 (0.5)= 28.08*0.5=14,040 [A]
V7b = 10.4=10,400 [B]
Celkem: A+B=24,440 [C]</t>
  </si>
  <si>
    <t>915212</t>
  </si>
  <si>
    <t>VODOROVNÉ DOPRAVNÍ ZNAČENÍ PLASTEM HLADKÉ - ODSTRANĚNÍ</t>
  </si>
  <si>
    <t>V2b (1.5/1.5/0.25)= 31*0.25/2=3,875 [A]
V4 (0.125)= 112.1*0.125=14,013 [B]
Celkem: A+B=17,888 [C]</t>
  </si>
  <si>
    <t>915221</t>
  </si>
  <si>
    <t>VODOR DOPRAV ZNAČ PLASTEM STRUKTURÁLNÍ NEHLUČNÉ - DOD A POKLÁDKA</t>
  </si>
  <si>
    <t>V4 (0.25)= 384.28*0.25=96,070 [A]
V2a (3/6/0.125)= 153.92*0.125/3=6,413 [B]
V2b (3/1.5/0.125)= 462.488*0.125/1.5=38,541 [C]
V2b (1.5/1.5/0.25)= 97.76*0.25/2=12,220 [D]
V4 (0.125) / V1a (0.125)= 2130.752*0.125=266,344 [E]
Celkem: A+B+C+D+E=419,588 [F]</t>
  </si>
  <si>
    <t>917223</t>
  </si>
  <si>
    <t>SILNIČNÍ A CHODNÍKOVÉ OBRUBY Z BETONOVÝCH OBRUBNÍKŮ ŠÍŘ 100MM</t>
  </si>
  <si>
    <t>917224</t>
  </si>
  <si>
    <t>a</t>
  </si>
  <si>
    <t>SILNIČNÍ A CHODNÍKOVÉ OBRUBY Z BETONOVÝCH OBRUBNÍKŮ ŠÍŘ 150MM
silniční betonový obrubník 15x25x100</t>
  </si>
  <si>
    <t>podél komunikace a zeleně 101 - 2. úsek     37,75+33,25=70,1000 [A]
podél ostrůvků 19,25+18,75+20=58 m [B]
A+B=70,1+58=128,100 [A]</t>
  </si>
  <si>
    <t>b</t>
  </si>
  <si>
    <t>SILNIČNÍ A CHODNÍKOVÉ OBRUBY Z BETONOVÝCH OBRUBNÍKŮ ŠÍŘ 150MM
silniční obrubník přechodový 15x(15-25)x100</t>
  </si>
  <si>
    <t>přechod na ostrůvku + přechod v 2. úseku 101 na zvýšený obrubník podél zeleně a ukončení obrubníku u sjezdu v KÚ
6=6,000 [A]</t>
  </si>
  <si>
    <t>c</t>
  </si>
  <si>
    <t>SILNIČNÍ A CHODNÍKOVÉ OBRUBY Z BETONOVÝCH OBRUBNÍKŮ ŠÍŘ 150MM
silniční obrubník nájezdový 15x15x100</t>
  </si>
  <si>
    <t>snížený obrubník na ostrůvku + kolem OK = 6+70=76,000 [A]</t>
  </si>
  <si>
    <t>917425</t>
  </si>
  <si>
    <t>CHODNÍKOVÉ OBRUBY Z KAMENNÝCH OBRUBNÍKŮ ŠÍŘ 200MM
 OBLOUKOVÝ 100/20/25</t>
  </si>
  <si>
    <t>okružní křiž.  57=57,000 [A]</t>
  </si>
  <si>
    <t>918158</t>
  </si>
  <si>
    <t>ČELA BETONOVÁ PROPUSTU Z TRUB DN DO 600MM
vč.zemních prací</t>
  </si>
  <si>
    <t>km 1,020   1=1,000 [A]</t>
  </si>
  <si>
    <t>918346</t>
  </si>
  <si>
    <t>PROPUSTY Z TRUB DN 400MM</t>
  </si>
  <si>
    <t>plastový Propustek trubní DN 400, kruhová pevnost SN 16
(1ks propustek délka 10,8 m, 1ks délka +11,95 m)=22,750 [A]
2x betonová patka 0,3x0,8x1,5 m
betonové lože 0,20 m
podkladní beton 0,10 m
lože ze štěrkopísku fr. 0-8, tl. 0,10 m
vč. Zemních prací</t>
  </si>
  <si>
    <t>918358</t>
  </si>
  <si>
    <t>PROPUSTY Z TRUB DN 600MM</t>
  </si>
  <si>
    <t>plastový Propustek trubní DN 600, kruhová pevnost SN 16
(délka propustku 6,2 m)=6,200 [A]
2x betonová patka 0,3x0,8x1,5 m
betonové lože 0,20 m
podkladní beton 0,10 m
lože ze štěrkopísku fr. 0-8, tl. 0,10 m
vč. Zemních prací</t>
  </si>
  <si>
    <t>918371</t>
  </si>
  <si>
    <t>PROPUSTY Z TRUB DN 1000MM</t>
  </si>
  <si>
    <t>plastový Propustek trubní DN 1000, kruhová pevnost SN 16 dl. 15,35 =15,350 [A]
2x betonová patka 0,3x0,8x1,5 m
betonové lože 0,20 m
podkladní beton 0,10 m
lože ze štěrkopísku fr. 0-8, tl. 0,10 m
vč. Zemních prací</t>
  </si>
  <si>
    <t>919113</t>
  </si>
  <si>
    <t>ŘEZÁNÍ ASFALTOVÉHO KRYTU VOZOVEK TL DO 150MM</t>
  </si>
  <si>
    <t>ZÚ+KÚ    vozovka 7+7,15=14,1500 [A]
ZÚ - napojení na stáv. Smíš stezku = 2,9 m
součet = 2,9+14,15=17,050 [A]</t>
  </si>
  <si>
    <t>931321</t>
  </si>
  <si>
    <t>TĚSNĚNÍ DILATAČ SPAR ASF ZÁLIVKOU MODIFIK PRŮŘ DO 100MM2</t>
  </si>
  <si>
    <t>dle pol.919113   17,05=17,050 [A]</t>
  </si>
  <si>
    <t>931325</t>
  </si>
  <si>
    <t>TĚSNĚNÍ DILATAČ SPAR ASF ZÁLIVKOU MODIFIK PRŮŘ DO 600MM2</t>
  </si>
  <si>
    <t>dle pol.113765    140=140,000 [A]</t>
  </si>
  <si>
    <t>935212</t>
  </si>
  <si>
    <t>PŘÍKOPOVÉ ŽLABY Z BETON TVÁRNIC ŠÍŘ DO 600MM DO BETONU TL 100MM
C30/37-XF4
vč. Rigolů</t>
  </si>
  <si>
    <t>1157,5m oměřeno ze situace -  v celém úseku hlavní trasy i z částmi zasahujícícmi do SO 102</t>
  </si>
  <si>
    <t>93530a</t>
  </si>
  <si>
    <t>ŽLABY A RIGOLY MONOLIT BETONOVÉ
C30/37-XF4</t>
  </si>
  <si>
    <t>odvodňovací žlábek
délka oměřena ze sit. =150*1,49=223,500 [A]</t>
  </si>
  <si>
    <t>93530b</t>
  </si>
  <si>
    <t>ŽLABY A RIGOLY MONOLIT BETONOVÉ
C 30/37-XF4</t>
  </si>
  <si>
    <t>dobetonování na krajnici u skluzů   1,85*0,200=0,370 [A]</t>
  </si>
  <si>
    <t>93544</t>
  </si>
  <si>
    <t xml:space="preserve">ŽLABY Z DÍLCŮ Z POLYMERBET SVĚTLÉ ŠÍŘKY DO 250MM VČET MŘÍŽÍ
Kompletní provedení, včetně zemních prací, lože dodání všech materiálů a všech
pomocných prací a matetriálů
</t>
  </si>
  <si>
    <t>Liniový odvodňovací žlab z polymerbetonu dl. 11,5 m = šířka sjezdu ze situace
vč. Podkladního betonu tl. 0,2 m a 2x bet. Prahu 0,5x1,0x0,5
11,5=11,500 [A]</t>
  </si>
  <si>
    <t>93620</t>
  </si>
  <si>
    <t>DROBNÉ DOPLŇK KONSTR PREFABRIK BETON A ŽELEZOBETON
skluz vč.prahů</t>
  </si>
  <si>
    <t>km 1,139                              0,6*0,200*6,5=0,780 [A]</t>
  </si>
  <si>
    <t>93639</t>
  </si>
  <si>
    <t>ZAÚSTĚNÍ SKLUZŮ (VČET DLAŽBY Z LOM KAMENE)</t>
  </si>
  <si>
    <t>96615</t>
  </si>
  <si>
    <t>BOURÁNÍ KONSTRUKCÍ Z PROSTÉHO BETONU
odvoz a uložení na skládku</t>
  </si>
  <si>
    <t>2x bet. čela propustu   
1,5+3=4,500 [A]
Odstranění štěrbinového žlabu (beton) pod napojení stávající stezky v ZÚ
0,5*0,5*4=1,000 [B]
Celkem: A+B=5,500 [C]</t>
  </si>
  <si>
    <t>966358</t>
  </si>
  <si>
    <t>BOURÁNÍ PROPUSTŮ Z TRUB DN DO 600MM
odvoz a uložení na skládku</t>
  </si>
  <si>
    <t>13=13,000 [A]</t>
  </si>
  <si>
    <t>102</t>
  </si>
  <si>
    <t>Komunikace k Tondachu</t>
  </si>
  <si>
    <t>dle pol. 12383   840=840,000 [A]
dle pol.12931  (40)*0,25=10,000 [B]
Celkem: A+B=850,000 [C]</t>
  </si>
  <si>
    <t>dle pol.11332   103,25*2,2=227,150 [A]</t>
  </si>
  <si>
    <t>014102D</t>
  </si>
  <si>
    <t>POPLATKY ZA SKLÁDKU - asfaltové směsi</t>
  </si>
  <si>
    <t>dle pol.11343   21,25*2,56=54,400 [A]</t>
  </si>
  <si>
    <t>plocha komunikace 295 m2 oměřena ze situace
odstranění podkladních vrstev stáv.vozovky k Tondachu   
295*0,35=103,250 [A]</t>
  </si>
  <si>
    <t>11343</t>
  </si>
  <si>
    <t>ODSTRAN KRYTU ZPEVNĚNÝCH PLOCH S ASFALT POJIVEM VČET PODKLADU
odvoz a uložení na skládku</t>
  </si>
  <si>
    <t>plocha chod 85m2 oměřeno ze situace
odstraneni chodniku s podkladnimi vrstvami podél kom. K Tondachu
85*0,25=21,250 [A]</t>
  </si>
  <si>
    <t>stáv.vozovka k Tondachu  295*0,150=44,250 [A]
v místě napojení                 60*0,05=3,000 [B]
A+B=47,250 [C]</t>
  </si>
  <si>
    <t>výkop zjištěný planimetrováním řezů  840=840,000 [A]</t>
  </si>
  <si>
    <t>naložení a dovoz ornice z mezideponie
130,313=130,313 [A]</t>
  </si>
  <si>
    <t xml:space="preserve">pročištění stávajících příkopů v KÚ na vzd. 20 m 
2*20=40,000 [A]
</t>
  </si>
  <si>
    <t>dle pol. 12383   840=840,000 [A]</t>
  </si>
  <si>
    <t>17180</t>
  </si>
  <si>
    <t>planimetrování      690=690,000 [A]</t>
  </si>
  <si>
    <t>délka krajnice oměřena ze situace 111 m * plocha dosypávky oměřena z PŘ 0,25 m2 * 2 (L/P)
111*0,25*2=55,500 [A]</t>
  </si>
  <si>
    <t>doměřeno ze situace (plocha pod komunikací) 1235+15 (plocha pod sjezdem) =1 250,000 [A]</t>
  </si>
  <si>
    <t>ROZPROSTŘENÍ ORNICE VE SVAHU</t>
  </si>
  <si>
    <t>ohumusování části nezp. Krajnice kom. = 111*0,25*0,15=4,163 [A]
ohumusování svahů = plocha  660 m2 oměřena ze situace 660*0,15=99,000 [B] 
ohumusování zelených ploch mezi SO 104 a SO 101, které jsou zahrnuty do SO 102 + plochy od hrany svahu k hraně trv. záboru = 45*0,15+136*0,15=27,150 [C]
Celkem: A+B+C=130,313 [D]</t>
  </si>
  <si>
    <t>90=90,000 [A]</t>
  </si>
  <si>
    <t>27231</t>
  </si>
  <si>
    <t>ZÁKLADY Z PROSTÉHO BETONU</t>
  </si>
  <si>
    <t>liniový žlab - 2x bet. Prah 0,5*1,0*0,5=0,250 [A]
betonový práh (C25/30 - XF3 0,3/0,5/1,5) 0,3*0,5*1,5*3 ks =0,675 [B]
Celkem: A+B=0,925 [C]</t>
  </si>
  <si>
    <t>betonové lože dlažeb tl.0,1m
(10,8)*0,1=1,080 [A]</t>
  </si>
  <si>
    <t>Odláždění příkopu lomovým kamene tl 0,2 m vyspárováno cementovou maltouplochy oměřeny ze stiuace   10,8*0,2=2,160 [A]</t>
  </si>
  <si>
    <t>VOZOVKOVÉ VRSTVY Z MECHANICKY ZPEVNĚNÉHO KAMENIVA TL. DO 200MM
tl.180 mm</t>
  </si>
  <si>
    <t>vozovka oměřena ze situace 1020 =1 020,000 [A]</t>
  </si>
  <si>
    <t>VOZOVKOVÉ VRSTVY ZE ŠTĚRKODRTI
0/32 mm</t>
  </si>
  <si>
    <t>vozovka   (1005+111*2*0,75)*0,250=292,875 [A]
1005 m2 - plocha ACO ze situace, 111 m délka jedné krajnice (proto vynásobeno 2x), 0,75 m odsazení hrany štěrkodrtí od hrany krajnice, 0,25 m tl. vrstvy
vyústění vrstvy do svahu  111*0,5*0,150=8,325 [B]
vrstva pod přechodovu rampou - zp. krajnice na stáv. chodník = 2,0 m2 *0,15 - oměřeno ze sit=0,300 [C]
ostrůvek      45*0,15=6,750 [D]
hosp.sjezd   27,5*0,15=4,125 [E]
Celkem: A+B+C+D+E=312,375 [F]</t>
  </si>
  <si>
    <t>VOZOVKOVÉ VRSTVY ZE ŠTĚRKODRTI
0/63 mm</t>
  </si>
  <si>
    <t>ostrůvek      45*0,170=7,650 [A]
plocha ostruvku oměřená ze situace 45m2, tl. Vrstvy 0,17m
sjezd            27,5*0,150=4,125 [B]
plocha sjezdu oměřena ze situace 27,5m2, tl. Vrstvy 0,15 m
Celkem: A+B=11,775 [C]</t>
  </si>
  <si>
    <t>VOZOVKOVÉ VRSTVY Z RECYKLOVANÉHO MATERIÁLU TL DO 50MM</t>
  </si>
  <si>
    <t>hosp.sjezd    27,5=27,500 [A]
+ kce přechodové rampy zp. Kraj. Na stáv. Chodník - plocha 2,0 m2 oměřena ze sit   2=2,000 [B]
Celkem: A+B=29,500 [C]</t>
  </si>
  <si>
    <t>111*2*0,50=111,000 [A]</t>
  </si>
  <si>
    <t>INFILTRAČNÍ POSTŘIK Z EMULZE DO 1,0KG/M2</t>
  </si>
  <si>
    <t>vozovka   1005+111*2*0,22=1 053,840 [A]
1005 m2 - plocha ACO, 111 m délka jedné krajnice, 0,22 m odsazení od hrany vozovky
sjezd         27,5=27,500 [B]
Celkem: A+B=1 081,340 [C]</t>
  </si>
  <si>
    <t>SPOJOVACÍ POSTŘIK Z EMULZE DO 0,5KG/M2
v množství 0,35 kg/m2</t>
  </si>
  <si>
    <t>vozovka     1005=1 005,000 [A]
sjezd           27,5=27,500 [B]
v místě napojení  60=60,000 [C]
A+B+C=1 092,500 [D]</t>
  </si>
  <si>
    <t>výztužná geomříž - styk stáv. A nové vozovky na šířku 1,0 m * šířka vozovky stáv. 6,0 m   6=6,000 [A]</t>
  </si>
  <si>
    <t>574A41</t>
  </si>
  <si>
    <t>ASFALTOVÝ BETON PRO OBRUSNÉ VRSTVY ACO 8 TL. 50MM
ACO 8CH</t>
  </si>
  <si>
    <t>oměřeno ze situace 2=2,000 [A]</t>
  </si>
  <si>
    <t>ASFALTOVÝ BETON PRO OBRUSNÉ VRSTVY ACO 11 TL. 50MM
ACO 11 (50/70)</t>
  </si>
  <si>
    <t>plochy oměřeny ze situace
vozovka     1050=1 050,000 [A]
sjezd           27,5=27,500 [B]
v místě napojení (odfrézovaná vozovka)  60=60,000 [C]
A+B+C=1 137,500 [D]</t>
  </si>
  <si>
    <t>ASFALTOVÝ BETON PRO PODKLADNÍ VRSTVY ACP 16+, 16S TL. 80MM
ACP 16+ (50/70)</t>
  </si>
  <si>
    <t>vozovka   1005+111*2*0,08=1 022,760 [A]</t>
  </si>
  <si>
    <t>KRYTY Z BETON DLAŽDIC SE ZÁMKEM ŠEDÝCH TL 60MM DO LOŽE Z MC
lože tl.50 mm</t>
  </si>
  <si>
    <t>ostrůvek   42,3=42,300 [A]</t>
  </si>
  <si>
    <t>km 0,100    1=1,000 [A]</t>
  </si>
  <si>
    <t>895822</t>
  </si>
  <si>
    <t>DRENÁŽNÍ ŠACHTICE
revizní šachta drenáže ve změně směru</t>
  </si>
  <si>
    <t>58260A</t>
  </si>
  <si>
    <t>KRYTY Z BETON DLAŽDIC SE ZÁMKEM BAREV RELIÉFNÍCH TL 60MM BEZ LOŽE
dlažba z hmatovou úpravou barevná tl. 60 mm  - bezbariérová úprava</t>
  </si>
  <si>
    <t>3,8 (ze situace)=3,800 [A]</t>
  </si>
  <si>
    <t xml:space="preserve">SMĚROVÉ SLOUPKY Z PLAST HMOT VČETNĚ ODRAZNÉHO PÁSKU
směrové sloupky z plastu v. 0,8 m
</t>
  </si>
  <si>
    <t>oměřeno ze situace
obruba ostrůvku   34=34,000 [A]</t>
  </si>
  <si>
    <t>délka oměřena ze situace 4 m na ostrůvku + 2 m na přechodové rampě zp. Kraj. Na stáv. Chodník
4+2=6,000 [A]</t>
  </si>
  <si>
    <t>délka oměřena ze situace 6 m=6,000 [A]</t>
  </si>
  <si>
    <t>919112</t>
  </si>
  <si>
    <t>ŘEZÁNÍ ASFALTOVÉHO KRYTU VOZOVEK TL DO 100MM</t>
  </si>
  <si>
    <t>v KÚ     7,5=7,500 [A]</t>
  </si>
  <si>
    <t>931322</t>
  </si>
  <si>
    <t>TĚSNĚNÍ DILATAČ SPAR ASF ZÁLIVKOU MODIFIK PRŮŘ DO 200MM2</t>
  </si>
  <si>
    <t>v KÚ   7,5=7,500 [A]
podél liniového žlabu   2*7=14,000 [B]
Celkem: A+B=21,500 [C]</t>
  </si>
  <si>
    <t>PŘÍKOPOVÉ ŽLABY Z BETON TVÁRNIC ŠÍŘ DO 600MM DO BETONU TL 100MM</t>
  </si>
  <si>
    <t>Liniový odvodňovací žlab z polymerbetonu dl. 7,0 m = šířka sjezdu ze situace
vč. Podkladního betonu tl. 0,2 m
7=7,000 [A]</t>
  </si>
  <si>
    <t>103.1</t>
  </si>
  <si>
    <t>Komunikace k sídlišti</t>
  </si>
  <si>
    <t>dle pol.12931  (708)*0,25=177,000 [A]
dle pol. 12383   1085,48=1 085,480 [B]
Celkem: A+B=1 262,480 [C]</t>
  </si>
  <si>
    <t>dle pol.11332   105*2,2=231,000 [A]</t>
  </si>
  <si>
    <t>odstraňovaná vozovka    50*6,0*0,350=105,000 [A]</t>
  </si>
  <si>
    <t>napojení na stávající vozovku       (62+65)*0,05=6,350 [A]
odstraňovaná vozovka                    50*6,0*0,150=45,000 [B]
Celkem: A+B=51,350 [C]</t>
  </si>
  <si>
    <t>výkop v trase  1085,48=1 085,480 [A]</t>
  </si>
  <si>
    <t>naložení a dovoz ornice z mezideponie
(626+66+56+62)*0,15=121,500 [A]</t>
  </si>
  <si>
    <t>55+42+45+31+154+25+356=708,000 [A]</t>
  </si>
  <si>
    <t>dle pol. 12383   1085,48=1 085,480 [A]</t>
  </si>
  <si>
    <t>843,34*0,5=421,670 [A]</t>
  </si>
  <si>
    <t>38=38,000 [A]</t>
  </si>
  <si>
    <t>843,34*1,1=927,674 [A]</t>
  </si>
  <si>
    <t>626*0,15=93,900 [A]</t>
  </si>
  <si>
    <t>ROZPROSTŘENÍ ORNICE V ROVINĚ</t>
  </si>
  <si>
    <t>(66+56+62)*0,15=27,600 [A]</t>
  </si>
  <si>
    <t>272315</t>
  </si>
  <si>
    <t xml:space="preserve">ZÁKLADY Z PROSTÉHO BETONU DO C30/37 (B37)
PATKY Z PROST BET. C30/37
</t>
  </si>
  <si>
    <t>2*0,3*1,2*0,8=0,576 [A]
2*0,3*1,2*0,8=0,576 [B]
0,3*8,8*1,6=4,224 [C]
Celkem: A+B+C=5,376 [D]</t>
  </si>
  <si>
    <t>betonové lože dlažeb tl.0,1m
(2+4+4,5)*0,1=1,050 [A]</t>
  </si>
  <si>
    <t>451312</t>
  </si>
  <si>
    <t>PODKLADNÍ A VÝPLŇOVÉ VRSTVY Z PROSTÉHO BETONU C12/15</t>
  </si>
  <si>
    <t>6,5*1,0*0,2=1,300 [A]</t>
  </si>
  <si>
    <t>451314</t>
  </si>
  <si>
    <t>PODKLADNÍ A VÝPLŇOVÉ VRSTVY Z PROSTÉHO BETONU C25/30</t>
  </si>
  <si>
    <t>obetonování rour propustků
0,6*15=9,000 [A]</t>
  </si>
  <si>
    <t xml:space="preserve">DLAŽBY Z LOMOVÉHO KAMENE NA MC
 tl. 0,2 m </t>
  </si>
  <si>
    <t>(ze situace)
2+4+4,5=10,500 [A]</t>
  </si>
  <si>
    <t>VOZOVKOVÉ VRSTVY Z MECHANICKY ZPEVNĚNÉHO KAMENIVA TL. DO 200MM</t>
  </si>
  <si>
    <t>795,6*1,06=843,336 [A]</t>
  </si>
  <si>
    <t>56330</t>
  </si>
  <si>
    <t>843,34*1,1*0,25=231,919 [A]</t>
  </si>
  <si>
    <t>(51+40+19+138)*0,50=124,000 [A]</t>
  </si>
  <si>
    <t>INFILTRAČNÍ POSTŘIK Z EMULZE DO 1,0KG/M2
v množství 0,60 kg/m2</t>
  </si>
  <si>
    <t>nová vozovka    765 =765,000 [A]
v místě frézování  65+62=127,000 [B]
Celkem: A+B=892,000 [C]</t>
  </si>
  <si>
    <t>574A44</t>
  </si>
  <si>
    <t>ASFALTOVÝ BETON PRO OBRUSNÉ VRSTVY ACO 11+, 11S TL. 50MM
ACO 11+</t>
  </si>
  <si>
    <t>ASFALTOVÝ BETON PRO PODKLADNÍ VRSTVY ACP 16+, 16S TL. 80MM
ACP 16+</t>
  </si>
  <si>
    <t>765*1,04=795,600 [A]</t>
  </si>
  <si>
    <t>57621</t>
  </si>
  <si>
    <t>POSYP KAMENIVEM DRCENÝM 5KG/M2
kamenivo fr.2/4 v množství 3,0 kg/m2</t>
  </si>
  <si>
    <t>6+6=12,000 [A]</t>
  </si>
  <si>
    <t>919132</t>
  </si>
  <si>
    <t>ŘEZÁNÍ BETONOVÝCH KONSTRUKCÍ TL DO 100MM
včetně odvozu suti na skládku, uložení a poplatku za skládku</t>
  </si>
  <si>
    <t>zaříznutí čela stávajícího propustku
2=2,000 [A]</t>
  </si>
  <si>
    <t>104</t>
  </si>
  <si>
    <t>Pěší a cyklistická stezka</t>
  </si>
  <si>
    <t>2050=2 050,000 [A]</t>
  </si>
  <si>
    <t>betonové lože dlažeb tl.50mm
(9,5+3,5)*0,05=0,650 [A]</t>
  </si>
  <si>
    <t>45152a</t>
  </si>
  <si>
    <t>PODKLADNÍ A VÝPLŇOVÉ VRSTVY Z KAMENIVA DRCENÉHO
frakce 0-32</t>
  </si>
  <si>
    <t>štěrkodrť tl. 0,15 m frakce 0-32 mm 
(49+68+13)*0,15=19,500 [A]</t>
  </si>
  <si>
    <t>45152b</t>
  </si>
  <si>
    <t>PODKLADNÍ A VÝPLŇOVÉ VRSTVY Z KAMENIVA DRCENÉHO
frakce 0-63 mm</t>
  </si>
  <si>
    <t>štěrkodrť tl. 0,15 m frakce 0-63 mm plocha 50m2+69m2
(50+69)*0,15=17,850 [A]
13*0,17=2,210 [B]
Celkem: A+B=20,060 [C]</t>
  </si>
  <si>
    <t>56333</t>
  </si>
  <si>
    <t>VOZOVKOVÉ VRSTVY ZE ŠTĚRKODRTI TL. DO 150MM</t>
  </si>
  <si>
    <t>2000=2 000,000 [A]</t>
  </si>
  <si>
    <t>SPOJOVACÍ POSTŘIK Z EMULZE DO 0,5KG/M2
v množství 0,2 kg/m2</t>
  </si>
  <si>
    <t>ASFALTOVÝ BETON PRO OBRUSNÉ VRSTVY ACO 8 TL. 50MM</t>
  </si>
  <si>
    <t>58221</t>
  </si>
  <si>
    <t>DLÁŽDĚNÉ KRYTY Z DROBNÝCH KOSTEK DO LOŽE Z KAMENIVA
žulová štípaná kostka  tl. 0,1 m
výplň spár - křemičitý písek frakce 0-2 mm
kladecí vrstva - štěrk tl. 40 mm (frakce 4-8 mm)</t>
  </si>
  <si>
    <t>plocha ze sit 
48+67=115,000 [A]</t>
  </si>
  <si>
    <t xml:space="preserve">KRYTY Z BETON DLAŽDIC SE ZÁMKEM ŠEDÝCH TL 60MM DO LOŽE Z MC
Dlažba hladká
</t>
  </si>
  <si>
    <t xml:space="preserve">KRYTY Z BETON DLAŽDIC SE ZÁMKEM BAREV RELIÉF TL 60MM DO LOŽE Z MC
Dlažba s výstupky
</t>
  </si>
  <si>
    <t>oměřeno ze sit
1363=1 363,000 [A]</t>
  </si>
  <si>
    <t>91990a</t>
  </si>
  <si>
    <t xml:space="preserve">HMATOVE PRVKY Z PLASTICKÉ FÓLIE
nalepovaci pasy hmatovych prvku
</t>
  </si>
  <si>
    <t>plocha ze sit 
49,05=49,050 [A]</t>
  </si>
  <si>
    <t>105</t>
  </si>
  <si>
    <t>DIO</t>
  </si>
  <si>
    <t>dle pol.11332   56,5*2,2=124,300 [A]</t>
  </si>
  <si>
    <t>014102C</t>
  </si>
  <si>
    <t>POPLATKY ZA SKLÁDKU - železobeton</t>
  </si>
  <si>
    <t>dle pol.11316   237,3*2,5=593,250 [A]</t>
  </si>
  <si>
    <t>02720</t>
  </si>
  <si>
    <t xml:space="preserve">DOPRAVNĚ INŽENÝRSKÁ OPATŘENÍ
Kompletní dopravně inženýrská opatření pro akci: "SOKP 512 "D1 - Jesenice - Vestec", Psáry - přeložka sil. I/105" dle dokumentace PDPS zahrnující:
•Přechodné svislé i vodorovné dopravní značení, dopravní zařízení a světelné signály, jejich dodávka, montáž, demontáž, kontrola, údržba, servis, přemisťování, přeznačování a manipulace s nimi.
•Dočasnou úpravu stávajícího dopravního značení, zakrytí, demontáž či zneplatnění zakrývací páskou.
•Vypracování realizační dokumentace DIO a zajištění inženýrské činnosti - stanovení přechodné úpravy provozu na PK a rozhodnutí o uzavírce.       
</t>
  </si>
  <si>
    <t>11316</t>
  </si>
  <si>
    <t>ODSTRANĚNÍ KRYTU ZPEVNĚNÝCH PLOCH ZE SILNIČNÍCH DÍLCŮ
odvoz a uložení na skládku</t>
  </si>
  <si>
    <t>odstranění provizorní komunikace
1130*0,21=237,300 [A]</t>
  </si>
  <si>
    <t>odstranění provizorní komunikace
1130*0,05=56,500 [A]</t>
  </si>
  <si>
    <t>45152</t>
  </si>
  <si>
    <t xml:space="preserve">PODKLADNÍ A VÝPLŇOVÉ VRSTVY Z KAMENIVA DRCENÉHO
ŠTĚRKOVÉ LOŽE 50 mm
</t>
  </si>
  <si>
    <t>1130*0,05=56,500 [A]</t>
  </si>
  <si>
    <t>56335</t>
  </si>
  <si>
    <t xml:space="preserve">VOZOVKOVÉ VRSTVY ZE ŠTĚRKODRTI TL. DO 250MM
Přehutnění vrstvy ze ŠD na Edef,2 min. 80 Mpa
</t>
  </si>
  <si>
    <t>plocha odměřena z řezu * délka provizorky
1400=1 400,000 [A]</t>
  </si>
  <si>
    <t>56930</t>
  </si>
  <si>
    <t>ZPEVNĚNÍ KRAJNIC ZE ŠTĚRKODRTI
ŠDb 0/32 Gn</t>
  </si>
  <si>
    <t>58303</t>
  </si>
  <si>
    <t>KRYT ZE SINIČNÍCH DÍLCŮ (PANELŮ) TL 210MM</t>
  </si>
  <si>
    <t>106</t>
  </si>
  <si>
    <t>Oprava objízdných komunikací</t>
  </si>
  <si>
    <t>57792A</t>
  </si>
  <si>
    <t>VÝSPRAVA VÝTLUKŮ SMĚSÍ ACO TL. DO 50MM
kompletní provedení, včtně odvozu suti na skládku, uložení a poplatku za skládku</t>
  </si>
  <si>
    <t>57792C</t>
  </si>
  <si>
    <t>VÝSPRAVA VÝTLUKŮ SMĚSÍ ACL TL. DO 50MM
kompletní provedení, včtně odvozu suti na skládku, uložení a poplatku za skládku</t>
  </si>
  <si>
    <t>57793E</t>
  </si>
  <si>
    <t>VÝSPRAVA VÝTLUKŮ SMĚSÍ ACP TL. DO 100MM
kompletní provedení, včtně odvozu suti na skládku, uložení a poplatku za skládku</t>
  </si>
  <si>
    <t>201</t>
  </si>
  <si>
    <t>Rámový most v km 1,067</t>
  </si>
  <si>
    <t>dle pol.13183   490,442=490,442 [A]</t>
  </si>
  <si>
    <t>propust DN 1200   12*3,060=36,720 [A]</t>
  </si>
  <si>
    <t>029412</t>
  </si>
  <si>
    <t>OSTATNÍ POŽADAVKY - VYPRACOVÁNÍ MOSTNÍHO LISTU</t>
  </si>
  <si>
    <t>02953</t>
  </si>
  <si>
    <t>OSTATNÍ POŽADAVKY - HLAVNÍ MOSTNÍ PROHLÍDKA</t>
  </si>
  <si>
    <t>03770</t>
  </si>
  <si>
    <t>POMOC PRÁCE ZAJIŠŤ NEBO ZŘÍZ ČERPÁNÍ VODY
přehrazení potoka - možná potřeba přečerpávání vody na staveništi</t>
  </si>
  <si>
    <t>13183</t>
  </si>
  <si>
    <t>HLOUBENÍ JAM ZAPAŽ I NEPAŽ TŘ II
odvoz na skládku</t>
  </si>
  <si>
    <t>1.Etapa:                  (plocha*délka)
((18,38+20,09+19,57+20,65)/4)*5,48+1,85*5,70+(1/3*1,63*2,73+1/3*6,09*5,66)=131,323 [A]
2.Etapa:                    (plocha*délka)
((18,38+32,95+29,6+37,76+42,23)/5)*9,12+((4,11+4,17+4,24+4,64+4,49)/5)*12,12+1/3*(6,07+4,11)/2*5,89+1/3*(4,49+1,83)/2*2,97=359,119 [B]
Celkem: A+B=490,442 [C]</t>
  </si>
  <si>
    <t>17280</t>
  </si>
  <si>
    <t>ZŘÍZENÍ TĚSNĚNÍ Z NAKUPOVANÝCH MATERIÁLŮ
OBOUSTRANNÁ OCHRANA STĚRKOPÍSKEM tl.2x150mm</t>
  </si>
  <si>
    <t>objem štěrkopísku:
67,5*2*0,15=20,250 [A]</t>
  </si>
  <si>
    <t>zásyp výkopu po odbourání propustku:               
(plocha*délka)
((0,3+4,37+9,46+7,64)/4)*8,20=44,628 [A]
zásyp přechodové oblasti (zemina se zhutněním):
(1,40+1,09)*(2*5,7+1,8+1,3)=36,105 [B]
(5,11+9,22)*12,5=179,125 [C]
Celkem: A+B+C=259,858 [D]</t>
  </si>
  <si>
    <t>kužele    1/3*7,08*7,57+1/3*7,89*7,17+1/3*7,21*7,60+1/3*7,94*7,21=74,070 [A]
Ochranný obsyp    1,81*12,6=22,806 [B]
Celkem: A+B=96,876 [C]</t>
  </si>
  <si>
    <t>21341</t>
  </si>
  <si>
    <t>DRENÁŽNÍ VRSTVY Z PLASTBETONU (PLASTMALTY)
POLYMERBETON</t>
  </si>
  <si>
    <t>odvodňovací proužek 0,006*(13,9+4,7)=0,112 [A]</t>
  </si>
  <si>
    <t>21361</t>
  </si>
  <si>
    <t>DRENÁŽNÍ VRSTVY Z GEOTEXTILIE
600 g/m2</t>
  </si>
  <si>
    <t>2*2,70*12,50=67,500 [A]</t>
  </si>
  <si>
    <t>21363</t>
  </si>
  <si>
    <t xml:space="preserve">DRENÁŽNÍ VRSTVY Z GEOMATRACE
GEOSYNT. DREN. MATRACE min. tl. Po stlačení 6 mm
</t>
  </si>
  <si>
    <t>12,50*(2,1+2,2)=53,750 [A]</t>
  </si>
  <si>
    <t>22694a-02</t>
  </si>
  <si>
    <t>ZÁPOROVÉ PAŽENÍ DOČASNÉ
Zahrnuje všechny práce a dodávku materiálů vč. zaberanění zápor a kotvení, zohlednění
délky zápor pod zákl. spáru, výdřevy na výšku výkopu, převázky, po ukončení
prací odstraněním pažení vč. převázky atd. Vše dle PD.</t>
  </si>
  <si>
    <t>(6*5,2+6,5*6,0)=70,200 [A]</t>
  </si>
  <si>
    <t>27157</t>
  </si>
  <si>
    <t>POLŠTÁŘE POD ZÁKLADY Z KAMENIVA TĚŽENÉHO</t>
  </si>
  <si>
    <t>3,10*15,30=47,430 [A]</t>
  </si>
  <si>
    <t>272311</t>
  </si>
  <si>
    <t>ZÁKLADY Z PROST BETONU DO B12,5
C12/15-XO</t>
  </si>
  <si>
    <t>podkladní beton  
0,86*13,80=11,868 [A]</t>
  </si>
  <si>
    <t>272325</t>
  </si>
  <si>
    <t>ZÁKLADY ZE ŽELEZOBETONU DO C30/37 (B37)
C30/37-XF3,,XA1
- včetně  provedení pracovních, smršťovacích a dilatačních spar</t>
  </si>
  <si>
    <t>2,19*(4,38+9,00)=29,302 [A]</t>
  </si>
  <si>
    <t>272365</t>
  </si>
  <si>
    <t>VÝZTUŽ ZÁKLADŮ Z OCELI 10505, B500B</t>
  </si>
  <si>
    <t>poměrná část z výkazu výztuže tubusu 
1/4*(4,853+9,669)=3,631 [A]</t>
  </si>
  <si>
    <t>28999</t>
  </si>
  <si>
    <t>OPLÁŠTĚNÍ (ZPEVNĚNÍ) Z FÓLIE
GEOMEMBRÁNA</t>
  </si>
  <si>
    <t>těsnící geomembrána
2*2,70*12,50=67,500 [A]</t>
  </si>
  <si>
    <t>Svislé konstrukce</t>
  </si>
  <si>
    <t>31717</t>
  </si>
  <si>
    <t>KOVOVÉ KONSTRUKCE PRO KOTVENÍ ŘÍMSY
kotvy říms</t>
  </si>
  <si>
    <t xml:space="preserve">KG        </t>
  </si>
  <si>
    <t>12*38=456,000 [A]</t>
  </si>
  <si>
    <t>317325</t>
  </si>
  <si>
    <t>ŘÍMSY ZE ŽELEZOBETONU DO C30/37 (B37)
- včetně  provedení pracovních, smršťovacích a dilatačních spar</t>
  </si>
  <si>
    <t>13,9*(0,329+0,274)+4,7*(0,181+0,212)=10,229 [A]</t>
  </si>
  <si>
    <t>31736</t>
  </si>
  <si>
    <t>VÝZTUŽ ŘÍMS Z OCELI</t>
  </si>
  <si>
    <t>předpoklad 160 kg/m3    10,229*0,160=1,637 [A]</t>
  </si>
  <si>
    <t>333325</t>
  </si>
  <si>
    <t>MOSTNÍ OPĚRY A KŘÍDLA ZE ŽELEZOVÉHO BETONU DO C30/37 (B37)
- včetně  provedení pracovních, smršťovacích a dilatačních spar</t>
  </si>
  <si>
    <t>křídla (4x)   0,450*(10,494+10,231+10,273+10,535)+0,095*2*4,6=19,564 [A]</t>
  </si>
  <si>
    <t>33336</t>
  </si>
  <si>
    <t>VÝZTUŽ MOST OPĚR A KŘÍDEL Z OCELI</t>
  </si>
  <si>
    <t>výztuž křídel   2,013+4,091=6,104 [A]</t>
  </si>
  <si>
    <t>389325</t>
  </si>
  <si>
    <t>MOSTNÍ RÁMOVÉ KONSTRUKCE ZE ŽELEZOBETONU C30/37
C30/37-XF3
- včetně  provedení pracovních, smršťovacích a dilatačních spar</t>
  </si>
  <si>
    <t>stěny   (11,373+23,974)*0,350=12,371 [A]
strop    4,70*(3,400+1,873)+(0,087+0,087)*(9+4,38)=27,111 [B]
Celkem: A+B=39,482 [C]</t>
  </si>
  <si>
    <t>38936</t>
  </si>
  <si>
    <t>VÝZTUŽ MOSTNÍ RÁMOVÉ KONSTR ŽELBET Z OCELI</t>
  </si>
  <si>
    <t>poměrná část z výkazu výztuže tubusu 3/4*(4,853+9,669)=10,892 [A]</t>
  </si>
  <si>
    <t>podkladní beton pod drenáž   1,018*12,500=12,725 [A]</t>
  </si>
  <si>
    <t>451314a</t>
  </si>
  <si>
    <t>PODKL A VÝPLŇ VRSTVY Z PROST BET DO C25/30 (B30)
C20/25-XF3</t>
  </si>
  <si>
    <t>podkladní beton koryta  1,7715*14,40=25,510 [A]</t>
  </si>
  <si>
    <t>451314b</t>
  </si>
  <si>
    <t>PODKL A VÝPLŇ VRSTVY Z PROST BET DO C25/30 (B30)</t>
  </si>
  <si>
    <t>střed(SDP)                                       8,990*0,100=0,899 [A]
krajnice                                          16,356*0,100=1,636 [B]
svahy      (4,971+4,821+4,850+4,984)*0,500*0,100=0,981 [C]
Celkem: A+B+C=3,516 [D]</t>
  </si>
  <si>
    <t>451572</t>
  </si>
  <si>
    <t>VÝPLŇ VRSTVY Z KAMENIVA TĚŽENÉHO, INDEX ZHUTNĚNÍ ID DO 0,8</t>
  </si>
  <si>
    <t>45160</t>
  </si>
  <si>
    <t>PODKL A VÝPLŇ VRSTVY Z MEZEROVITÉHO BETONU
drenážní beton</t>
  </si>
  <si>
    <t>obetonování drenáže   2*12,5*0,300*0,300=2,250 [A]</t>
  </si>
  <si>
    <t>ukončení dlažby prahem    0,6*0,4*4,0*2=1,920 [A]</t>
  </si>
  <si>
    <t>uvnitř tubusu                                      1,032*14,4=14,861 [A]
střed(SDP)                                       8,990*0,200=1,798 [B]
krajnice                                          16,356*0,200=3,271 [C]
svahy      (4,971+4,821+4,850+4,984)*0,500*0,200=1,963 [D]
Celkem: A+B+C+D=21,893 [E]</t>
  </si>
  <si>
    <t>v prostoru cyklostezky  4,7*3,0=14,100 [A]</t>
  </si>
  <si>
    <t>4,7*7,5=35,250 [A]</t>
  </si>
  <si>
    <t>575C41</t>
  </si>
  <si>
    <t>LITÝ ASFALT MA IV (OCHRANA MOSTNÍ IZOLACE) 8 TL. 35MM</t>
  </si>
  <si>
    <t>4,7*(7,5+3,0)=49,350 [A]</t>
  </si>
  <si>
    <t>711121</t>
  </si>
  <si>
    <t>IZOLACE BĚŽN KONSTR PROTI TLAK VODĚ ASFALT NÁTĚRY
penetračně adhezní nátěr</t>
  </si>
  <si>
    <t>tubus   13,4*13,40+13,4*5,95=259,290 [B]
křídla 10,49+6,63+10,23+6,45+6,05+10,27+6,17+10,54+ (5,97+5,84+5,84+5,74)*0,45=77,356 [A]</t>
  </si>
  <si>
    <t>711122</t>
  </si>
  <si>
    <t>IZOLACE BĚŽNÝCH KONSTRUKCÍ PROTI TLAKOVÉ VODĚ ASFALTOVÝMI PÁSY
s ochrannou vložkou</t>
  </si>
  <si>
    <t>tubus   13,4*13,40+13,4*5,95=259,290 [A]
dilatační spáry NK      (0,5+0,3)*18,13=14,504 [B]
smršťovací spáry NK    (0,5+0,3)*18,20=14,560 [C]
pracovní spáry     0,5*(4*13,4+3,70+3,60+3,61+3,71)=34,110 [D]
Celkem: A+B+C+D=322,464 [E]</t>
  </si>
  <si>
    <t>711413a</t>
  </si>
  <si>
    <t>IZOLACE MOSTOVEK CELOPLOŠ MASTIXEM IZOL MODIFIK</t>
  </si>
  <si>
    <t>žlábky podél říms  (24,40+11,20)*0,50=17,800 [A]</t>
  </si>
  <si>
    <t>711442</t>
  </si>
  <si>
    <t>IZOLACE MOSTOVEK CELOPLOŠNÁ ASFALTOVÝMI PÁSY S PEČETÍCÍ VRSTVOU</t>
  </si>
  <si>
    <t>4,7*(9,0+4,38)+4,7*(0,95+1,08+0,6+0,85)=79,242 [A]</t>
  </si>
  <si>
    <t>78383</t>
  </si>
  <si>
    <t>NÁTĚRY BETON KONSTR TYP S4 (OS-C)</t>
  </si>
  <si>
    <t>nátěr říms (S4)    0,381*13,9+0,381*4,7+0,397*4,7+0,381*13,9=14,248 [A]
nátěr NK (S2)      (0,632+(0,436+0,29)+(0,436+0,29)+0,783)*4,7=13,475 [B]
Celkem: A+B=27,723 [C]</t>
  </si>
  <si>
    <t>875332</t>
  </si>
  <si>
    <t>POTRUBÍ DREN Z TRUB PLAST DN DO 150MM DĚROVANÝCH</t>
  </si>
  <si>
    <t>2*12,5=25,000 [A]</t>
  </si>
  <si>
    <t>87634</t>
  </si>
  <si>
    <t>CHRÁNIČKY Z TRUB PLASTOVÝCH DN DO 200MM</t>
  </si>
  <si>
    <t>prostup drenáže   2*0,60=1,200 [A]</t>
  </si>
  <si>
    <t>ZÁBRADLÍ MOSTNÍ S VODOR MADLY - DODÁVKA A MONTÁŽ
třímadlové,z taženého kompozitu vč.kotvení do římsy</t>
  </si>
  <si>
    <t>14,0=14,000 [A]</t>
  </si>
  <si>
    <t>9117C1</t>
  </si>
  <si>
    <t>SVOD OCEL ZÁBRADEL ÚROVEŇ ZADRŽ H2 - DODÁVKA A MONTÁŽ
vč.kotvení do římsy</t>
  </si>
  <si>
    <t>14,0+6,0=20,000 [A]</t>
  </si>
  <si>
    <t>911CC1</t>
  </si>
  <si>
    <t>SVODIDLO BETON, ÚROVEŇ ZADRŽ H2 VÝŠ 0,8M - DODÁVKA A MONTÁŽ
DOČASNÉ BETONOVÉ SVODIDLO</t>
  </si>
  <si>
    <t>4,7=4,700 [A]</t>
  </si>
  <si>
    <t>911CC3</t>
  </si>
  <si>
    <t>SVODIDLO BETON, ÚROVEŇ ZADRŽ H2 VÝŠ 0,8M - DEMONTÁŽ S PŘESUNEM
DOČASNÉ BETONOVÉ SVODIDLO</t>
  </si>
  <si>
    <t>91355</t>
  </si>
  <si>
    <t>EVIDENČNÍ ČÍSLO MOSTU
tabulka s letopočtem</t>
  </si>
  <si>
    <t>2=2,000 [A]</t>
  </si>
  <si>
    <t>svahy       (3,85*1,2)*4=18,480 [A]
odlazdeni (1,1+1+5*2)*4+(3,0*2+1,75)*2=63,900 [B]
Celkem: A+B=82,380 [C]</t>
  </si>
  <si>
    <t>931182</t>
  </si>
  <si>
    <t>VÝPLŇ DILATAČNÍCH SPAR Z POLYSTYRENU TL 20MM</t>
  </si>
  <si>
    <t>dilatační spáry NK        6,24=6,240 [A] 
smršťovací spáry NK    0,18*18,13+0,18*13,70=5,729 [B]
Celkem: A+B=11,969 [C]</t>
  </si>
  <si>
    <t>93132</t>
  </si>
  <si>
    <t>TĚSNĚNÍ DILATAČ SPAR ASF ZÁLIVKOU MODIFIK</t>
  </si>
  <si>
    <t>odvodňovací proužek 
0,09*(0,015+0,01)*(13,9+4,7)+0,09*(13,9+4,7)*0,015=0,067 [A]</t>
  </si>
  <si>
    <t>93135</t>
  </si>
  <si>
    <t>TĚSNĚNÍ DILATAČ SPAR PRYŽ PÁSKOU NEBO KRUH PROFILEM</t>
  </si>
  <si>
    <t>15,5=15,500 [A]</t>
  </si>
  <si>
    <t>931386</t>
  </si>
  <si>
    <t>TĚSNĚNÍ DILATAČNÍCH SPAR SILIKONOVÝM TMELEM PRŮŘEZU DO 800MM2</t>
  </si>
  <si>
    <t>dilatační spáry               18,13+13,70=31,830 [A]
smršťovací spáry říms   (2,00+1,76)=3,760 [B]
smršťovací spáry NK     (18,15+13,70)=31,850 [C]
pracovní spáry               (13,4*4+3,70+3,60+3,61+3,71)=68,220 [D]
Celkem: A+B+C+D=135,660 [E]</t>
  </si>
  <si>
    <t>DROBNÉ DOPLŇK KONSTR PREFABRIK BETON A ŽELEZOBETON</t>
  </si>
  <si>
    <t>tvarovka pro skluzy za a před mostem
(4,52*1,1+6,01*1,1)*0,6*0,2=1,390 [A]</t>
  </si>
  <si>
    <t>ZAÚSTĚNÍ SKLUZŮ (VČET DLAŽBY Z LOM KAMENE)
vč.zemních prací</t>
  </si>
  <si>
    <t>vývařiště 4=4,000 [A]</t>
  </si>
  <si>
    <t>936541</t>
  </si>
  <si>
    <t>MOSTNÍ ODVODŇOVACÍ TRUBKA (POVRCHŮ IZOLACE) Z NEREZ OCELI
odvodnění izolace trubičkami</t>
  </si>
  <si>
    <t>93656</t>
  </si>
  <si>
    <t>NIVELAČNÍ ZNAČKA NA KONSTRUKCI</t>
  </si>
  <si>
    <t>14=14,000 [A]</t>
  </si>
  <si>
    <t>966372</t>
  </si>
  <si>
    <t>BOURÁNÍ PROPUSTŮ Z TRUB DN DO 1200MM
odvoz a uložení na skládku</t>
  </si>
  <si>
    <t>stávající propust                              12=12,000 [A]</t>
  </si>
  <si>
    <t>210</t>
  </si>
  <si>
    <t>Protihluková stěna v km 1,140-1,320 vlevo</t>
  </si>
  <si>
    <t>224324</t>
  </si>
  <si>
    <t>PILOTY ZE ŽELEZOBETONU C25/30</t>
  </si>
  <si>
    <t>dřík pilot     3,14*0,25*0,25*2,1*36=14,837 [A]</t>
  </si>
  <si>
    <t>224325</t>
  </si>
  <si>
    <t>PILOTY ZE ŽELEZOBETONU C30/37
hlava piloty vč.pažení z ocel.plechu,vyhlazení a opatření nátěrem proti vlhkosti</t>
  </si>
  <si>
    <t>hlava piloty   3,14*0,25*0,25*0,5*36=3,533 [A]</t>
  </si>
  <si>
    <t>224365</t>
  </si>
  <si>
    <t>VÝZTUŽ PILOT Z OCELI 10505, B500B
B 500B</t>
  </si>
  <si>
    <t>dřík pilot předpoklad  80 kg/m3    14,8365*0,08=1,187 [A]
hlava pilot                                        3,5325*0,10=0,353 [B]
A+B=1,540 [C]</t>
  </si>
  <si>
    <t>264227</t>
  </si>
  <si>
    <t>VRTY PRO PILOTY TŘ. II D DO 500MM</t>
  </si>
  <si>
    <t>36*2,6=93,600 [A]</t>
  </si>
  <si>
    <t>33717</t>
  </si>
  <si>
    <t>SLOUPKY PROTIHLUK STĚN Z DÍLCŮ KOVOVÝCH
HEA 160 žárové zinkování + nátěry dle TKP 19</t>
  </si>
  <si>
    <t>3,250*36*0,0304=3,557 [A]</t>
  </si>
  <si>
    <t>347125</t>
  </si>
  <si>
    <t>STĚNY PROTIHLUKOVÉ Z DÍLCŮ ŽELEZOBETON DO C30/37 (B37)
C30/37-XF4 soklový panel vč.utěsnění</t>
  </si>
  <si>
    <t>3,95*0,80*35=110,600 [A]</t>
  </si>
  <si>
    <t>34718</t>
  </si>
  <si>
    <t>STĚNY PROTIHLUKOVÉ Z DÍLCŮ ZE DŘEVA
pohltivé panely vč.utěsnění</t>
  </si>
  <si>
    <t>3,95*1,80*35=248,850 [A]</t>
  </si>
  <si>
    <t>347368</t>
  </si>
  <si>
    <t>VÝZTUŽ PROTIHLUKOVÝCH STĚN ZE SVAŘ SÍTÍ
galvanizace ponorem v lázni (Zn)</t>
  </si>
  <si>
    <t>konstrukce pro popínavé rostliny  474,012/1000=0,474 [A]</t>
  </si>
  <si>
    <t>451522</t>
  </si>
  <si>
    <t>VÝPLŇ VRSTVY Z KAMENIVA DRCENÉHO, INDEX ZHUTNĚNÍ ID DO 0,8</t>
  </si>
  <si>
    <t>podkladní vrstva pod soklovými panely   140*1,0*0,200=28,000 [A]</t>
  </si>
  <si>
    <t>301</t>
  </si>
  <si>
    <t>Přeložka potoka v km 1,067</t>
  </si>
  <si>
    <t>dle pol.12483   303,374=303,374 [A]
dle pol.12960    35,2=35,200 [B]
Celkem: A+B=338,574 [C]</t>
  </si>
  <si>
    <t>12483</t>
  </si>
  <si>
    <t>VYKOPÁVKY PRO KORYTA VODOTEČÍ TŘ. II
odvoz na skládku</t>
  </si>
  <si>
    <t>výkop pro novou trasu potoka (viz příl. č. 4 - Příčné řezy)
8,3*10,5+5,8*37,28=303,374 [A]</t>
  </si>
  <si>
    <t>VYKOPÁVKY ZE ZEMNÍKŮ A SKLÁDEK TŘ. I
dovoz k místu použití</t>
  </si>
  <si>
    <t>ornice z deponie pro ohumusování   195,66*0,200=39,132 [A]</t>
  </si>
  <si>
    <t>12960</t>
  </si>
  <si>
    <t>ČIŠTĚNÍ VODOTEČÍ A MELIORAČ KANÁLŮ OD NÁNOSŮ
odvoz na skládku</t>
  </si>
  <si>
    <t>(15,5+28,5)*0,8=35,200 [A]</t>
  </si>
  <si>
    <t>dosypávka před ohumusováním svahů (plocha shodná s ornicí - viz příl. č. 4 - Příčné řezy)
195,66*0,200=39,132 [A]</t>
  </si>
  <si>
    <t>zásyp koryta vodoteče (viz příl. č. 4 - Příčné řezy)  
(4,8*1,0)/2*60,0=144,000 [A]</t>
  </si>
  <si>
    <t>18223</t>
  </si>
  <si>
    <t>ROZPROSTŘENÍ ORNICE VE SVAHU V TL DO 0,20M</t>
  </si>
  <si>
    <t>pod výtokem SO 201  16,97*2,0=33,940 [A]
nad vtokem SO 201    (47,78-10,5)*4,0+10,5*1,2=161,720 [B]
A+B=195,660 [C]</t>
  </si>
  <si>
    <t>lože dlažby   (viz příl. č. 4 - Příčné řezy)   
(25,875/0,250)*0,150=15,525 [A]</t>
  </si>
  <si>
    <t>lože dlažby (viz příl. č. 4 - Příčné řezy)   
(25,875/0,250)*0,100=10,350 [A]</t>
  </si>
  <si>
    <t>461315</t>
  </si>
  <si>
    <t xml:space="preserve">PATKY Z PROSTÉHO BETONU C30/37
C30/37-XF4 vč.zemních prací </t>
  </si>
  <si>
    <t>(příčné prahy - viz příl. č. 3 - podélny profil, příl. č. 4 - příčné řezy)
0,40*0,70*8,0*4=8,960 [A]
0,40*0,70*7,0*2=3,920 [B]
0,40*0,70*5,0=1,400 [C]
A+B+C=14,280 [D]</t>
  </si>
  <si>
    <t>46451</t>
  </si>
  <si>
    <t>POHOZ DNA A SVAHŮ Z LOMOVÉHO KAMENE</t>
  </si>
  <si>
    <t>Ds=125 mm (viz příl. č. 4 - Příčné řezy)
pod výtokem SO 201 3,8*0,40*16,972=25,797 [A]
před vtokem SO 201 3,8*0,50*(47,78-10,5)=70,832 [B]
A+B=96,629 [C]</t>
  </si>
  <si>
    <t>tl. 0,25 m do bet. Lože s vyspárováním (viz příl. č. 4 - Příčné řezy)
vodoteč     6,8*10,5*0,250=17,850 [A]
přítoky       5,0*4,50*0,250+3,0*3,20*0,250=8,025 [B]
A+B=25,875 [C]</t>
  </si>
  <si>
    <t>302</t>
  </si>
  <si>
    <t>Podchycení drenáží</t>
  </si>
  <si>
    <t>dle pol. 13283    881,049=881,049 [A]</t>
  </si>
  <si>
    <t>(viz příl. č. 4 - Uložení potrubí)
(0,60+1,90)/2*1,30*(142+297+98)=872,625 [A]
rozšíření   ((1,0+2,30)/2-(0,6*1,90)/2)*1,30*2,0*3=8,424 [B]
A+B=881,049 [C]</t>
  </si>
  <si>
    <t>dle pol.13283   881,049=881,049 [A]</t>
  </si>
  <si>
    <t>881,049-155,52-4,896=720,633 [A]</t>
  </si>
  <si>
    <t>drť 8/16 mm (dle příl. č. 4 - uložení potrubí)
(0,6+1,0)/2*0,36*(142+297+98)=154,656 [A]
rozšíření   ((1,0+1,40)/2-(0,6+1,0)/2)*0,36*2,0*3=0,864 [B]
A+B=155,520 [C]</t>
  </si>
  <si>
    <t>875272</t>
  </si>
  <si>
    <t>POTRUBÍ DREN Z TRUB PLAST (I FLEXIBIL) DN DO 100MM DĚROVANÝCH
flexibilní PE DN 100 celoperforovaná</t>
  </si>
  <si>
    <t>drén "a"     142=142,000 [A]
drén "b"     297=297,000 [B]
drén "c"     98=98,000 [C]
A+B+C=537,000 [D]</t>
  </si>
  <si>
    <t>895122</t>
  </si>
  <si>
    <t>DRENÁŽNÍ ŠACHTICE KONTROLNÍ Z BETON DÍLCŮ ŠK 80
kompletní vč.zemních prací</t>
  </si>
  <si>
    <t>(viz příl. č. 5 - Drenážní šachta)
drén "a"   1 ks
drén "b"   3 ks
drén "c"   1 ks
celkem   5=5,000 [A]</t>
  </si>
  <si>
    <t>89516</t>
  </si>
  <si>
    <t>DRENÁŽNÍ VÝUSŤ Z BETON DÍLCŮ
kompletní vč.zemních prací</t>
  </si>
  <si>
    <t>(detail viz příl. č. 4 - Uložení potrubí)
drén "a"    1 ks
drén "b"    1 ks
drén "c"    1 ks
celkem   3=3,000 [A]</t>
  </si>
  <si>
    <t>(0,60+1,0)/2*0,36*17,0=4,896 [A]</t>
  </si>
  <si>
    <t>89980</t>
  </si>
  <si>
    <t>TELEVIZNÍ PROHLÍDKA POTRUBÍ</t>
  </si>
  <si>
    <t>potrubí DN 100   537=537,000 [A]</t>
  </si>
  <si>
    <t>421</t>
  </si>
  <si>
    <t>Veřejné osvětlení v km 1,250 až 1,550</t>
  </si>
  <si>
    <t>kabelová trasa - 1 kabel
úseky započteny  v tomto pořadí: § ZM-2 § 9-559 § 111-SK § 11-10
77,8079+262,2778+22,2437+42,4248=404,754 [A]
kabelová trasa - 2 kabely
úseky započteny  v tomto pořadí: § 2-107 § 109-111
24,166+4,7433=28,909 [B]
kabelová trasa - 2 kabely - úsek § 9-111
6,0581=6,058 [C]
z trasy 1 kabelu chráničky:
úseky započteny  v tomto pořadí: § 110-102 § 103-104 § 105-106 § 107-108 § 109-110 § 111-112
10,7155+12,5403+12,7821+15,2565+19,1224+13,4334=83,850 [D]
počet sloupů s výložníkem 3 m (závěsná výška svítidla 8 m) 1=1,000 [E]
počet sloupů s výložníkem 1,5 m (závěsná výška svítidla 8 m) 10=10,000 [F]
počet pilířů přípojkových 1=1,000 [G]
(A+B-D)*(0,35*0,2+0,05*0,05)=25,361 [H]
C*(0,5*0,2+0,05*0,05)=0,621 [I]
D*(0,5*1,31)=54,922 [J]
(E+F)*0,85*0,85*1,66=13,193 [K]
G*0,5=0,500 [L]
H+I+J+k+L=94,597 [M]</t>
  </si>
  <si>
    <t>029522</t>
  </si>
  <si>
    <t>OSTATNÍ POŽADAVKY - REVIZNÍ ZPRÁVY
výchozí revize elektrického zařízení</t>
  </si>
  <si>
    <t>029522a</t>
  </si>
  <si>
    <t>OSTATNÍ POŽADAVKY - REVIZNÍ ZPRÁVY
periodiská revize elektrického zařízení
dokumentace stavu před zahájením stavby (pouze ponechávaných zařízení)</t>
  </si>
  <si>
    <t>132731</t>
  </si>
  <si>
    <t>HLOUBENÍ RÝH ŠÍŘ DO 2M PAŽ I NEPAŽ TŘ. I, ODVOZ DO 1KM</t>
  </si>
  <si>
    <t>kabelová trasa - 1 kabel
úseky započteny  v tomto pořadí: § ZM-2 § 9-559 § 111-SK § 11-10
77,8079+262,2778+22,2437+42,4248=404,754 [A]
kabelová trasa - 2 kabely
úseky započteny  v tomto pořadí: § 2-107 § 109-111
24,166+4,7433=28,909 [B]
kabelová trasa - 3 kabely - úsek § 9-111
6,0581=6,058 [C]
z trasy 1 kabelu chráničky:
úseky započteny  v tomto pořadí: § 110-102 § 103-104 § 105-106 § 107-108 § 109-110 § 111-112
10,7155+12,5403+12,7821+15,2565+19,1224+13,4334=83,850 [D]
počet sloupů s výložníkem 3 m (závěsná výška svítidla 8 m) 1=1,000 [E]
počet sloupů s výložníkem 1,5 m (závěsná výška svítidla 8 m) 10=10,000 [F]
počet pilířů přípojkových 1=1,000 [G]
(A+B-D)*(0,35*0,85+0,05*0,05)=104,944 [H]
C*(0,5*0,85+0,05*0,05)=2,590 [I]
D*(0,5*1,31)=54,922 [J]
(E+F)*0,85*0,85*1,66=13,193 [K]
G*0,5=0,500 [L]
H+I+J+k+L=176,149 [M]</t>
  </si>
  <si>
    <t>17411</t>
  </si>
  <si>
    <t>ZÁSYP JAM A RÝH ZEMINOU SE ZHUTNĚNÍM</t>
  </si>
  <si>
    <t>kabelová trasa - 1 kabel
úseky započteny  v tomto pořadí: § ZM-2 § 9-559 § 111-SK § 11-10
77,8079+262,2778+22,2437+42,4248=404,754 [A]
kabelová trasa - 2 kabely
úseky započteny  v tomto pořadí: § 2-107 § 109-111
24,166+4,7433=28,909 [B]
kabelová trasa - 3 kabely - úsek § 9-111
6,0581=6,058 [C]
z trasy 1 kabelu chráničky:
úseky započteny  v tomto pořadí: § 110-102 § 103-104 § 105-106 § 107-108 § 109-110 § 111-112
10,7155+12,5403+12,7821+15,2565+19,1224+13,4334=83,850 [D]
počet sloupů s výložníkem 3 m (závěsná výška svítidla 8 m) 1=1,000 [E]
počet sloupů s výložníkem 1,5 m (závěsná výška svítidla 8 m) 10=10,000 [F]
počet pilířů přípojkových 1=1,000 [G]
(A+B-D)*(0,35*0,65)=79,582 [H]
C*(0,5*0,65)=1,969 [I]
H+I=81,551 [M]</t>
  </si>
  <si>
    <t>ZÁSYP JAM A RÝH Z NAKUPOVANÝCH MATERIÁLŮ
štěrkopísek frakce 0-32 mm</t>
  </si>
  <si>
    <t>z trasy 1 kabelu chráničky:
úseky započteny  v tomto pořadí: § 110-102 § 103-104 § 105-106 § 107-108 § 109-110 § 111-112
10,7155+12,5403+12,7821+15,2565+19,1224+13,4334=83,850 [D]
D*(0,5*1,00)=41,925 [J]</t>
  </si>
  <si>
    <t>OBSYP POTRUBÍ A OBJEKTŮ Z NAKUPOVANÝCH MATERIÁLŮ
písek jemnozrnný frakce 0-4 mm</t>
  </si>
  <si>
    <t>kabelová trasa - 1 kabel
úseky započteny  v tomto pořadí: § ZM-2 § 9-559 § 111-SK § 11-10
77,8079+262,2778+22,2437+42,4248=404,754 [A]
kabelová trasa - 2 kabely
úseky započteny  v tomto pořadí: § 2-107 § 109-111
24,166+4,7433=28,909 [B]
kabelová trasa - 3 kabely - úsek § 9-111
6,0581=6,058 [C]
z trasy 1 kabelu chráničky:
úseky započteny  v tomto pořadí: § 110-102 § 103-104 § 105-106 § 107-108 § 109-110 § 111-112
10,7155+12,5403+12,7821+15,2565+19,1224+13,4334=83,850 [D]
počet sloupů s výložníkem 3 m (závěsná výška svítidla 8 m) 1=1,000 [E]
počet sloupů s výložníkem 1,5 m (závěsná výška svítidla 8 m) 10=10,000 [F]
počet pilířů přípojkových 1=1,000 [G]
(A+B-D)*(0,35*0,2+0,05*0,05)=25,361 [H]
C*(0,5*0,2+0,05*0,05)=0,621 [I]
G*0,5=0,500 [L]
H+I+L=26,482 [M]</t>
  </si>
  <si>
    <t>272314</t>
  </si>
  <si>
    <t>ZÁKLADY Z PROSTÉHO BETONU DO C25/30 (B30)</t>
  </si>
  <si>
    <t>z trasy 1 kabelu chráničky:
úseky započteny  v tomto pořadí: § 110-102 § 103-104 § 105-106 § 107-108 § 109-110 § 111-112
10,7155+12,5403+12,7821+15,2565+19,1224+13,4334=83,850 [D]
počet sloupů s výložníkem 3 m (závěsná výška svítidla 8 m) 1=1,000 [E]
počet sloupů s výložníkem 1,5 m (závěsná výška svítidla 8 m) 10=10,000 [F]
počet pilířů přípojkových 1=1,000 [G]
průřez 1 otvoru chráničky: 3,14*0,055*0,055=0,009 [N]
průřez trubky pro umístění sloupu: 3,14*0,11*0,11=0,038 [O]
D*(0,5*0,31-3*N)=10,733 [J]
(E+F)*(0,85*0,85-O)*1,66=12,499 [K]
J+k=23,232 [M]</t>
  </si>
  <si>
    <t>702211a</t>
  </si>
  <si>
    <t>KABELOVÁ CHRÁNIČKA ZEMNÍ DN DO 100 MM
HDPE/LDPE 110/94 mm</t>
  </si>
  <si>
    <t>chráničky:
úseky započteny  v tomto pořadí: § 110-102 § 103-104 § 105-106 § 107-108 § 109-110 § 111-112
zaokrouhledno na výrobní délku 6 m
12+14+14+18+20+14=92,000 [D]</t>
  </si>
  <si>
    <t>702212a</t>
  </si>
  <si>
    <t>KABELOVÁ CHRÁNIČKA ZEMNÍ DN PŘES 100 DO 200 MM
trubka pro zasunutí sloupu do základu</t>
  </si>
  <si>
    <t>11*2+2=24,000 [A]
zaokrouhleno na výrobní délku 6 m</t>
  </si>
  <si>
    <t>702332a</t>
  </si>
  <si>
    <t>ZAKRYTÍ KABELŮ PLASTOVOU DESKOU/PÁSEM ŠÍŘKY PŘES 20 DO 40 CM
deska plastová červená 1000x30x4 mm s černým nápisem "veřejné osvětlení"</t>
  </si>
  <si>
    <t>kabelová trasa - 1 kabel
úseky započteny  v tomto pořadí: § ZM-2 § 9-559 § 111-SK § 11-10
77,8079+262,2778+22,2437+42,4248=404,754 [A]
kabelová trasa - 2 kabely
úseky započteny  v tomto pořadí: § 2-107 § 109-111
24,166+4,7433=28,909 [B]
kabelová trasa - 3 kabely - úsek § 9-111
6,0581=6,058 [C]
z trasy 1 kabelu chráničky:
úseky započteny  v tomto pořadí: § 110-102 § 103-104 § 105-106 § 107-108 § 109-110 § 111-112
10,7155+12,5403+12,7821+15,2565+19,1224+13,4334=83,850 [D]
A+B+2*C-D=361,929 [E]
E+0,071=362,000 [F] zaokrouhleno na celé desky</t>
  </si>
  <si>
    <t>741911a</t>
  </si>
  <si>
    <t>Uzemňovací vodič v zemi FeZn do 120 mm2</t>
  </si>
  <si>
    <t>kabelová trasa - 1 drát
úseky započteny  v tomto pořadí: § ZM-2 § 9-559 § 111-SK § 11-10
77,8079+262,2778+22,2437+42,4248=404,754 [A]
kabelová trasa - 2 dráty
úseky započteny  v tomto pořadí: § 2-107 § 109-111
24,166+4,7433=28,909 [B]
kabelová trasa - 3 dráty - úsek § 9-111
6,0581=6,058 [C]
počet sloupů s výložníkem 3 m (závěsná výška svítidla 8 m) 1=1,000 [E]
počet sloupů s výložníkem 1,5 m (závěsná výška svítidla 8 m) 10=10,000 [F]
počet pilířů přípojkových 1=1,000 [G]
5% na zvlnění a prostřih 1,05=1,050 [H]
svislá délka + rezerva u každého zavedení kabelu do pilíře/sloupu 3=3,000 [I]
(A+B+C)*H+(E+F+G)*2*I=533,707 [J]</t>
  </si>
  <si>
    <t>741C06a</t>
  </si>
  <si>
    <t>VYVEDENÍ UZEMŇOVACÍCH VODIČŮ NA POVRCH/KONSTRUKCI
ukončení (zapojení) uzemňovacího vodiče na sloup/pilíř</t>
  </si>
  <si>
    <t>12*2=24,000 [A]</t>
  </si>
  <si>
    <t>742H12</t>
  </si>
  <si>
    <t>KABEL NN ČTYŘ- A PĚTIŽÍLOVÝ CU S PLASTOVOU IZOLACÍ OD 4 DO 16 MM2
CYKY 5x10 mm2 žíly černá, hnědá, šedá, světle modrá, žlutozelená</t>
  </si>
  <si>
    <t>kabelová trasa - 1 kabel
úseky započteny  v tomto pořadí: § ZM-2 § 9-559 § 111-SK § 11-10
77,8079+262,2778+22,2437+42,4248=404,754 [A]
kabelová trasa - 2 kabely
úseky započteny  v tomto pořadí: § 2-107 § 109-111
24,166+4,7433=28,909 [B]
kabelová trasa - 3 kabely - úsek § 9-111
6,0581=6,058 [C]
z trasy 1 kabelu chráničky:
úseky započteny  v tomto pořadí: § 110-102 § 103-104 § 105-106 § 107-108 § 109-110 § 111-112
10,7155+12,5403+12,7821+15,2565+19,1224+13,4334=83,850 [D]
počet sloupů s výložníkem 3 m (závěsná výška svítidla 8 m) 1=1,000 [E]
počet sloupů s výložníkem 1,5 m (závěsná výška svítidla 8 m) 10=10,000 [F]
počet pilířů přípojkových 1=1,000 [G]
5% na zvlnění a prostřih 1,05=1,050 [H]
svislá délka + rezerva u každého zavedení kabelu do pilíře/sloupu 3=3,000 [I]
(A+B+C)*H+(E+F+G)*2*I=533,707 [J]</t>
  </si>
  <si>
    <t>742K12a</t>
  </si>
  <si>
    <t>UKONČENÍ DVOU AŽ PĚTIŽÍLOVÉHO KABELU V ROZVADĚČI NEBO NA PŘÍSTROJI OD 4 DO 16 MM2
CYKY 5x10 mm2, včetně přeznačení světlemodré žíly na červenou</t>
  </si>
  <si>
    <t>743122a</t>
  </si>
  <si>
    <t>Osvětlovací stožár  pevný žárově zinkovaný délky 6,5 - 12m
závěsná výška svítidla 8 m, výložník poloobloukový</t>
  </si>
  <si>
    <t>743151</t>
  </si>
  <si>
    <t>Osvětlovací stožár  - stožárová rozvodnice s 1-2 jistícími prvky</t>
  </si>
  <si>
    <t>743312a</t>
  </si>
  <si>
    <t>VÝLOŽNÍK PRO MONTÁŽ SVÍTIDLA NA STOŽÁR JEDNORAMENNÝ DÉLKA VYLOŽENÍ PŘES 1 DO 2 M
výložník 1,5 m poloobloukový</t>
  </si>
  <si>
    <t>743313a</t>
  </si>
  <si>
    <t>VÝLOŽNÍK PRO MONTÁŽ SVÍTIDLA NA STOŽÁR JEDNORAMENNÝ DÉLKA VYLOŽENÍ PŘES 2 M
výložník 3 m poloobloukový</t>
  </si>
  <si>
    <t>743511a</t>
  </si>
  <si>
    <t>SVÍTIDLO VENKOVNÍ VŠEOBECNÉ VÝBOJKOVÉ ULIČNÍ, MIN. IP 44, DO 150 W
Shrédek Safír 2 - 70W vysokotlaký sodík
(typ správcem přeevsán v rámci ujednocení náhradních dílů pro údržbu a opravy)</t>
  </si>
  <si>
    <t>743633</t>
  </si>
  <si>
    <t>ROZVADĚČ PRO DRÁŽNÍ OSVĚTLENÍ - ROZŠÍŘENÍ O JEDNU TŘÍFÁZOVOU VĚTEV
rozšíření rozvaděče o jednu čtyřfázovou větev 4Bx16A</t>
  </si>
  <si>
    <t>743D11</t>
  </si>
  <si>
    <t>SKŘÍŇ PŘÍPOJKOVÁ POJISTKOVÁ KOMPAKTNÍ PILÍŘOVÁ DO 63 A, DO 50 MM2, S 1-2 SADAMI JISTÍCÍCH PRVKŮ
1x3xPH000 (160A)</t>
  </si>
  <si>
    <t>743Z11</t>
  </si>
  <si>
    <t>DEMONTÁŽ OSVĚTLOVACÍHO STOŽÁRU ULIČNÍHO VÝŠKY DO 15 M
včetně předání správci k dalšímu využití
včetně rozbití základu</t>
  </si>
  <si>
    <t>743Z35</t>
  </si>
  <si>
    <t xml:space="preserve">DEMONTÁŽ SVÍTIDLA Z OSVĚTLOVACÍHO STOŽÁRU VÝŠKY DO 15 M
včetně zdroje světla
</t>
  </si>
  <si>
    <t>501</t>
  </si>
  <si>
    <t>Přeložka VTL plynovodu DN 80</t>
  </si>
  <si>
    <t>501-1</t>
  </si>
  <si>
    <t>0001</t>
  </si>
  <si>
    <t>Poplatky za skládku
vytlačená zemina z jam a zářezů</t>
  </si>
  <si>
    <t>0002</t>
  </si>
  <si>
    <t>Vytyčení a vyhledání napojovacích bodů
Vytyčení a vyhledání napojovacích bodů s ohledem na možné odchylky v dokumentaci PPD a.s.(jedná se o komplet zemních prací a geodetického zaměření dvou napojovacích bodů.)</t>
  </si>
  <si>
    <t>ZEMNÍ PRÁCE</t>
  </si>
  <si>
    <t>501-2</t>
  </si>
  <si>
    <t>0003</t>
  </si>
  <si>
    <t xml:space="preserve">Sejmutí ornice
Sejmutí ornice s přemístěním a uložením na mezideponii - viz TZ  </t>
  </si>
  <si>
    <t>0004</t>
  </si>
  <si>
    <t>Hloubení jam zapaž. I nezapaž., tř. 4
 montážní jáma "B" - 2ks, ponechá se pro zásyp, tř.4 - 100%</t>
  </si>
  <si>
    <t>0005</t>
  </si>
  <si>
    <t>Příplatek za lepivost při hloubení jam ,tř.4
 30%</t>
  </si>
  <si>
    <t>0006</t>
  </si>
  <si>
    <t>Hloubení zářezů se šikmými stěnami hl. do 2,5m, šířky 1,3/2,9m, tř. 4
 ( pro potrubí DN 100)</t>
  </si>
  <si>
    <t>0007</t>
  </si>
  <si>
    <t>Hloubení zářezů se šikmými stěnami hl. do 2,5m, šířky 1,3/2,9m, tř. 4
( pro vytrhání potrubí DN 80)</t>
  </si>
  <si>
    <t>0008</t>
  </si>
  <si>
    <t>Příplatek za lepivost při hloubení zářezů ,tř.4
30%</t>
  </si>
  <si>
    <t>0009</t>
  </si>
  <si>
    <t>Svislé přemístění výkopku z hor.4  z hloubky 2,5m</t>
  </si>
  <si>
    <t>0010</t>
  </si>
  <si>
    <t>Vodorovné přemístění výkopku z hor. 4
odvoz a uložení na mezideponii</t>
  </si>
  <si>
    <t>0011</t>
  </si>
  <si>
    <t>Odvoz přebytečné zeminy na skládku, určenou investorem, do 20 km
naložení, odvoz a uložení na skládku</t>
  </si>
  <si>
    <t>0012</t>
  </si>
  <si>
    <t>Zásyp jam a zářezů se zhutněním zeminou z mezideponie
natežení a dovoz z mezideponie</t>
  </si>
  <si>
    <t>0013</t>
  </si>
  <si>
    <t>Obsyp potrubí a objektů z nakupovaných materiálů, písek</t>
  </si>
  <si>
    <t>VODOROVNÉ KONSTRUKCE</t>
  </si>
  <si>
    <t>501-3</t>
  </si>
  <si>
    <t>0014</t>
  </si>
  <si>
    <t>Podbetonování chráničky v blocích
 (1,3x2x0,3) x 3</t>
  </si>
  <si>
    <t>0015</t>
  </si>
  <si>
    <t>Podklad a výplň vrstvy z kameniva těženého
 pískové lože tl. 0,1m</t>
  </si>
  <si>
    <t>0016</t>
  </si>
  <si>
    <t>Štěrkopísek frakce 0-4, pro pískové lože</t>
  </si>
  <si>
    <t>KOMUNIKACE</t>
  </si>
  <si>
    <t>501-4</t>
  </si>
  <si>
    <t>0017</t>
  </si>
  <si>
    <t>Odstranění povrchů komunikace živičné, v pruhu 35x14m, tl. do 0,2m</t>
  </si>
  <si>
    <t>0018</t>
  </si>
  <si>
    <t>Odstranění podkladů komunikace z betonu, tl. do 0,3m</t>
  </si>
  <si>
    <t>0019</t>
  </si>
  <si>
    <t>Odvoz vybouraných hmot na skládku určenou investorem, do 20 km</t>
  </si>
  <si>
    <t>PLYNOVODY</t>
  </si>
  <si>
    <t>501-5</t>
  </si>
  <si>
    <t>0020</t>
  </si>
  <si>
    <t>Odstranění stávající ocelové chráníčky DN 200, na potrubí DN 80, včetně jejího příslušenství</t>
  </si>
  <si>
    <t>0021</t>
  </si>
  <si>
    <t>Kontrola stavu pasivní ochrany plynovodu DN 80 pod odstraněnou chráničkou</t>
  </si>
  <si>
    <t>0022</t>
  </si>
  <si>
    <t>Odstranění stávající izolace a otryskání povrchu potrubí DN 80 na stupeň čistoty SA 2,5</t>
  </si>
  <si>
    <t>0023</t>
  </si>
  <si>
    <t>Oprava izolace ručním natavením zesíleným systémem Serwivrap a následnou dodatečnou vláknito-cementovou ochranou, ERGELIT,na potrubí DN 80</t>
  </si>
  <si>
    <t>0024</t>
  </si>
  <si>
    <t>Montáž plynovodů D 114,3, tl. stěny 4,0mm</t>
  </si>
  <si>
    <t>0025</t>
  </si>
  <si>
    <t>Trubka ocelová bezešvá
D 114,3x4,0mm, dle ČSNEN ISO 3138, L245 NE PSL 2, s tovární 3 vrstvou izolací extrudovaným polyetylénem, dle DIN 30670( N-n), s dodatečným cemento -vláknitým opláštěním FZM-n, v tl. 9,0mm</t>
  </si>
  <si>
    <t>0026</t>
  </si>
  <si>
    <t>Trubní díly přivařovací, tř. 11-13, váhy do 3 kg, D 114,3x4,0 mm</t>
  </si>
  <si>
    <t xml:space="preserve">KS        </t>
  </si>
  <si>
    <t>0027</t>
  </si>
  <si>
    <t>Ohyb trubkový R= 5DN, D 114,3x 4,0 mm - 46°,61°,77°.</t>
  </si>
  <si>
    <t>0028</t>
  </si>
  <si>
    <t>Mezikus spojovaný na garanční svár,D 114,3x 4,0 mm, délka dle skutečnosti ( započítáno v celkové délce potrubí)</t>
  </si>
  <si>
    <t>0029</t>
  </si>
  <si>
    <t>Redukce ocelová DN 100/DN 80 ( D 89x3,6 mm), L245 NE PSL2</t>
  </si>
  <si>
    <t>0030</t>
  </si>
  <si>
    <t>Trubní díly přivařovací, tř. 11-13, váhy do 3 kg, D 89x3,6 mm</t>
  </si>
  <si>
    <t>0031</t>
  </si>
  <si>
    <t>Dno klenuté L245 NE PSL2, DN 80, D 89x3,6 mm</t>
  </si>
  <si>
    <t>0032</t>
  </si>
  <si>
    <t>Izolace ručním natavením zesíleným systémem
Izolace ručním natavením zesíleným systémem Serwivrap a následnou dodatečnou vláknito-cementovou ochranou,ERGELIT, kolen, redukce,mezikusu a dna,DN 80 a DN 100</t>
  </si>
  <si>
    <t>0033</t>
  </si>
  <si>
    <t>Trubní díly přivařovací, tř. 11-13, váhy do 3 kg, D 57x3,0 mm</t>
  </si>
  <si>
    <t>0034</t>
  </si>
  <si>
    <t>Hrdlo pro zkoušení a odvzdušnění( návarek TOR), DN 50</t>
  </si>
  <si>
    <t>0035</t>
  </si>
  <si>
    <t>Balonovací hrdlo DN 50</t>
  </si>
  <si>
    <t>0036</t>
  </si>
  <si>
    <t>Nasunutí potrubní sekce do ocelové chráničky DN 200, vč. vystředění a  utěsnění</t>
  </si>
  <si>
    <t>0037</t>
  </si>
  <si>
    <t>Trubka ocelová bezešvá černá, DN 200, D 219,1x6,3 mm</t>
  </si>
  <si>
    <t>0038</t>
  </si>
  <si>
    <t>Manžeta chráničky, včetně upínací pásy, DN 200x350</t>
  </si>
  <si>
    <t>0039</t>
  </si>
  <si>
    <t>Montáž čichačky na chráničku, PN 386724</t>
  </si>
  <si>
    <t>0040</t>
  </si>
  <si>
    <t>Čichačka na ocelový plynovod, vč. nátěru</t>
  </si>
  <si>
    <t>0041</t>
  </si>
  <si>
    <t>Čištění potrubí PN 386416, DN 100</t>
  </si>
  <si>
    <t>0042</t>
  </si>
  <si>
    <t>Kontrola stavu pasivní ochrany plynovodu DN 100</t>
  </si>
  <si>
    <t>0043</t>
  </si>
  <si>
    <t>Oprava opláštění smršťovací páskou Covelange ( překrytí 30%)</t>
  </si>
  <si>
    <t>0044</t>
  </si>
  <si>
    <t>Kontrola svarů prozářením IRIDIEM 192, film AGFA 5, DN 100</t>
  </si>
  <si>
    <t>0045</t>
  </si>
  <si>
    <t>Stresstest DN 100 - komplet vč. vody+číštění, kalibrace a sušení</t>
  </si>
  <si>
    <t>Plynovod - odpoj/propoj</t>
  </si>
  <si>
    <t>501-6</t>
  </si>
  <si>
    <t>0046</t>
  </si>
  <si>
    <t>Dvoustranné uzavření VTL plynovodu DN 80
 pomocí třícestných sférických tvarovek, za použití technologie T.D.W. Schortstopp 500, montáž, demontáž a doprava zařízení, dle cenové nabídky Gascontrol</t>
  </si>
  <si>
    <t>0047</t>
  </si>
  <si>
    <t>Třícestná sférická tvarovka Schortstopp 300D, 3"x3"x4" pro uzavření plynovodu</t>
  </si>
  <si>
    <t>0048</t>
  </si>
  <si>
    <t>Izolování tvarovek TDW, TOR návarku, balónovacích hrdel - izolování Protegolem</t>
  </si>
  <si>
    <t>0049</t>
  </si>
  <si>
    <t>Napuštění plynovodu DN 100 plynem a odvzdušnění</t>
  </si>
  <si>
    <t>0050</t>
  </si>
  <si>
    <t>Proplach rušeného plynovodu DN 80 inertním plynem</t>
  </si>
  <si>
    <t>0051</t>
  </si>
  <si>
    <t>Demontáž potrubí do šrotu do 10 kg, D 89x3,6</t>
  </si>
  <si>
    <t>Plynovod - doplňky</t>
  </si>
  <si>
    <t>501-7</t>
  </si>
  <si>
    <t>0052</t>
  </si>
  <si>
    <t>Orientační sloupky vč. orientační tabulky</t>
  </si>
  <si>
    <t>0053</t>
  </si>
  <si>
    <t>Výstražná folie PVC, barva žlutá, š.= 400 mm</t>
  </si>
  <si>
    <t>0054</t>
  </si>
  <si>
    <t>Betonové skruže DN1000 / 500</t>
  </si>
  <si>
    <t>0055</t>
  </si>
  <si>
    <t>Vizuální kontrola svarů</t>
  </si>
  <si>
    <t>0056</t>
  </si>
  <si>
    <t>Elektrojiskrová zkouška izolace 25kV</t>
  </si>
  <si>
    <t>0057</t>
  </si>
  <si>
    <t>Montáž propojovacích objektů POCH a SO</t>
  </si>
  <si>
    <t>0058</t>
  </si>
  <si>
    <t>Propoj.objekt nadzemní, chráničky, POCH + SO, včetně příslušenství</t>
  </si>
  <si>
    <t>0059</t>
  </si>
  <si>
    <t>Nastavení kabelů Cyky 4x2,5 a Ayky 4x16od rušeného SO k novému objektu PO od fy. PRO8  (SO+POCH)
 včetně zemních prací</t>
  </si>
  <si>
    <t>0060</t>
  </si>
  <si>
    <t>Revize, ITI, požární dohled</t>
  </si>
  <si>
    <t>0061</t>
  </si>
  <si>
    <t>Rozpočtová rezerva na nedpředvídatelné práce, odsouhlasená TDI</t>
  </si>
  <si>
    <t>801</t>
  </si>
  <si>
    <t>Vegetační úpravy</t>
  </si>
  <si>
    <t>18241</t>
  </si>
  <si>
    <t>ZALOŽENÍ TRÁVNÍKU RUČNÍM VÝSEVEM
rovina</t>
  </si>
  <si>
    <t>18242</t>
  </si>
  <si>
    <t xml:space="preserve">ZALOŽENÍ TRÁVNÍKU HYDROOSEVEM NA ORNICI
svah
</t>
  </si>
  <si>
    <t>18247</t>
  </si>
  <si>
    <t>OŠETŘOVÁNÍ TRÁVNÍKU
9* (pol. 18241 + 18242)</t>
  </si>
  <si>
    <t>18311</t>
  </si>
  <si>
    <t xml:space="preserve">ZALOŽENÍ ZÁHONU PRO VÝSADBU
plocha výsadeb
</t>
  </si>
  <si>
    <t>18331</t>
  </si>
  <si>
    <t xml:space="preserve">SADOVNICKÉ OBDĚLÁNÍ PŮDY
v celé ploše humusování
</t>
  </si>
  <si>
    <t>183511</t>
  </si>
  <si>
    <t xml:space="preserve">CHEMICKÉ ODPLEVELENÍ CELOPLOŠNÉ
1,5* pol. 18331
</t>
  </si>
  <si>
    <t>18461</t>
  </si>
  <si>
    <t xml:space="preserve">MULČOVÁNÍ
dle pol. 18311
</t>
  </si>
  <si>
    <t>18471</t>
  </si>
  <si>
    <t xml:space="preserve">OŠETŘENÍ DŘEVIN VE SKUPINÁCH
9*plocha keřů
</t>
  </si>
  <si>
    <t>18472</t>
  </si>
  <si>
    <t xml:space="preserve">OŠETŘENÍ DŘEVIN SOLITERNÍCH
9*počet alejových stromů
</t>
  </si>
  <si>
    <t>184A1a</t>
  </si>
  <si>
    <t>VYSAZOVÁNÍ KEŘŮ S BALEM VČET VÝKOPU JAMKY</t>
  </si>
  <si>
    <t>184B15</t>
  </si>
  <si>
    <t xml:space="preserve">VYSAZOVÁNÍ STROMŮ LISTNATÝCH S BALEM OBVOD KMENE DO 16CM
listnaté
alejové stromy
</t>
  </si>
  <si>
    <t>18600</t>
  </si>
  <si>
    <t xml:space="preserve">ZALÉVÁNÍ VODOU
plocha trávníku*5+5*(počet keřů*5+počet půdopokryvných keřů*2+počet alejových stromů*100)
</t>
  </si>
  <si>
    <t>810</t>
  </si>
  <si>
    <t>Rekultivace komunikace k Tondachu</t>
  </si>
  <si>
    <t>dle pol. 12283   92=92,000 [A]</t>
  </si>
  <si>
    <t>dle pol.11332   286,7*2,2=630,740 [A]</t>
  </si>
  <si>
    <t>dle pol.11318   0,78*2,38=1,856 [A]
dle pol.11352   0,15*0,25*112*2,38=9,996 [B]
Celkem: A+B=11,852 [C]</t>
  </si>
  <si>
    <t>11318</t>
  </si>
  <si>
    <t>ODSTRANĚNÍ KRYTU ZPEVNĚNÝCH PLOCH Z DLAŽDIC
odvoz a uložení na skládku</t>
  </si>
  <si>
    <t>Odstranění zámkové dlažby
13*0,06=0,780 [A]</t>
  </si>
  <si>
    <t>vozovka   (460+270)*0,35=255,500 [A]
chodník   (91+52+13)*0,2=31,200 [B]
Celkem: A+B=286,700 [C]</t>
  </si>
  <si>
    <t>11352</t>
  </si>
  <si>
    <t>ODSTRANĚNÍ CHODNÍKOVÝCH OBRUBNÍKŮ BETONOVÝCH
odvoz a uložení na skládku</t>
  </si>
  <si>
    <t>Odstranění beton. obrubníku
95+17=112,000 [A]</t>
  </si>
  <si>
    <t xml:space="preserve">vozovka   (460+270)*0,15=109,500 [A]
chodník   (91+52)*0,1=14,300 [B]
Celkem: A+B=123,800 [C]
 </t>
  </si>
  <si>
    <t>12283</t>
  </si>
  <si>
    <t>ODKOPÁVKY A PROKOPÁVKY OBECNÉ TŘ. II
odvoz na skládku</t>
  </si>
  <si>
    <t>92=92,000 [A]</t>
  </si>
  <si>
    <t>naložení a dovoz ornice z mezideponie
340,7=340,700 [A]</t>
  </si>
  <si>
    <t>celkový násyp 168,6=168,600 [A]</t>
  </si>
  <si>
    <t>rek. západně od přeložky  tl. 0,35 m
820*0,35=287,000 [A]
rek. východně od přeložky  tl. 0,15 m
358*0,15=53,700 [B]
Celkem: A+B=340,700 [C]</t>
  </si>
  <si>
    <t xml:space="preserve">ZALOŽENÍ TRÁVNÍKU RUČNÍM VÝSEVEM
založení trávníku je vč. zálivky (1x 5 l/m2) a 1. posekání
výsevek 15 g/m2
</t>
  </si>
  <si>
    <t>rek. východně od přeložky
358=358,000 [A]</t>
  </si>
  <si>
    <t>OŠETŘOVÁNÍ TRÁVNÍKU
(3x)</t>
  </si>
  <si>
    <t>358*3=1 074,000 [A]</t>
  </si>
  <si>
    <t>CHEMICKÉ ODPLEVELENÍ CELOPLOŠNÉ
(1,5x)</t>
  </si>
  <si>
    <t>rek. východně od přeložky
358*1,5=537,000 [A]</t>
  </si>
  <si>
    <t>18520</t>
  </si>
  <si>
    <t>BIOLOGICKÁ REKULTIVACE TŘÍLETÁ</t>
  </si>
  <si>
    <t>rek. západně od přeložky
820=820,000 [A]</t>
  </si>
  <si>
    <t>811</t>
  </si>
  <si>
    <t>Rekultivace silnice II/105</t>
  </si>
  <si>
    <t>dle pol. 12283   8,4=8,400 [A]</t>
  </si>
  <si>
    <t>dle pol.11332   125,55*2,2=276,210 [A]</t>
  </si>
  <si>
    <t>dle pol.11318   5,22*2,38=12,424 [A]
dle pol.11352   0,15*0,25*117*2,38=10,442 [B]
Celkem: A+B=22,866 [C]</t>
  </si>
  <si>
    <t>Odstranění zámkové dlažby
(52+35)*0,06=5,220 [A]</t>
  </si>
  <si>
    <t>vozovka   (214+23+72)*0,35=108,150 [A]
chodník   (52+35)*0,2=17,400 [B]
Celkem: A+B=125,550 [C]</t>
  </si>
  <si>
    <t>Odstranění beton. obrubníku
117=117,000 [A]</t>
  </si>
  <si>
    <t xml:space="preserve">vozovka  (214+23+72)*0,15=46,350 [A]
 </t>
  </si>
  <si>
    <t>8,4=8,400 [A]</t>
  </si>
  <si>
    <t>naložení a dovoz ornice z mezideponie
87,3=87,300 [A]</t>
  </si>
  <si>
    <t>celkový násyp 175,5=175,500 [A]</t>
  </si>
  <si>
    <t xml:space="preserve">  tl. 0,15 m
582*0,15=87,300 [A]</t>
  </si>
  <si>
    <t>582=582,000 [A]</t>
  </si>
  <si>
    <t>582*3=1 746,000 [A]</t>
  </si>
  <si>
    <t>582*1,5=873,000 [A]</t>
  </si>
  <si>
    <t>820</t>
  </si>
  <si>
    <t>Rekultivace dočasného záboru</t>
  </si>
  <si>
    <t>naložení a dovoz ornice z mezideponie
32,4=32,400 [A]</t>
  </si>
  <si>
    <t>18020</t>
  </si>
  <si>
    <t>VŠEOBECNÉ ÚPRAVY ZEMĚDĚLSKÝCH PLOCH
Vyčištění a urovnání</t>
  </si>
  <si>
    <t>doč. zábory ZPF   8086=8 086,000 [A]</t>
  </si>
  <si>
    <t>18090</t>
  </si>
  <si>
    <t xml:space="preserve">VŠEOBECNÉ ÚPRAVY OSTATNÍCH PLOCH
Vyčištění a urovnání
</t>
  </si>
  <si>
    <t>doč. zábory ost. ploch   5667=5 667,000 [A]</t>
  </si>
  <si>
    <t xml:space="preserve">  tl. 0,15 m
216*0,15=32,400 [A]</t>
  </si>
  <si>
    <t>ZALOŽENÍ TRÁVNÍKU RUČNÍM VÝSEVEM
založení trávníku je vč. zálivky (1x 5 l/m2) a 1. posekání
výsevek 15 g/m2</t>
  </si>
  <si>
    <t>216=216,000 [A]</t>
  </si>
  <si>
    <t>216*3=648,000 [A]</t>
  </si>
  <si>
    <t>216*1,5=324,000 [A]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</si>
</sst>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38">
    <font>
      <sz val="10"/>
      <name val="Arial"/>
      <family val="0"/>
    </font>
    <font>
      <b/>
      <sz val="11"/>
      <name val="Arial"/>
      <family val="0"/>
    </font>
    <font>
      <sz val="11"/>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15">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SUM(C11:C28)</f>
        <v>0</v>
      </c>
      <c r="G7" t="s">
        <v>6</v>
      </c>
      <c r="H7">
        <v>15</v>
      </c>
    </row>
    <row r="8" spans="2:8" ht="12.75" customHeight="1">
      <c r="B8" s="3" t="s">
        <v>4</v>
      </c>
      <c r="C8" s="2">
        <f>SUM(E11:E28)</f>
        <v>0</v>
      </c>
      <c r="G8" t="s">
        <v>7</v>
      </c>
      <c r="H8">
        <v>21</v>
      </c>
    </row>
    <row r="10" spans="1:5" ht="12.75" customHeight="1">
      <c r="A10" s="4" t="s">
        <v>8</v>
      </c>
      <c r="B10" s="4" t="s">
        <v>9</v>
      </c>
      <c r="C10" s="4" t="s">
        <v>10</v>
      </c>
      <c r="D10" s="4" t="s">
        <v>11</v>
      </c>
      <c r="E10" s="4" t="s">
        <v>12</v>
      </c>
    </row>
    <row r="11" spans="1:5" ht="12.75" customHeight="1">
      <c r="A11" s="6" t="s">
        <v>21</v>
      </c>
      <c r="B11" s="6" t="s">
        <v>22</v>
      </c>
      <c r="C11" s="10">
        <f>'000'!H36</f>
        <v>0</v>
      </c>
      <c r="D11" s="10">
        <f>'000'!P36</f>
        <v>0</v>
      </c>
      <c r="E11" s="10">
        <f aca="true" t="shared" si="0" ref="E11:E28">C11+D11</f>
        <v>0</v>
      </c>
    </row>
    <row r="12" spans="1:5" ht="12.75" customHeight="1">
      <c r="A12" s="6" t="s">
        <v>90</v>
      </c>
      <c r="B12" s="6" t="s">
        <v>91</v>
      </c>
      <c r="C12" s="10">
        <f>'001'!H39</f>
        <v>0</v>
      </c>
      <c r="D12" s="10">
        <f>'001'!P39</f>
        <v>0</v>
      </c>
      <c r="E12" s="10">
        <f t="shared" si="0"/>
        <v>0</v>
      </c>
    </row>
    <row r="13" spans="1:5" ht="12.75" customHeight="1">
      <c r="A13" s="6" t="s">
        <v>130</v>
      </c>
      <c r="B13" s="6" t="s">
        <v>131</v>
      </c>
      <c r="C13" s="10">
        <f>'101'!H191</f>
        <v>0</v>
      </c>
      <c r="D13" s="10">
        <f>'101'!P191</f>
        <v>0</v>
      </c>
      <c r="E13" s="10">
        <f t="shared" si="0"/>
        <v>0</v>
      </c>
    </row>
    <row r="14" spans="1:5" ht="12.75" customHeight="1">
      <c r="A14" s="6" t="s">
        <v>375</v>
      </c>
      <c r="B14" s="6" t="s">
        <v>376</v>
      </c>
      <c r="C14" s="10">
        <f>'102'!H111</f>
        <v>0</v>
      </c>
      <c r="D14" s="10">
        <f>'102'!P111</f>
        <v>0</v>
      </c>
      <c r="E14" s="10">
        <f t="shared" si="0"/>
        <v>0</v>
      </c>
    </row>
    <row r="15" spans="1:5" ht="12.75" customHeight="1">
      <c r="A15" s="6" t="s">
        <v>444</v>
      </c>
      <c r="B15" s="6" t="s">
        <v>445</v>
      </c>
      <c r="C15" s="10">
        <f>'103.1'!H86</f>
        <v>0</v>
      </c>
      <c r="D15" s="10">
        <f>'103.1'!P86</f>
        <v>0</v>
      </c>
      <c r="E15" s="10">
        <f t="shared" si="0"/>
        <v>0</v>
      </c>
    </row>
    <row r="16" spans="1:5" ht="12.75" customHeight="1">
      <c r="A16" s="6" t="s">
        <v>489</v>
      </c>
      <c r="B16" s="6" t="s">
        <v>490</v>
      </c>
      <c r="C16" s="10">
        <f>'104'!H47</f>
        <v>0</v>
      </c>
      <c r="D16" s="10">
        <f>'104'!P47</f>
        <v>0</v>
      </c>
      <c r="E16" s="10">
        <f t="shared" si="0"/>
        <v>0</v>
      </c>
    </row>
    <row r="17" spans="1:5" ht="12.75" customHeight="1">
      <c r="A17" s="6" t="s">
        <v>513</v>
      </c>
      <c r="B17" s="6" t="s">
        <v>514</v>
      </c>
      <c r="C17" s="10">
        <f>'105'!H39</f>
        <v>0</v>
      </c>
      <c r="D17" s="10">
        <f>'105'!P39</f>
        <v>0</v>
      </c>
      <c r="E17" s="10">
        <f t="shared" si="0"/>
        <v>0</v>
      </c>
    </row>
    <row r="18" spans="1:5" ht="12.75" customHeight="1">
      <c r="A18" s="6" t="s">
        <v>535</v>
      </c>
      <c r="B18" s="6" t="s">
        <v>536</v>
      </c>
      <c r="C18" s="10">
        <f>'106'!H17</f>
        <v>0</v>
      </c>
      <c r="D18" s="10">
        <f>'106'!P17</f>
        <v>0</v>
      </c>
      <c r="E18" s="10">
        <f t="shared" si="0"/>
        <v>0</v>
      </c>
    </row>
    <row r="19" spans="1:5" ht="12.75" customHeight="1">
      <c r="A19" s="6" t="s">
        <v>543</v>
      </c>
      <c r="B19" s="6" t="s">
        <v>544</v>
      </c>
      <c r="C19" s="10">
        <f>'201'!H150</f>
        <v>0</v>
      </c>
      <c r="D19" s="10">
        <f>'201'!P150</f>
        <v>0</v>
      </c>
      <c r="E19" s="10">
        <f t="shared" si="0"/>
        <v>0</v>
      </c>
    </row>
    <row r="20" spans="1:5" ht="12.75" customHeight="1">
      <c r="A20" s="6" t="s">
        <v>689</v>
      </c>
      <c r="B20" s="6" t="s">
        <v>690</v>
      </c>
      <c r="C20" s="10">
        <f>'210'!H38</f>
        <v>0</v>
      </c>
      <c r="D20" s="10">
        <f>'210'!P38</f>
        <v>0</v>
      </c>
      <c r="E20" s="10">
        <f t="shared" si="0"/>
        <v>0</v>
      </c>
    </row>
    <row r="21" spans="1:5" ht="12.75" customHeight="1">
      <c r="A21" s="6" t="s">
        <v>718</v>
      </c>
      <c r="B21" s="6" t="s">
        <v>719</v>
      </c>
      <c r="C21" s="10">
        <f>'301'!H46</f>
        <v>0</v>
      </c>
      <c r="D21" s="10">
        <f>'301'!P46</f>
        <v>0</v>
      </c>
      <c r="E21" s="10">
        <f t="shared" si="0"/>
        <v>0</v>
      </c>
    </row>
    <row r="22" spans="1:5" ht="12.75" customHeight="1">
      <c r="A22" s="6" t="s">
        <v>743</v>
      </c>
      <c r="B22" s="6" t="s">
        <v>744</v>
      </c>
      <c r="C22" s="10">
        <f>'302'!H40</f>
        <v>0</v>
      </c>
      <c r="D22" s="10">
        <f>'302'!P40</f>
        <v>0</v>
      </c>
      <c r="E22" s="10">
        <f t="shared" si="0"/>
        <v>0</v>
      </c>
    </row>
    <row r="23" spans="1:5" ht="12.75" customHeight="1">
      <c r="A23" s="6" t="s">
        <v>763</v>
      </c>
      <c r="B23" s="6" t="s">
        <v>764</v>
      </c>
      <c r="C23" s="10">
        <f>'421'!H60</f>
        <v>0</v>
      </c>
      <c r="D23" s="10">
        <f>'421'!P60</f>
        <v>0</v>
      </c>
      <c r="E23" s="10">
        <f t="shared" si="0"/>
        <v>0</v>
      </c>
    </row>
    <row r="24" spans="1:5" ht="12.75" customHeight="1">
      <c r="A24" s="6" t="s">
        <v>821</v>
      </c>
      <c r="B24" s="6" t="s">
        <v>822</v>
      </c>
      <c r="C24" s="10">
        <f>'501'!H93</f>
        <v>0</v>
      </c>
      <c r="D24" s="10">
        <f>'501'!P93</f>
        <v>0</v>
      </c>
      <c r="E24" s="10">
        <f t="shared" si="0"/>
        <v>0</v>
      </c>
    </row>
    <row r="25" spans="1:5" ht="12.75" customHeight="1">
      <c r="A25" s="6" t="s">
        <v>959</v>
      </c>
      <c r="B25" s="6" t="s">
        <v>960</v>
      </c>
      <c r="C25" s="10">
        <f>'801'!H26</f>
        <v>0</v>
      </c>
      <c r="D25" s="10">
        <f>'801'!P26</f>
        <v>0</v>
      </c>
      <c r="E25" s="10">
        <f t="shared" si="0"/>
        <v>0</v>
      </c>
    </row>
    <row r="26" spans="1:5" ht="12.75" customHeight="1">
      <c r="A26" s="6" t="s">
        <v>985</v>
      </c>
      <c r="B26" s="6" t="s">
        <v>986</v>
      </c>
      <c r="C26" s="10">
        <f>'810'!H49</f>
        <v>0</v>
      </c>
      <c r="D26" s="10">
        <f>'810'!P49</f>
        <v>0</v>
      </c>
      <c r="E26" s="10">
        <f t="shared" si="0"/>
        <v>0</v>
      </c>
    </row>
    <row r="27" spans="1:5" ht="12.75" customHeight="1">
      <c r="A27" s="6" t="s">
        <v>1013</v>
      </c>
      <c r="B27" s="6" t="s">
        <v>1014</v>
      </c>
      <c r="C27" s="10">
        <f>'811'!H47</f>
        <v>0</v>
      </c>
      <c r="D27" s="10">
        <f>'811'!P47</f>
        <v>0</v>
      </c>
      <c r="E27" s="10">
        <f t="shared" si="0"/>
        <v>0</v>
      </c>
    </row>
    <row r="28" spans="1:5" ht="12.75" customHeight="1">
      <c r="A28" s="6" t="s">
        <v>1029</v>
      </c>
      <c r="B28" s="6" t="s">
        <v>1030</v>
      </c>
      <c r="C28" s="10">
        <f>'820'!H28</f>
        <v>0</v>
      </c>
      <c r="D28" s="10">
        <f>'820'!P28</f>
        <v>0</v>
      </c>
      <c r="E28" s="10">
        <f t="shared" si="0"/>
        <v>0</v>
      </c>
    </row>
  </sheetData>
  <sheetProtection sheet="1" objects="1" scenarios="1" formatColumns="0"/>
  <hyperlinks>
    <hyperlink ref="A11" location="#'000'!A1" tooltip="Odkaz na stranku objektu [000]" display="000"/>
    <hyperlink ref="A12" location="#'001'!A1" tooltip="Odkaz na stranku objektu [001]" display="001"/>
    <hyperlink ref="A13" location="#'101'!A1" tooltip="Odkaz na stranku objektu [101]" display="101"/>
    <hyperlink ref="A14" location="#'102'!A1" tooltip="Odkaz na stranku objektu [102]" display="102"/>
    <hyperlink ref="A15" location="#'103.1'!A1" tooltip="Odkaz na stranku objektu [103.1]" display="103.1"/>
    <hyperlink ref="A16" location="#'104'!A1" tooltip="Odkaz na stranku objektu [104]" display="104"/>
    <hyperlink ref="A17" location="#'105'!A1" tooltip="Odkaz na stranku objektu [105]" display="105"/>
    <hyperlink ref="A18" location="#'106'!A1" tooltip="Odkaz na stranku objektu [106]" display="106"/>
    <hyperlink ref="A19" location="#'201'!A1" tooltip="Odkaz na stranku objektu [201]" display="201"/>
    <hyperlink ref="A20" location="#'210'!A1" tooltip="Odkaz na stranku objektu [210]" display="210"/>
    <hyperlink ref="A21" location="#'301'!A1" tooltip="Odkaz na stranku objektu [301]" display="301"/>
    <hyperlink ref="A22" location="#'302'!A1" tooltip="Odkaz na stranku objektu [302]" display="302"/>
    <hyperlink ref="A23" location="#'421'!A1" tooltip="Odkaz na stranku objektu [421]" display="421"/>
    <hyperlink ref="A24" location="#'501'!A1" tooltip="Odkaz na stranku objektu [501]" display="501"/>
    <hyperlink ref="A25" location="#'801'!A1" tooltip="Odkaz na stranku objektu [801]" display="801"/>
    <hyperlink ref="A26" location="#'810'!A1" tooltip="Odkaz na stranku objektu [810]" display="810"/>
    <hyperlink ref="A27" location="#'811'!A1" tooltip="Odkaz na stranku objektu [811]" display="811"/>
    <hyperlink ref="A28" location="#'820'!A1" tooltip="Odkaz na stranku objektu [820]" display="820"/>
  </hyperlinks>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P15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543</v>
      </c>
      <c r="D5" s="5" t="s">
        <v>544</v>
      </c>
      <c r="E5" s="5"/>
    </row>
    <row r="6" spans="1:5" ht="12.75" customHeight="1">
      <c r="A6" t="s">
        <v>18</v>
      </c>
      <c r="C6" s="5" t="s">
        <v>543</v>
      </c>
      <c r="D6" s="5" t="s">
        <v>544</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490.442</v>
      </c>
      <c r="G12" s="11"/>
      <c r="H12" s="10">
        <f>ROUND((G12*F12),2)</f>
        <v>0</v>
      </c>
      <c r="O12">
        <f>rekapitulace!H8</f>
        <v>21</v>
      </c>
      <c r="P12">
        <f>ROUND(O12/100*H12,2)</f>
        <v>0</v>
      </c>
    </row>
    <row r="13" ht="12.75">
      <c r="D13" s="12" t="s">
        <v>545</v>
      </c>
    </row>
    <row r="14" spans="1:16" ht="12.75">
      <c r="A14" s="6">
        <v>2</v>
      </c>
      <c r="B14" s="6" t="s">
        <v>138</v>
      </c>
      <c r="C14" s="6" t="s">
        <v>44</v>
      </c>
      <c r="D14" s="6" t="s">
        <v>139</v>
      </c>
      <c r="E14" s="6" t="s">
        <v>97</v>
      </c>
      <c r="F14" s="8">
        <v>36.72</v>
      </c>
      <c r="G14" s="11"/>
      <c r="H14" s="10">
        <f>ROUND((G14*F14),2)</f>
        <v>0</v>
      </c>
      <c r="O14">
        <f>rekapitulace!H8</f>
        <v>21</v>
      </c>
      <c r="P14">
        <f>ROUND(O14/100*H14,2)</f>
        <v>0</v>
      </c>
    </row>
    <row r="15" ht="12.75">
      <c r="D15" s="12" t="s">
        <v>546</v>
      </c>
    </row>
    <row r="16" spans="1:16" ht="12.75">
      <c r="A16" s="6">
        <v>3</v>
      </c>
      <c r="B16" s="6" t="s">
        <v>547</v>
      </c>
      <c r="C16" s="6" t="s">
        <v>44</v>
      </c>
      <c r="D16" s="6" t="s">
        <v>548</v>
      </c>
      <c r="E16" s="6" t="s">
        <v>59</v>
      </c>
      <c r="F16" s="8">
        <v>1</v>
      </c>
      <c r="G16" s="11"/>
      <c r="H16" s="10">
        <f>ROUND((G16*F16),2)</f>
        <v>0</v>
      </c>
      <c r="O16">
        <f>rekapitulace!H8</f>
        <v>21</v>
      </c>
      <c r="P16">
        <f>ROUND(O16/100*H16,2)</f>
        <v>0</v>
      </c>
    </row>
    <row r="17" spans="1:16" ht="12.75">
      <c r="A17" s="6">
        <v>4</v>
      </c>
      <c r="B17" s="6" t="s">
        <v>549</v>
      </c>
      <c r="C17" s="6" t="s">
        <v>44</v>
      </c>
      <c r="D17" s="6" t="s">
        <v>550</v>
      </c>
      <c r="E17" s="6" t="s">
        <v>59</v>
      </c>
      <c r="F17" s="8">
        <v>1</v>
      </c>
      <c r="G17" s="11"/>
      <c r="H17" s="10">
        <f>ROUND((G17*F17),2)</f>
        <v>0</v>
      </c>
      <c r="O17">
        <f>rekapitulace!H8</f>
        <v>21</v>
      </c>
      <c r="P17">
        <f>ROUND(O17/100*H17,2)</f>
        <v>0</v>
      </c>
    </row>
    <row r="18" spans="1:16" ht="25.5">
      <c r="A18" s="6">
        <v>5</v>
      </c>
      <c r="B18" s="6" t="s">
        <v>551</v>
      </c>
      <c r="C18" s="6" t="s">
        <v>44</v>
      </c>
      <c r="D18" s="6" t="s">
        <v>552</v>
      </c>
      <c r="E18" s="6" t="s">
        <v>46</v>
      </c>
      <c r="F18" s="8">
        <v>1</v>
      </c>
      <c r="G18" s="11"/>
      <c r="H18" s="10">
        <f>ROUND((G18*F18),2)</f>
        <v>0</v>
      </c>
      <c r="O18">
        <f>rekapitulace!H8</f>
        <v>21</v>
      </c>
      <c r="P18">
        <f>ROUND(O18/100*H18,2)</f>
        <v>0</v>
      </c>
    </row>
    <row r="19" spans="1:16" ht="12.75" customHeight="1">
      <c r="A19" s="13"/>
      <c r="B19" s="13"/>
      <c r="C19" s="13" t="s">
        <v>42</v>
      </c>
      <c r="D19" s="13" t="s">
        <v>41</v>
      </c>
      <c r="E19" s="13"/>
      <c r="F19" s="13"/>
      <c r="G19" s="13"/>
      <c r="H19" s="13">
        <f>SUM(H12:H18)</f>
        <v>0</v>
      </c>
      <c r="P19">
        <f>SUM(P12:P18)</f>
        <v>0</v>
      </c>
    </row>
    <row r="21" spans="1:8" ht="12.75" customHeight="1">
      <c r="A21" s="7"/>
      <c r="B21" s="7"/>
      <c r="C21" s="7" t="s">
        <v>24</v>
      </c>
      <c r="D21" s="7" t="s">
        <v>99</v>
      </c>
      <c r="E21" s="7"/>
      <c r="F21" s="9"/>
      <c r="G21" s="7"/>
      <c r="H21" s="9"/>
    </row>
    <row r="22" spans="1:16" ht="25.5">
      <c r="A22" s="6">
        <v>6</v>
      </c>
      <c r="B22" s="6" t="s">
        <v>553</v>
      </c>
      <c r="C22" s="6" t="s">
        <v>44</v>
      </c>
      <c r="D22" s="6" t="s">
        <v>554</v>
      </c>
      <c r="E22" s="6" t="s">
        <v>94</v>
      </c>
      <c r="F22" s="8">
        <v>490.442</v>
      </c>
      <c r="G22" s="11"/>
      <c r="H22" s="10">
        <f>ROUND((G22*F22),2)</f>
        <v>0</v>
      </c>
      <c r="O22">
        <f>rekapitulace!H8</f>
        <v>21</v>
      </c>
      <c r="P22">
        <f>ROUND(O22/100*H22,2)</f>
        <v>0</v>
      </c>
    </row>
    <row r="23" ht="89.25">
      <c r="D23" s="12" t="s">
        <v>555</v>
      </c>
    </row>
    <row r="24" spans="1:16" ht="25.5">
      <c r="A24" s="6">
        <v>7</v>
      </c>
      <c r="B24" s="6" t="s">
        <v>122</v>
      </c>
      <c r="C24" s="6" t="s">
        <v>44</v>
      </c>
      <c r="D24" s="6" t="s">
        <v>165</v>
      </c>
      <c r="E24" s="6" t="s">
        <v>94</v>
      </c>
      <c r="F24" s="8">
        <v>490.442</v>
      </c>
      <c r="G24" s="11"/>
      <c r="H24" s="10">
        <f>ROUND((G24*F24),2)</f>
        <v>0</v>
      </c>
      <c r="O24">
        <f>rekapitulace!H8</f>
        <v>21</v>
      </c>
      <c r="P24">
        <f>ROUND(O24/100*H24,2)</f>
        <v>0</v>
      </c>
    </row>
    <row r="25" ht="12.75">
      <c r="D25" s="12" t="s">
        <v>545</v>
      </c>
    </row>
    <row r="26" spans="1:16" ht="25.5">
      <c r="A26" s="6">
        <v>8</v>
      </c>
      <c r="B26" s="6" t="s">
        <v>556</v>
      </c>
      <c r="C26" s="6" t="s">
        <v>44</v>
      </c>
      <c r="D26" s="6" t="s">
        <v>557</v>
      </c>
      <c r="E26" s="6" t="s">
        <v>94</v>
      </c>
      <c r="F26" s="8">
        <v>20.25</v>
      </c>
      <c r="G26" s="11"/>
      <c r="H26" s="10">
        <f>ROUND((G26*F26),2)</f>
        <v>0</v>
      </c>
      <c r="O26">
        <f>rekapitulace!H8</f>
        <v>21</v>
      </c>
      <c r="P26">
        <f>ROUND(O26/100*H26,2)</f>
        <v>0</v>
      </c>
    </row>
    <row r="27" ht="25.5">
      <c r="D27" s="12" t="s">
        <v>558</v>
      </c>
    </row>
    <row r="28" spans="1:16" ht="12.75">
      <c r="A28" s="6">
        <v>9</v>
      </c>
      <c r="B28" s="6" t="s">
        <v>176</v>
      </c>
      <c r="C28" s="6" t="s">
        <v>44</v>
      </c>
      <c r="D28" s="6" t="s">
        <v>177</v>
      </c>
      <c r="E28" s="6" t="s">
        <v>94</v>
      </c>
      <c r="F28" s="8">
        <v>259.859</v>
      </c>
      <c r="G28" s="11"/>
      <c r="H28" s="10">
        <f>ROUND((G28*F28),2)</f>
        <v>0</v>
      </c>
      <c r="O28">
        <f>rekapitulace!H8</f>
        <v>21</v>
      </c>
      <c r="P28">
        <f>ROUND(O28/100*H28,2)</f>
        <v>0</v>
      </c>
    </row>
    <row r="29" ht="89.25">
      <c r="D29" s="12" t="s">
        <v>559</v>
      </c>
    </row>
    <row r="30" spans="1:16" ht="12.75">
      <c r="A30" s="6">
        <v>10</v>
      </c>
      <c r="B30" s="6" t="s">
        <v>179</v>
      </c>
      <c r="C30" s="6" t="s">
        <v>44</v>
      </c>
      <c r="D30" s="6" t="s">
        <v>180</v>
      </c>
      <c r="E30" s="6" t="s">
        <v>94</v>
      </c>
      <c r="F30" s="8">
        <v>96.876</v>
      </c>
      <c r="G30" s="11"/>
      <c r="H30" s="10">
        <f>ROUND((G30*F30),2)</f>
        <v>0</v>
      </c>
      <c r="O30">
        <f>rekapitulace!H8</f>
        <v>21</v>
      </c>
      <c r="P30">
        <f>ROUND(O30/100*H30,2)</f>
        <v>0</v>
      </c>
    </row>
    <row r="31" ht="38.25">
      <c r="D31" s="12" t="s">
        <v>560</v>
      </c>
    </row>
    <row r="32" spans="1:16" ht="12.75" customHeight="1">
      <c r="A32" s="13"/>
      <c r="B32" s="13"/>
      <c r="C32" s="13" t="s">
        <v>24</v>
      </c>
      <c r="D32" s="13" t="s">
        <v>99</v>
      </c>
      <c r="E32" s="13"/>
      <c r="F32" s="13"/>
      <c r="G32" s="13"/>
      <c r="H32" s="13">
        <f>SUM(H22:H31)</f>
        <v>0</v>
      </c>
      <c r="P32">
        <f>SUM(P22:P31)</f>
        <v>0</v>
      </c>
    </row>
    <row r="34" spans="1:8" ht="12.75" customHeight="1">
      <c r="A34" s="7"/>
      <c r="B34" s="7"/>
      <c r="C34" s="7" t="s">
        <v>34</v>
      </c>
      <c r="D34" s="7" t="s">
        <v>190</v>
      </c>
      <c r="E34" s="7"/>
      <c r="F34" s="9"/>
      <c r="G34" s="7"/>
      <c r="H34" s="9"/>
    </row>
    <row r="35" spans="1:16" ht="25.5">
      <c r="A35" s="6">
        <v>11</v>
      </c>
      <c r="B35" s="6" t="s">
        <v>561</v>
      </c>
      <c r="C35" s="6" t="s">
        <v>44</v>
      </c>
      <c r="D35" s="6" t="s">
        <v>562</v>
      </c>
      <c r="E35" s="6" t="s">
        <v>94</v>
      </c>
      <c r="F35" s="8">
        <v>0.112</v>
      </c>
      <c r="G35" s="11"/>
      <c r="H35" s="10">
        <f>ROUND((G35*F35),2)</f>
        <v>0</v>
      </c>
      <c r="O35">
        <f>rekapitulace!H8</f>
        <v>21</v>
      </c>
      <c r="P35">
        <f>ROUND(O35/100*H35,2)</f>
        <v>0</v>
      </c>
    </row>
    <row r="36" ht="12.75">
      <c r="D36" s="12" t="s">
        <v>563</v>
      </c>
    </row>
    <row r="37" spans="1:16" ht="25.5">
      <c r="A37" s="6">
        <v>12</v>
      </c>
      <c r="B37" s="6" t="s">
        <v>564</v>
      </c>
      <c r="C37" s="6" t="s">
        <v>44</v>
      </c>
      <c r="D37" s="6" t="s">
        <v>565</v>
      </c>
      <c r="E37" s="6" t="s">
        <v>102</v>
      </c>
      <c r="F37" s="8">
        <v>67.5</v>
      </c>
      <c r="G37" s="11"/>
      <c r="H37" s="10">
        <f>ROUND((G37*F37),2)</f>
        <v>0</v>
      </c>
      <c r="O37">
        <f>rekapitulace!H8</f>
        <v>21</v>
      </c>
      <c r="P37">
        <f>ROUND(O37/100*H37,2)</f>
        <v>0</v>
      </c>
    </row>
    <row r="38" ht="12.75">
      <c r="D38" s="12" t="s">
        <v>566</v>
      </c>
    </row>
    <row r="39" spans="1:16" ht="38.25">
      <c r="A39" s="6">
        <v>13</v>
      </c>
      <c r="B39" s="6" t="s">
        <v>567</v>
      </c>
      <c r="C39" s="6" t="s">
        <v>44</v>
      </c>
      <c r="D39" s="6" t="s">
        <v>568</v>
      </c>
      <c r="E39" s="6" t="s">
        <v>102</v>
      </c>
      <c r="F39" s="8">
        <v>53.75</v>
      </c>
      <c r="G39" s="11"/>
      <c r="H39" s="10">
        <f>ROUND((G39*F39),2)</f>
        <v>0</v>
      </c>
      <c r="O39">
        <f>rekapitulace!H8</f>
        <v>21</v>
      </c>
      <c r="P39">
        <f>ROUND(O39/100*H39,2)</f>
        <v>0</v>
      </c>
    </row>
    <row r="40" ht="12.75">
      <c r="D40" s="12" t="s">
        <v>569</v>
      </c>
    </row>
    <row r="41" spans="1:16" ht="51">
      <c r="A41" s="6">
        <v>14</v>
      </c>
      <c r="B41" s="6" t="s">
        <v>570</v>
      </c>
      <c r="C41" s="6" t="s">
        <v>44</v>
      </c>
      <c r="D41" s="6" t="s">
        <v>571</v>
      </c>
      <c r="E41" s="6" t="s">
        <v>102</v>
      </c>
      <c r="F41" s="8">
        <v>70.2</v>
      </c>
      <c r="G41" s="11"/>
      <c r="H41" s="10">
        <f>ROUND((G41*F41),2)</f>
        <v>0</v>
      </c>
      <c r="O41">
        <f>rekapitulace!H8</f>
        <v>21</v>
      </c>
      <c r="P41">
        <f>ROUND(O41/100*H41,2)</f>
        <v>0</v>
      </c>
    </row>
    <row r="42" ht="12.75">
      <c r="D42" s="12" t="s">
        <v>572</v>
      </c>
    </row>
    <row r="43" spans="1:16" ht="12.75">
      <c r="A43" s="6">
        <v>15</v>
      </c>
      <c r="B43" s="6" t="s">
        <v>573</v>
      </c>
      <c r="C43" s="6" t="s">
        <v>44</v>
      </c>
      <c r="D43" s="6" t="s">
        <v>574</v>
      </c>
      <c r="E43" s="6" t="s">
        <v>94</v>
      </c>
      <c r="F43" s="8">
        <v>47.43</v>
      </c>
      <c r="G43" s="11"/>
      <c r="H43" s="10">
        <f>ROUND((G43*F43),2)</f>
        <v>0</v>
      </c>
      <c r="O43">
        <f>rekapitulace!H8</f>
        <v>21</v>
      </c>
      <c r="P43">
        <f>ROUND(O43/100*H43,2)</f>
        <v>0</v>
      </c>
    </row>
    <row r="44" ht="12.75">
      <c r="D44" s="12" t="s">
        <v>575</v>
      </c>
    </row>
    <row r="45" spans="1:16" ht="25.5">
      <c r="A45" s="6">
        <v>16</v>
      </c>
      <c r="B45" s="6" t="s">
        <v>576</v>
      </c>
      <c r="C45" s="6" t="s">
        <v>44</v>
      </c>
      <c r="D45" s="6" t="s">
        <v>577</v>
      </c>
      <c r="E45" s="6" t="s">
        <v>94</v>
      </c>
      <c r="F45" s="8">
        <v>11.868</v>
      </c>
      <c r="G45" s="11"/>
      <c r="H45" s="10">
        <f>ROUND((G45*F45),2)</f>
        <v>0</v>
      </c>
      <c r="O45">
        <f>rekapitulace!H8</f>
        <v>21</v>
      </c>
      <c r="P45">
        <f>ROUND(O45/100*H45,2)</f>
        <v>0</v>
      </c>
    </row>
    <row r="46" ht="25.5">
      <c r="D46" s="12" t="s">
        <v>578</v>
      </c>
    </row>
    <row r="47" spans="1:16" ht="38.25">
      <c r="A47" s="6">
        <v>17</v>
      </c>
      <c r="B47" s="6" t="s">
        <v>579</v>
      </c>
      <c r="C47" s="6" t="s">
        <v>44</v>
      </c>
      <c r="D47" s="6" t="s">
        <v>580</v>
      </c>
      <c r="E47" s="6" t="s">
        <v>94</v>
      </c>
      <c r="F47" s="8">
        <v>29.302</v>
      </c>
      <c r="G47" s="11"/>
      <c r="H47" s="10">
        <f>ROUND((G47*F47),2)</f>
        <v>0</v>
      </c>
      <c r="O47">
        <f>rekapitulace!H8</f>
        <v>21</v>
      </c>
      <c r="P47">
        <f>ROUND(O47/100*H47,2)</f>
        <v>0</v>
      </c>
    </row>
    <row r="48" ht="12.75">
      <c r="D48" s="12" t="s">
        <v>581</v>
      </c>
    </row>
    <row r="49" spans="1:16" ht="12.75">
      <c r="A49" s="6">
        <v>18</v>
      </c>
      <c r="B49" s="6" t="s">
        <v>582</v>
      </c>
      <c r="C49" s="6" t="s">
        <v>44</v>
      </c>
      <c r="D49" s="6" t="s">
        <v>583</v>
      </c>
      <c r="E49" s="6" t="s">
        <v>97</v>
      </c>
      <c r="F49" s="8">
        <v>3.631</v>
      </c>
      <c r="G49" s="11"/>
      <c r="H49" s="10">
        <f>ROUND((G49*F49),2)</f>
        <v>0</v>
      </c>
      <c r="O49">
        <f>rekapitulace!H8</f>
        <v>21</v>
      </c>
      <c r="P49">
        <f>ROUND(O49/100*H49,2)</f>
        <v>0</v>
      </c>
    </row>
    <row r="50" ht="25.5">
      <c r="D50" s="12" t="s">
        <v>584</v>
      </c>
    </row>
    <row r="51" spans="1:16" ht="25.5">
      <c r="A51" s="6">
        <v>19</v>
      </c>
      <c r="B51" s="6" t="s">
        <v>585</v>
      </c>
      <c r="C51" s="6" t="s">
        <v>44</v>
      </c>
      <c r="D51" s="6" t="s">
        <v>586</v>
      </c>
      <c r="E51" s="6" t="s">
        <v>102</v>
      </c>
      <c r="F51" s="8">
        <v>67.5</v>
      </c>
      <c r="G51" s="11"/>
      <c r="H51" s="10">
        <f>ROUND((G51*F51),2)</f>
        <v>0</v>
      </c>
      <c r="O51">
        <f>rekapitulace!H8</f>
        <v>21</v>
      </c>
      <c r="P51">
        <f>ROUND(O51/100*H51,2)</f>
        <v>0</v>
      </c>
    </row>
    <row r="52" ht="25.5">
      <c r="D52" s="12" t="s">
        <v>587</v>
      </c>
    </row>
    <row r="53" spans="1:16" ht="12.75" customHeight="1">
      <c r="A53" s="13"/>
      <c r="B53" s="13"/>
      <c r="C53" s="13" t="s">
        <v>34</v>
      </c>
      <c r="D53" s="13" t="s">
        <v>190</v>
      </c>
      <c r="E53" s="13"/>
      <c r="F53" s="13"/>
      <c r="G53" s="13"/>
      <c r="H53" s="13">
        <f>SUM(H35:H52)</f>
        <v>0</v>
      </c>
      <c r="P53">
        <f>SUM(P35:P52)</f>
        <v>0</v>
      </c>
    </row>
    <row r="55" spans="1:8" ht="12.75" customHeight="1">
      <c r="A55" s="7"/>
      <c r="B55" s="7"/>
      <c r="C55" s="7" t="s">
        <v>35</v>
      </c>
      <c r="D55" s="7" t="s">
        <v>588</v>
      </c>
      <c r="E55" s="7"/>
      <c r="F55" s="9"/>
      <c r="G55" s="7"/>
      <c r="H55" s="9"/>
    </row>
    <row r="56" spans="1:16" ht="25.5">
      <c r="A56" s="6">
        <v>20</v>
      </c>
      <c r="B56" s="6" t="s">
        <v>589</v>
      </c>
      <c r="C56" s="6" t="s">
        <v>44</v>
      </c>
      <c r="D56" s="6" t="s">
        <v>590</v>
      </c>
      <c r="E56" s="6" t="s">
        <v>591</v>
      </c>
      <c r="F56" s="8">
        <v>456</v>
      </c>
      <c r="G56" s="11"/>
      <c r="H56" s="10">
        <f>ROUND((G56*F56),2)</f>
        <v>0</v>
      </c>
      <c r="O56">
        <f>rekapitulace!H8</f>
        <v>21</v>
      </c>
      <c r="P56">
        <f>ROUND(O56/100*H56,2)</f>
        <v>0</v>
      </c>
    </row>
    <row r="57" ht="12.75">
      <c r="D57" s="12" t="s">
        <v>592</v>
      </c>
    </row>
    <row r="58" spans="1:16" ht="25.5">
      <c r="A58" s="6">
        <v>21</v>
      </c>
      <c r="B58" s="6" t="s">
        <v>593</v>
      </c>
      <c r="C58" s="6" t="s">
        <v>44</v>
      </c>
      <c r="D58" s="6" t="s">
        <v>594</v>
      </c>
      <c r="E58" s="6" t="s">
        <v>94</v>
      </c>
      <c r="F58" s="8">
        <v>10.229</v>
      </c>
      <c r="G58" s="11"/>
      <c r="H58" s="10">
        <f>ROUND((G58*F58),2)</f>
        <v>0</v>
      </c>
      <c r="O58">
        <f>rekapitulace!H8</f>
        <v>21</v>
      </c>
      <c r="P58">
        <f>ROUND(O58/100*H58,2)</f>
        <v>0</v>
      </c>
    </row>
    <row r="59" ht="12.75">
      <c r="D59" s="12" t="s">
        <v>595</v>
      </c>
    </row>
    <row r="60" spans="1:16" ht="12.75">
      <c r="A60" s="6">
        <v>22</v>
      </c>
      <c r="B60" s="6" t="s">
        <v>596</v>
      </c>
      <c r="C60" s="6" t="s">
        <v>44</v>
      </c>
      <c r="D60" s="6" t="s">
        <v>597</v>
      </c>
      <c r="E60" s="6" t="s">
        <v>97</v>
      </c>
      <c r="F60" s="8">
        <v>1.637</v>
      </c>
      <c r="G60" s="11"/>
      <c r="H60" s="10">
        <f>ROUND((G60*F60),2)</f>
        <v>0</v>
      </c>
      <c r="O60">
        <f>rekapitulace!H8</f>
        <v>21</v>
      </c>
      <c r="P60">
        <f>ROUND(O60/100*H60,2)</f>
        <v>0</v>
      </c>
    </row>
    <row r="61" ht="12.75">
      <c r="D61" s="12" t="s">
        <v>598</v>
      </c>
    </row>
    <row r="62" spans="1:16" ht="25.5">
      <c r="A62" s="6">
        <v>23</v>
      </c>
      <c r="B62" s="6" t="s">
        <v>599</v>
      </c>
      <c r="C62" s="6" t="s">
        <v>44</v>
      </c>
      <c r="D62" s="6" t="s">
        <v>600</v>
      </c>
      <c r="E62" s="6" t="s">
        <v>94</v>
      </c>
      <c r="F62" s="8">
        <v>19.564</v>
      </c>
      <c r="G62" s="11"/>
      <c r="H62" s="10">
        <f>ROUND((G62*F62),2)</f>
        <v>0</v>
      </c>
      <c r="O62">
        <f>rekapitulace!H8</f>
        <v>21</v>
      </c>
      <c r="P62">
        <f>ROUND(O62/100*H62,2)</f>
        <v>0</v>
      </c>
    </row>
    <row r="63" ht="12.75">
      <c r="D63" s="12" t="s">
        <v>601</v>
      </c>
    </row>
    <row r="64" spans="1:16" ht="12.75">
      <c r="A64" s="6">
        <v>24</v>
      </c>
      <c r="B64" s="6" t="s">
        <v>602</v>
      </c>
      <c r="C64" s="6" t="s">
        <v>44</v>
      </c>
      <c r="D64" s="6" t="s">
        <v>603</v>
      </c>
      <c r="E64" s="6" t="s">
        <v>97</v>
      </c>
      <c r="F64" s="8">
        <v>6.104</v>
      </c>
      <c r="G64" s="11"/>
      <c r="H64" s="10">
        <f>ROUND((G64*F64),2)</f>
        <v>0</v>
      </c>
      <c r="O64">
        <f>rekapitulace!H8</f>
        <v>21</v>
      </c>
      <c r="P64">
        <f>ROUND(O64/100*H64,2)</f>
        <v>0</v>
      </c>
    </row>
    <row r="65" ht="12.75">
      <c r="D65" s="12" t="s">
        <v>604</v>
      </c>
    </row>
    <row r="66" spans="1:16" ht="38.25">
      <c r="A66" s="6">
        <v>25</v>
      </c>
      <c r="B66" s="6" t="s">
        <v>605</v>
      </c>
      <c r="C66" s="6" t="s">
        <v>44</v>
      </c>
      <c r="D66" s="6" t="s">
        <v>606</v>
      </c>
      <c r="E66" s="6" t="s">
        <v>94</v>
      </c>
      <c r="F66" s="8">
        <v>39.482</v>
      </c>
      <c r="G66" s="11"/>
      <c r="H66" s="10">
        <f>ROUND((G66*F66),2)</f>
        <v>0</v>
      </c>
      <c r="O66">
        <f>rekapitulace!H8</f>
        <v>21</v>
      </c>
      <c r="P66">
        <f>ROUND(O66/100*H66,2)</f>
        <v>0</v>
      </c>
    </row>
    <row r="67" ht="38.25">
      <c r="D67" s="12" t="s">
        <v>607</v>
      </c>
    </row>
    <row r="68" spans="1:16" ht="12.75">
      <c r="A68" s="6">
        <v>26</v>
      </c>
      <c r="B68" s="6" t="s">
        <v>608</v>
      </c>
      <c r="C68" s="6" t="s">
        <v>44</v>
      </c>
      <c r="D68" s="6" t="s">
        <v>609</v>
      </c>
      <c r="E68" s="6" t="s">
        <v>97</v>
      </c>
      <c r="F68" s="8">
        <v>10.892</v>
      </c>
      <c r="G68" s="11"/>
      <c r="H68" s="10">
        <f>ROUND((G68*F68),2)</f>
        <v>0</v>
      </c>
      <c r="O68">
        <f>rekapitulace!H8</f>
        <v>21</v>
      </c>
      <c r="P68">
        <f>ROUND(O68/100*H68,2)</f>
        <v>0</v>
      </c>
    </row>
    <row r="69" ht="12.75">
      <c r="D69" s="12" t="s">
        <v>610</v>
      </c>
    </row>
    <row r="70" spans="1:16" ht="12.75" customHeight="1">
      <c r="A70" s="13"/>
      <c r="B70" s="13"/>
      <c r="C70" s="13" t="s">
        <v>35</v>
      </c>
      <c r="D70" s="13" t="s">
        <v>588</v>
      </c>
      <c r="E70" s="13"/>
      <c r="F70" s="13"/>
      <c r="G70" s="13"/>
      <c r="H70" s="13">
        <f>SUM(H56:H69)</f>
        <v>0</v>
      </c>
      <c r="P70">
        <f>SUM(P56:P69)</f>
        <v>0</v>
      </c>
    </row>
    <row r="72" spans="1:8" ht="12.75" customHeight="1">
      <c r="A72" s="7"/>
      <c r="B72" s="7"/>
      <c r="C72" s="7" t="s">
        <v>36</v>
      </c>
      <c r="D72" s="7" t="s">
        <v>197</v>
      </c>
      <c r="E72" s="7"/>
      <c r="F72" s="9"/>
      <c r="G72" s="7"/>
      <c r="H72" s="9"/>
    </row>
    <row r="73" spans="1:16" ht="12.75">
      <c r="A73" s="6">
        <v>27</v>
      </c>
      <c r="B73" s="6" t="s">
        <v>464</v>
      </c>
      <c r="C73" s="6" t="s">
        <v>44</v>
      </c>
      <c r="D73" s="6" t="s">
        <v>465</v>
      </c>
      <c r="E73" s="6" t="s">
        <v>94</v>
      </c>
      <c r="F73" s="8">
        <v>12.725</v>
      </c>
      <c r="G73" s="11"/>
      <c r="H73" s="10">
        <f>ROUND((G73*F73),2)</f>
        <v>0</v>
      </c>
      <c r="O73">
        <f>rekapitulace!H8</f>
        <v>21</v>
      </c>
      <c r="P73">
        <f>ROUND(O73/100*H73,2)</f>
        <v>0</v>
      </c>
    </row>
    <row r="74" ht="12.75">
      <c r="D74" s="12" t="s">
        <v>611</v>
      </c>
    </row>
    <row r="75" spans="1:16" ht="25.5">
      <c r="A75" s="6">
        <v>28</v>
      </c>
      <c r="B75" s="6" t="s">
        <v>612</v>
      </c>
      <c r="C75" s="6" t="s">
        <v>44</v>
      </c>
      <c r="D75" s="6" t="s">
        <v>613</v>
      </c>
      <c r="E75" s="6" t="s">
        <v>94</v>
      </c>
      <c r="F75" s="8">
        <v>25.51</v>
      </c>
      <c r="G75" s="11"/>
      <c r="H75" s="10">
        <f>ROUND((G75*F75),2)</f>
        <v>0</v>
      </c>
      <c r="O75">
        <f>rekapitulace!H8</f>
        <v>21</v>
      </c>
      <c r="P75">
        <f>ROUND(O75/100*H75,2)</f>
        <v>0</v>
      </c>
    </row>
    <row r="76" ht="12.75">
      <c r="D76" s="12" t="s">
        <v>614</v>
      </c>
    </row>
    <row r="77" spans="1:16" ht="12.75">
      <c r="A77" s="6">
        <v>29</v>
      </c>
      <c r="B77" s="6" t="s">
        <v>615</v>
      </c>
      <c r="C77" s="6" t="s">
        <v>44</v>
      </c>
      <c r="D77" s="6" t="s">
        <v>616</v>
      </c>
      <c r="E77" s="6" t="s">
        <v>94</v>
      </c>
      <c r="F77" s="8">
        <v>3.516</v>
      </c>
      <c r="G77" s="11"/>
      <c r="H77" s="10">
        <f>ROUND((G77*F77),2)</f>
        <v>0</v>
      </c>
      <c r="O77">
        <f>rekapitulace!H8</f>
        <v>21</v>
      </c>
      <c r="P77">
        <f>ROUND(O77/100*H77,2)</f>
        <v>0</v>
      </c>
    </row>
    <row r="78" ht="51">
      <c r="D78" s="12" t="s">
        <v>617</v>
      </c>
    </row>
    <row r="79" spans="1:16" ht="12.75">
      <c r="A79" s="6">
        <v>30</v>
      </c>
      <c r="B79" s="6" t="s">
        <v>618</v>
      </c>
      <c r="C79" s="6" t="s">
        <v>44</v>
      </c>
      <c r="D79" s="6" t="s">
        <v>619</v>
      </c>
      <c r="E79" s="6" t="s">
        <v>94</v>
      </c>
      <c r="F79" s="8">
        <v>3.516</v>
      </c>
      <c r="G79" s="11"/>
      <c r="H79" s="10">
        <f>ROUND((G79*F79),2)</f>
        <v>0</v>
      </c>
      <c r="O79">
        <f>rekapitulace!H8</f>
        <v>21</v>
      </c>
      <c r="P79">
        <f>ROUND(O79/100*H79,2)</f>
        <v>0</v>
      </c>
    </row>
    <row r="80" ht="51">
      <c r="D80" s="12" t="s">
        <v>617</v>
      </c>
    </row>
    <row r="81" spans="1:16" ht="25.5">
      <c r="A81" s="6">
        <v>31</v>
      </c>
      <c r="B81" s="6" t="s">
        <v>620</v>
      </c>
      <c r="C81" s="6" t="s">
        <v>44</v>
      </c>
      <c r="D81" s="6" t="s">
        <v>621</v>
      </c>
      <c r="E81" s="6" t="s">
        <v>94</v>
      </c>
      <c r="F81" s="8">
        <v>2.25</v>
      </c>
      <c r="G81" s="11"/>
      <c r="H81" s="10">
        <f>ROUND((G81*F81),2)</f>
        <v>0</v>
      </c>
      <c r="O81">
        <f>rekapitulace!H8</f>
        <v>21</v>
      </c>
      <c r="P81">
        <f>ROUND(O81/100*H81,2)</f>
        <v>0</v>
      </c>
    </row>
    <row r="82" ht="12.75">
      <c r="D82" s="12" t="s">
        <v>622</v>
      </c>
    </row>
    <row r="83" spans="1:16" ht="12.75">
      <c r="A83" s="6">
        <v>32</v>
      </c>
      <c r="B83" s="6" t="s">
        <v>201</v>
      </c>
      <c r="C83" s="6" t="s">
        <v>44</v>
      </c>
      <c r="D83" s="6" t="s">
        <v>202</v>
      </c>
      <c r="E83" s="6" t="s">
        <v>94</v>
      </c>
      <c r="F83" s="8">
        <v>1.92</v>
      </c>
      <c r="G83" s="11"/>
      <c r="H83" s="10">
        <f>ROUND((G83*F83),2)</f>
        <v>0</v>
      </c>
      <c r="O83">
        <f>rekapitulace!H8</f>
        <v>21</v>
      </c>
      <c r="P83">
        <f>ROUND(O83/100*H83,2)</f>
        <v>0</v>
      </c>
    </row>
    <row r="84" ht="12.75">
      <c r="D84" s="12" t="s">
        <v>623</v>
      </c>
    </row>
    <row r="85" spans="1:16" ht="12.75">
      <c r="A85" s="6">
        <v>33</v>
      </c>
      <c r="B85" s="6" t="s">
        <v>204</v>
      </c>
      <c r="C85" s="6" t="s">
        <v>44</v>
      </c>
      <c r="D85" s="6" t="s">
        <v>205</v>
      </c>
      <c r="E85" s="6" t="s">
        <v>94</v>
      </c>
      <c r="F85" s="8">
        <v>21.893</v>
      </c>
      <c r="G85" s="11"/>
      <c r="H85" s="10">
        <f>ROUND((G85*F85),2)</f>
        <v>0</v>
      </c>
      <c r="O85">
        <f>rekapitulace!H8</f>
        <v>21</v>
      </c>
      <c r="P85">
        <f>ROUND(O85/100*H85,2)</f>
        <v>0</v>
      </c>
    </row>
    <row r="86" ht="63.75">
      <c r="D86" s="12" t="s">
        <v>624</v>
      </c>
    </row>
    <row r="87" spans="1:16" ht="12.75" customHeight="1">
      <c r="A87" s="13"/>
      <c r="B87" s="13"/>
      <c r="C87" s="13" t="s">
        <v>36</v>
      </c>
      <c r="D87" s="13" t="s">
        <v>197</v>
      </c>
      <c r="E87" s="13"/>
      <c r="F87" s="13"/>
      <c r="G87" s="13"/>
      <c r="H87" s="13">
        <f>SUM(H73:H86)</f>
        <v>0</v>
      </c>
      <c r="P87">
        <f>SUM(P73:P86)</f>
        <v>0</v>
      </c>
    </row>
    <row r="89" spans="1:8" ht="12.75" customHeight="1">
      <c r="A89" s="7"/>
      <c r="B89" s="7"/>
      <c r="C89" s="7" t="s">
        <v>37</v>
      </c>
      <c r="D89" s="7" t="s">
        <v>210</v>
      </c>
      <c r="E89" s="7"/>
      <c r="F89" s="9"/>
      <c r="G89" s="7"/>
      <c r="H89" s="9"/>
    </row>
    <row r="90" spans="1:16" ht="25.5">
      <c r="A90" s="6">
        <v>34</v>
      </c>
      <c r="B90" s="6" t="s">
        <v>417</v>
      </c>
      <c r="C90" s="6" t="s">
        <v>44</v>
      </c>
      <c r="D90" s="6" t="s">
        <v>418</v>
      </c>
      <c r="E90" s="6" t="s">
        <v>102</v>
      </c>
      <c r="F90" s="8">
        <v>14.1</v>
      </c>
      <c r="G90" s="11"/>
      <c r="H90" s="10">
        <f>ROUND((G90*F90),2)</f>
        <v>0</v>
      </c>
      <c r="O90">
        <f>rekapitulace!H8</f>
        <v>21</v>
      </c>
      <c r="P90">
        <f>ROUND(O90/100*H90,2)</f>
        <v>0</v>
      </c>
    </row>
    <row r="91" ht="12.75">
      <c r="D91" s="12" t="s">
        <v>625</v>
      </c>
    </row>
    <row r="92" spans="1:16" ht="12.75">
      <c r="A92" s="6">
        <v>35</v>
      </c>
      <c r="B92" s="6" t="s">
        <v>241</v>
      </c>
      <c r="C92" s="6" t="s">
        <v>44</v>
      </c>
      <c r="D92" s="6" t="s">
        <v>242</v>
      </c>
      <c r="E92" s="6" t="s">
        <v>102</v>
      </c>
      <c r="F92" s="8">
        <v>35.25</v>
      </c>
      <c r="G92" s="11"/>
      <c r="H92" s="10">
        <f>ROUND((G92*F92),2)</f>
        <v>0</v>
      </c>
      <c r="O92">
        <f>rekapitulace!H8</f>
        <v>21</v>
      </c>
      <c r="P92">
        <f>ROUND(O92/100*H92,2)</f>
        <v>0</v>
      </c>
    </row>
    <row r="93" ht="12.75">
      <c r="D93" s="12" t="s">
        <v>626</v>
      </c>
    </row>
    <row r="94" spans="1:16" ht="12.75">
      <c r="A94" s="6">
        <v>36</v>
      </c>
      <c r="B94" s="6" t="s">
        <v>627</v>
      </c>
      <c r="C94" s="6" t="s">
        <v>44</v>
      </c>
      <c r="D94" s="6" t="s">
        <v>628</v>
      </c>
      <c r="E94" s="6" t="s">
        <v>102</v>
      </c>
      <c r="F94" s="8">
        <v>49.35</v>
      </c>
      <c r="G94" s="11"/>
      <c r="H94" s="10">
        <f>ROUND((G94*F94),2)</f>
        <v>0</v>
      </c>
      <c r="O94">
        <f>rekapitulace!H8</f>
        <v>21</v>
      </c>
      <c r="P94">
        <f>ROUND(O94/100*H94,2)</f>
        <v>0</v>
      </c>
    </row>
    <row r="95" ht="12.75">
      <c r="D95" s="12" t="s">
        <v>629</v>
      </c>
    </row>
    <row r="96" spans="1:16" ht="12.75" customHeight="1">
      <c r="A96" s="13"/>
      <c r="B96" s="13"/>
      <c r="C96" s="13" t="s">
        <v>37</v>
      </c>
      <c r="D96" s="13" t="s">
        <v>210</v>
      </c>
      <c r="E96" s="13"/>
      <c r="F96" s="13"/>
      <c r="G96" s="13"/>
      <c r="H96" s="13">
        <f>SUM(H90:H95)</f>
        <v>0</v>
      </c>
      <c r="P96">
        <f>SUM(P90:P95)</f>
        <v>0</v>
      </c>
    </row>
    <row r="98" spans="1:8" ht="12.75" customHeight="1">
      <c r="A98" s="7"/>
      <c r="B98" s="7"/>
      <c r="C98" s="7" t="s">
        <v>39</v>
      </c>
      <c r="D98" s="7" t="s">
        <v>259</v>
      </c>
      <c r="E98" s="7"/>
      <c r="F98" s="9"/>
      <c r="G98" s="7"/>
      <c r="H98" s="9"/>
    </row>
    <row r="99" spans="1:16" ht="25.5">
      <c r="A99" s="6">
        <v>37</v>
      </c>
      <c r="B99" s="6" t="s">
        <v>630</v>
      </c>
      <c r="C99" s="6" t="s">
        <v>44</v>
      </c>
      <c r="D99" s="6" t="s">
        <v>631</v>
      </c>
      <c r="E99" s="6" t="s">
        <v>102</v>
      </c>
      <c r="F99" s="8">
        <v>77.356</v>
      </c>
      <c r="G99" s="11"/>
      <c r="H99" s="10">
        <f>ROUND((G99*F99),2)</f>
        <v>0</v>
      </c>
      <c r="O99">
        <f>rekapitulace!H8</f>
        <v>21</v>
      </c>
      <c r="P99">
        <f>ROUND(O99/100*H99,2)</f>
        <v>0</v>
      </c>
    </row>
    <row r="100" ht="38.25">
      <c r="D100" s="12" t="s">
        <v>632</v>
      </c>
    </row>
    <row r="101" spans="1:16" ht="25.5">
      <c r="A101" s="6">
        <v>38</v>
      </c>
      <c r="B101" s="6" t="s">
        <v>633</v>
      </c>
      <c r="C101" s="6" t="s">
        <v>44</v>
      </c>
      <c r="D101" s="6" t="s">
        <v>634</v>
      </c>
      <c r="E101" s="6" t="s">
        <v>102</v>
      </c>
      <c r="F101" s="8">
        <v>322.464</v>
      </c>
      <c r="G101" s="11"/>
      <c r="H101" s="10">
        <f>ROUND((G101*F101),2)</f>
        <v>0</v>
      </c>
      <c r="O101">
        <f>rekapitulace!H8</f>
        <v>21</v>
      </c>
      <c r="P101">
        <f>ROUND(O101/100*H101,2)</f>
        <v>0</v>
      </c>
    </row>
    <row r="102" ht="63.75">
      <c r="D102" s="12" t="s">
        <v>635</v>
      </c>
    </row>
    <row r="103" spans="1:16" ht="12.75">
      <c r="A103" s="6">
        <v>39</v>
      </c>
      <c r="B103" s="6" t="s">
        <v>636</v>
      </c>
      <c r="C103" s="6" t="s">
        <v>44</v>
      </c>
      <c r="D103" s="6" t="s">
        <v>637</v>
      </c>
      <c r="E103" s="6" t="s">
        <v>102</v>
      </c>
      <c r="F103" s="8">
        <v>17.8</v>
      </c>
      <c r="G103" s="11"/>
      <c r="H103" s="10">
        <f>ROUND((G103*F103),2)</f>
        <v>0</v>
      </c>
      <c r="O103">
        <f>rekapitulace!H8</f>
        <v>21</v>
      </c>
      <c r="P103">
        <f>ROUND(O103/100*H103,2)</f>
        <v>0</v>
      </c>
    </row>
    <row r="104" ht="12.75">
      <c r="D104" s="12" t="s">
        <v>638</v>
      </c>
    </row>
    <row r="105" spans="1:16" ht="12.75">
      <c r="A105" s="6">
        <v>40</v>
      </c>
      <c r="B105" s="6" t="s">
        <v>639</v>
      </c>
      <c r="C105" s="6" t="s">
        <v>44</v>
      </c>
      <c r="D105" s="6" t="s">
        <v>640</v>
      </c>
      <c r="E105" s="6" t="s">
        <v>102</v>
      </c>
      <c r="F105" s="8">
        <v>79.242</v>
      </c>
      <c r="G105" s="11"/>
      <c r="H105" s="10">
        <f>ROUND((G105*F105),2)</f>
        <v>0</v>
      </c>
      <c r="O105">
        <f>rekapitulace!H8</f>
        <v>21</v>
      </c>
      <c r="P105">
        <f>ROUND(O105/100*H105,2)</f>
        <v>0</v>
      </c>
    </row>
    <row r="106" ht="12.75">
      <c r="D106" s="12" t="s">
        <v>641</v>
      </c>
    </row>
    <row r="107" spans="1:16" ht="12.75">
      <c r="A107" s="6">
        <v>41</v>
      </c>
      <c r="B107" s="6" t="s">
        <v>642</v>
      </c>
      <c r="C107" s="6" t="s">
        <v>44</v>
      </c>
      <c r="D107" s="6" t="s">
        <v>643</v>
      </c>
      <c r="E107" s="6" t="s">
        <v>102</v>
      </c>
      <c r="F107" s="8">
        <v>27.723</v>
      </c>
      <c r="G107" s="11"/>
      <c r="H107" s="10">
        <f>ROUND((G107*F107),2)</f>
        <v>0</v>
      </c>
      <c r="O107">
        <f>rekapitulace!H8</f>
        <v>21</v>
      </c>
      <c r="P107">
        <f>ROUND(O107/100*H107,2)</f>
        <v>0</v>
      </c>
    </row>
    <row r="108" ht="38.25">
      <c r="D108" s="12" t="s">
        <v>644</v>
      </c>
    </row>
    <row r="109" spans="1:16" ht="12.75" customHeight="1">
      <c r="A109" s="13"/>
      <c r="B109" s="13"/>
      <c r="C109" s="13" t="s">
        <v>39</v>
      </c>
      <c r="D109" s="13" t="s">
        <v>259</v>
      </c>
      <c r="E109" s="13"/>
      <c r="F109" s="13"/>
      <c r="G109" s="13"/>
      <c r="H109" s="13">
        <f>SUM(H99:H108)</f>
        <v>0</v>
      </c>
      <c r="P109">
        <f>SUM(P99:P108)</f>
        <v>0</v>
      </c>
    </row>
    <row r="111" spans="1:8" ht="12.75" customHeight="1">
      <c r="A111" s="7"/>
      <c r="B111" s="7"/>
      <c r="C111" s="7" t="s">
        <v>40</v>
      </c>
      <c r="D111" s="7" t="s">
        <v>263</v>
      </c>
      <c r="E111" s="7"/>
      <c r="F111" s="9"/>
      <c r="G111" s="7"/>
      <c r="H111" s="9"/>
    </row>
    <row r="112" spans="1:16" ht="12.75">
      <c r="A112" s="6">
        <v>42</v>
      </c>
      <c r="B112" s="6" t="s">
        <v>645</v>
      </c>
      <c r="C112" s="6" t="s">
        <v>44</v>
      </c>
      <c r="D112" s="6" t="s">
        <v>646</v>
      </c>
      <c r="E112" s="6" t="s">
        <v>152</v>
      </c>
      <c r="F112" s="8">
        <v>25</v>
      </c>
      <c r="G112" s="11"/>
      <c r="H112" s="10">
        <f>ROUND((G112*F112),2)</f>
        <v>0</v>
      </c>
      <c r="O112">
        <f>rekapitulace!H8</f>
        <v>21</v>
      </c>
      <c r="P112">
        <f>ROUND(O112/100*H112,2)</f>
        <v>0</v>
      </c>
    </row>
    <row r="113" ht="12.75">
      <c r="D113" s="12" t="s">
        <v>647</v>
      </c>
    </row>
    <row r="114" spans="1:16" ht="12.75">
      <c r="A114" s="6">
        <v>43</v>
      </c>
      <c r="B114" s="6" t="s">
        <v>648</v>
      </c>
      <c r="C114" s="6" t="s">
        <v>44</v>
      </c>
      <c r="D114" s="6" t="s">
        <v>649</v>
      </c>
      <c r="E114" s="6" t="s">
        <v>152</v>
      </c>
      <c r="F114" s="8">
        <v>1.2</v>
      </c>
      <c r="G114" s="11"/>
      <c r="H114" s="10">
        <f>ROUND((G114*F114),2)</f>
        <v>0</v>
      </c>
      <c r="O114">
        <f>rekapitulace!H8</f>
        <v>21</v>
      </c>
      <c r="P114">
        <f>ROUND(O114/100*H114,2)</f>
        <v>0</v>
      </c>
    </row>
    <row r="115" ht="12.75">
      <c r="D115" s="12" t="s">
        <v>650</v>
      </c>
    </row>
    <row r="116" spans="1:16" ht="12.75" customHeight="1">
      <c r="A116" s="13"/>
      <c r="B116" s="13"/>
      <c r="C116" s="13" t="s">
        <v>40</v>
      </c>
      <c r="D116" s="13" t="s">
        <v>263</v>
      </c>
      <c r="E116" s="13"/>
      <c r="F116" s="13"/>
      <c r="G116" s="13"/>
      <c r="H116" s="13">
        <f>SUM(H112:H115)</f>
        <v>0</v>
      </c>
      <c r="P116">
        <f>SUM(P112:P115)</f>
        <v>0</v>
      </c>
    </row>
    <row r="118" spans="1:8" ht="12.75" customHeight="1">
      <c r="A118" s="7"/>
      <c r="B118" s="7"/>
      <c r="C118" s="7" t="s">
        <v>277</v>
      </c>
      <c r="D118" s="7" t="s">
        <v>276</v>
      </c>
      <c r="E118" s="7"/>
      <c r="F118" s="9"/>
      <c r="G118" s="7"/>
      <c r="H118" s="9"/>
    </row>
    <row r="119" spans="1:16" ht="25.5">
      <c r="A119" s="6">
        <v>44</v>
      </c>
      <c r="B119" s="6" t="s">
        <v>278</v>
      </c>
      <c r="C119" s="6" t="s">
        <v>44</v>
      </c>
      <c r="D119" s="6" t="s">
        <v>651</v>
      </c>
      <c r="E119" s="6" t="s">
        <v>152</v>
      </c>
      <c r="F119" s="8">
        <v>14</v>
      </c>
      <c r="G119" s="11"/>
      <c r="H119" s="10">
        <f>ROUND((G119*F119),2)</f>
        <v>0</v>
      </c>
      <c r="O119">
        <f>rekapitulace!H8</f>
        <v>21</v>
      </c>
      <c r="P119">
        <f>ROUND(O119/100*H119,2)</f>
        <v>0</v>
      </c>
    </row>
    <row r="120" ht="12.75">
      <c r="D120" s="12" t="s">
        <v>652</v>
      </c>
    </row>
    <row r="121" spans="1:16" ht="25.5">
      <c r="A121" s="6">
        <v>45</v>
      </c>
      <c r="B121" s="6" t="s">
        <v>653</v>
      </c>
      <c r="C121" s="6" t="s">
        <v>44</v>
      </c>
      <c r="D121" s="6" t="s">
        <v>654</v>
      </c>
      <c r="E121" s="6" t="s">
        <v>152</v>
      </c>
      <c r="F121" s="8">
        <v>20</v>
      </c>
      <c r="G121" s="11"/>
      <c r="H121" s="10">
        <f>ROUND((G121*F121),2)</f>
        <v>0</v>
      </c>
      <c r="O121">
        <f>rekapitulace!H8</f>
        <v>21</v>
      </c>
      <c r="P121">
        <f>ROUND(O121/100*H121,2)</f>
        <v>0</v>
      </c>
    </row>
    <row r="122" ht="12.75">
      <c r="D122" s="12" t="s">
        <v>655</v>
      </c>
    </row>
    <row r="123" spans="1:16" ht="25.5">
      <c r="A123" s="6">
        <v>46</v>
      </c>
      <c r="B123" s="6" t="s">
        <v>656</v>
      </c>
      <c r="C123" s="6" t="s">
        <v>44</v>
      </c>
      <c r="D123" s="6" t="s">
        <v>657</v>
      </c>
      <c r="E123" s="6" t="s">
        <v>152</v>
      </c>
      <c r="F123" s="8">
        <v>4.7</v>
      </c>
      <c r="G123" s="11"/>
      <c r="H123" s="10">
        <f>ROUND((G123*F123),2)</f>
        <v>0</v>
      </c>
      <c r="O123">
        <f>rekapitulace!H8</f>
        <v>21</v>
      </c>
      <c r="P123">
        <f>ROUND(O123/100*H123,2)</f>
        <v>0</v>
      </c>
    </row>
    <row r="124" ht="12.75">
      <c r="D124" s="12" t="s">
        <v>658</v>
      </c>
    </row>
    <row r="125" spans="1:16" ht="25.5">
      <c r="A125" s="6">
        <v>47</v>
      </c>
      <c r="B125" s="6" t="s">
        <v>659</v>
      </c>
      <c r="C125" s="6" t="s">
        <v>44</v>
      </c>
      <c r="D125" s="6" t="s">
        <v>660</v>
      </c>
      <c r="E125" s="6" t="s">
        <v>152</v>
      </c>
      <c r="F125" s="8">
        <v>4.7</v>
      </c>
      <c r="G125" s="11"/>
      <c r="H125" s="10">
        <f>ROUND((G125*F125),2)</f>
        <v>0</v>
      </c>
      <c r="O125">
        <f>rekapitulace!H8</f>
        <v>21</v>
      </c>
      <c r="P125">
        <f>ROUND(O125/100*H125,2)</f>
        <v>0</v>
      </c>
    </row>
    <row r="126" ht="12.75">
      <c r="D126" s="12" t="s">
        <v>658</v>
      </c>
    </row>
    <row r="127" spans="1:16" ht="25.5">
      <c r="A127" s="6">
        <v>48</v>
      </c>
      <c r="B127" s="6" t="s">
        <v>661</v>
      </c>
      <c r="C127" s="6" t="s">
        <v>44</v>
      </c>
      <c r="D127" s="6" t="s">
        <v>662</v>
      </c>
      <c r="E127" s="6" t="s">
        <v>59</v>
      </c>
      <c r="F127" s="8">
        <v>2</v>
      </c>
      <c r="G127" s="11"/>
      <c r="H127" s="10">
        <f>ROUND((G127*F127),2)</f>
        <v>0</v>
      </c>
      <c r="O127">
        <f>rekapitulace!H8</f>
        <v>21</v>
      </c>
      <c r="P127">
        <f>ROUND(O127/100*H127,2)</f>
        <v>0</v>
      </c>
    </row>
    <row r="128" ht="12.75">
      <c r="D128" s="12" t="s">
        <v>663</v>
      </c>
    </row>
    <row r="129" spans="1:16" ht="12.75">
      <c r="A129" s="6">
        <v>49</v>
      </c>
      <c r="B129" s="6" t="s">
        <v>316</v>
      </c>
      <c r="C129" s="6" t="s">
        <v>44</v>
      </c>
      <c r="D129" s="6" t="s">
        <v>317</v>
      </c>
      <c r="E129" s="6" t="s">
        <v>152</v>
      </c>
      <c r="F129" s="8">
        <v>82.38</v>
      </c>
      <c r="G129" s="11"/>
      <c r="H129" s="10">
        <f>ROUND((G129*F129),2)</f>
        <v>0</v>
      </c>
      <c r="O129">
        <f>rekapitulace!H8</f>
        <v>21</v>
      </c>
      <c r="P129">
        <f>ROUND(O129/100*H129,2)</f>
        <v>0</v>
      </c>
    </row>
    <row r="130" ht="38.25">
      <c r="D130" s="12" t="s">
        <v>664</v>
      </c>
    </row>
    <row r="131" spans="1:16" ht="12.75">
      <c r="A131" s="6">
        <v>50</v>
      </c>
      <c r="B131" s="6" t="s">
        <v>665</v>
      </c>
      <c r="C131" s="6" t="s">
        <v>44</v>
      </c>
      <c r="D131" s="6" t="s">
        <v>666</v>
      </c>
      <c r="E131" s="6" t="s">
        <v>102</v>
      </c>
      <c r="F131" s="8">
        <v>11.969</v>
      </c>
      <c r="G131" s="11"/>
      <c r="H131" s="10">
        <f>ROUND((G131*F131),2)</f>
        <v>0</v>
      </c>
      <c r="O131">
        <f>rekapitulace!H8</f>
        <v>21</v>
      </c>
      <c r="P131">
        <f>ROUND(O131/100*H131,2)</f>
        <v>0</v>
      </c>
    </row>
    <row r="132" ht="38.25">
      <c r="D132" s="12" t="s">
        <v>667</v>
      </c>
    </row>
    <row r="133" spans="1:16" ht="12.75">
      <c r="A133" s="6">
        <v>51</v>
      </c>
      <c r="B133" s="6" t="s">
        <v>668</v>
      </c>
      <c r="C133" s="6" t="s">
        <v>44</v>
      </c>
      <c r="D133" s="6" t="s">
        <v>669</v>
      </c>
      <c r="E133" s="6" t="s">
        <v>94</v>
      </c>
      <c r="F133" s="8">
        <v>0.067</v>
      </c>
      <c r="G133" s="11"/>
      <c r="H133" s="10">
        <f>ROUND((G133*F133),2)</f>
        <v>0</v>
      </c>
      <c r="O133">
        <f>rekapitulace!H8</f>
        <v>21</v>
      </c>
      <c r="P133">
        <f>ROUND(O133/100*H133,2)</f>
        <v>0</v>
      </c>
    </row>
    <row r="134" ht="25.5">
      <c r="D134" s="12" t="s">
        <v>670</v>
      </c>
    </row>
    <row r="135" spans="1:16" ht="12.75">
      <c r="A135" s="6">
        <v>52</v>
      </c>
      <c r="B135" s="6" t="s">
        <v>671</v>
      </c>
      <c r="C135" s="6" t="s">
        <v>44</v>
      </c>
      <c r="D135" s="6" t="s">
        <v>672</v>
      </c>
      <c r="E135" s="6" t="s">
        <v>152</v>
      </c>
      <c r="F135" s="8">
        <v>15.5</v>
      </c>
      <c r="G135" s="11"/>
      <c r="H135" s="10">
        <f>ROUND((G135*F135),2)</f>
        <v>0</v>
      </c>
      <c r="O135">
        <f>rekapitulace!H8</f>
        <v>21</v>
      </c>
      <c r="P135">
        <f>ROUND(O135/100*H135,2)</f>
        <v>0</v>
      </c>
    </row>
    <row r="136" ht="12.75">
      <c r="D136" s="12" t="s">
        <v>673</v>
      </c>
    </row>
    <row r="137" spans="1:16" ht="12.75">
      <c r="A137" s="6">
        <v>53</v>
      </c>
      <c r="B137" s="6" t="s">
        <v>674</v>
      </c>
      <c r="C137" s="6" t="s">
        <v>44</v>
      </c>
      <c r="D137" s="6" t="s">
        <v>675</v>
      </c>
      <c r="E137" s="6" t="s">
        <v>152</v>
      </c>
      <c r="F137" s="8">
        <v>135.66</v>
      </c>
      <c r="G137" s="11"/>
      <c r="H137" s="10">
        <f>ROUND((G137*F137),2)</f>
        <v>0</v>
      </c>
      <c r="O137">
        <f>rekapitulace!H8</f>
        <v>21</v>
      </c>
      <c r="P137">
        <f>ROUND(O137/100*H137,2)</f>
        <v>0</v>
      </c>
    </row>
    <row r="138" ht="63.75">
      <c r="D138" s="12" t="s">
        <v>676</v>
      </c>
    </row>
    <row r="139" spans="1:16" ht="12.75">
      <c r="A139" s="6">
        <v>54</v>
      </c>
      <c r="B139" s="6" t="s">
        <v>364</v>
      </c>
      <c r="C139" s="6" t="s">
        <v>44</v>
      </c>
      <c r="D139" s="6" t="s">
        <v>677</v>
      </c>
      <c r="E139" s="6" t="s">
        <v>94</v>
      </c>
      <c r="F139" s="8">
        <v>1.39</v>
      </c>
      <c r="G139" s="11"/>
      <c r="H139" s="10">
        <f>ROUND((G139*F139),2)</f>
        <v>0</v>
      </c>
      <c r="O139">
        <f>rekapitulace!H8</f>
        <v>21</v>
      </c>
      <c r="P139">
        <f>ROUND(O139/100*H139,2)</f>
        <v>0</v>
      </c>
    </row>
    <row r="140" ht="25.5">
      <c r="D140" s="12" t="s">
        <v>678</v>
      </c>
    </row>
    <row r="141" spans="1:16" ht="25.5">
      <c r="A141" s="6">
        <v>55</v>
      </c>
      <c r="B141" s="6" t="s">
        <v>367</v>
      </c>
      <c r="C141" s="6" t="s">
        <v>44</v>
      </c>
      <c r="D141" s="6" t="s">
        <v>679</v>
      </c>
      <c r="E141" s="6" t="s">
        <v>59</v>
      </c>
      <c r="F141" s="8">
        <v>4</v>
      </c>
      <c r="G141" s="11"/>
      <c r="H141" s="10">
        <f>ROUND((G141*F141),2)</f>
        <v>0</v>
      </c>
      <c r="O141">
        <f>rekapitulace!H8</f>
        <v>21</v>
      </c>
      <c r="P141">
        <f>ROUND(O141/100*H141,2)</f>
        <v>0</v>
      </c>
    </row>
    <row r="142" ht="12.75">
      <c r="D142" s="12" t="s">
        <v>680</v>
      </c>
    </row>
    <row r="143" spans="1:16" ht="25.5">
      <c r="A143" s="6">
        <v>56</v>
      </c>
      <c r="B143" s="6" t="s">
        <v>681</v>
      </c>
      <c r="C143" s="6" t="s">
        <v>44</v>
      </c>
      <c r="D143" s="6" t="s">
        <v>682</v>
      </c>
      <c r="E143" s="6" t="s">
        <v>59</v>
      </c>
      <c r="F143" s="8">
        <v>6</v>
      </c>
      <c r="G143" s="11"/>
      <c r="H143" s="10">
        <f>ROUND((G143*F143),2)</f>
        <v>0</v>
      </c>
      <c r="O143">
        <f>rekapitulace!H8</f>
        <v>21</v>
      </c>
      <c r="P143">
        <f>ROUND(O143/100*H143,2)</f>
        <v>0</v>
      </c>
    </row>
    <row r="144" spans="1:16" ht="12.75">
      <c r="A144" s="6">
        <v>57</v>
      </c>
      <c r="B144" s="6" t="s">
        <v>683</v>
      </c>
      <c r="C144" s="6" t="s">
        <v>44</v>
      </c>
      <c r="D144" s="6" t="s">
        <v>684</v>
      </c>
      <c r="E144" s="6" t="s">
        <v>59</v>
      </c>
      <c r="F144" s="8">
        <v>14</v>
      </c>
      <c r="G144" s="11"/>
      <c r="H144" s="10">
        <f>ROUND((G144*F144),2)</f>
        <v>0</v>
      </c>
      <c r="O144">
        <f>rekapitulace!H8</f>
        <v>21</v>
      </c>
      <c r="P144">
        <f>ROUND(O144/100*H144,2)</f>
        <v>0</v>
      </c>
    </row>
    <row r="145" ht="12.75">
      <c r="D145" s="12" t="s">
        <v>685</v>
      </c>
    </row>
    <row r="146" spans="1:16" ht="25.5">
      <c r="A146" s="6">
        <v>58</v>
      </c>
      <c r="B146" s="6" t="s">
        <v>686</v>
      </c>
      <c r="C146" s="6" t="s">
        <v>44</v>
      </c>
      <c r="D146" s="6" t="s">
        <v>687</v>
      </c>
      <c r="E146" s="6" t="s">
        <v>152</v>
      </c>
      <c r="F146" s="8">
        <v>12</v>
      </c>
      <c r="G146" s="11"/>
      <c r="H146" s="10">
        <f>ROUND((G146*F146),2)</f>
        <v>0</v>
      </c>
      <c r="O146">
        <f>rekapitulace!H8</f>
        <v>21</v>
      </c>
      <c r="P146">
        <f>ROUND(O146/100*H146,2)</f>
        <v>0</v>
      </c>
    </row>
    <row r="147" ht="12.75">
      <c r="D147" s="12" t="s">
        <v>688</v>
      </c>
    </row>
    <row r="148" spans="1:16" ht="12.75" customHeight="1">
      <c r="A148" s="13"/>
      <c r="B148" s="13"/>
      <c r="C148" s="13" t="s">
        <v>277</v>
      </c>
      <c r="D148" s="13" t="s">
        <v>276</v>
      </c>
      <c r="E148" s="13"/>
      <c r="F148" s="13"/>
      <c r="G148" s="13"/>
      <c r="H148" s="13">
        <f>SUM(H119:H147)</f>
        <v>0</v>
      </c>
      <c r="P148">
        <f>SUM(P119:P147)</f>
        <v>0</v>
      </c>
    </row>
    <row r="150" spans="1:16" ht="12.75" customHeight="1">
      <c r="A150" s="13"/>
      <c r="B150" s="13"/>
      <c r="C150" s="13"/>
      <c r="D150" s="13" t="s">
        <v>89</v>
      </c>
      <c r="E150" s="13"/>
      <c r="F150" s="13"/>
      <c r="G150" s="13"/>
      <c r="H150" s="13">
        <f>+H19+H32+H53+H70+H87+H96+H109+H116+H148</f>
        <v>0</v>
      </c>
      <c r="P150">
        <f>+P19+P32+P53+P70+P87+P96+P109+P116+P148</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P3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689</v>
      </c>
      <c r="D5" s="5" t="s">
        <v>690</v>
      </c>
      <c r="E5" s="5"/>
    </row>
    <row r="6" spans="1:5" ht="12.75" customHeight="1">
      <c r="A6" t="s">
        <v>18</v>
      </c>
      <c r="C6" s="5" t="s">
        <v>689</v>
      </c>
      <c r="D6" s="5" t="s">
        <v>690</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34</v>
      </c>
      <c r="D11" s="7" t="s">
        <v>190</v>
      </c>
      <c r="E11" s="7"/>
      <c r="F11" s="9"/>
      <c r="G11" s="7"/>
      <c r="H11" s="9"/>
    </row>
    <row r="12" spans="1:16" ht="12.75">
      <c r="A12" s="6">
        <v>1</v>
      </c>
      <c r="B12" s="6" t="s">
        <v>691</v>
      </c>
      <c r="C12" s="6" t="s">
        <v>44</v>
      </c>
      <c r="D12" s="6" t="s">
        <v>692</v>
      </c>
      <c r="E12" s="6" t="s">
        <v>94</v>
      </c>
      <c r="F12" s="8">
        <v>14.837</v>
      </c>
      <c r="G12" s="11"/>
      <c r="H12" s="10">
        <f>ROUND((G12*F12),2)</f>
        <v>0</v>
      </c>
      <c r="O12">
        <f>rekapitulace!H8</f>
        <v>21</v>
      </c>
      <c r="P12">
        <f>ROUND(O12/100*H12,2)</f>
        <v>0</v>
      </c>
    </row>
    <row r="13" ht="12.75">
      <c r="D13" s="12" t="s">
        <v>693</v>
      </c>
    </row>
    <row r="14" spans="1:16" ht="25.5">
      <c r="A14" s="6">
        <v>2</v>
      </c>
      <c r="B14" s="6" t="s">
        <v>694</v>
      </c>
      <c r="C14" s="6" t="s">
        <v>44</v>
      </c>
      <c r="D14" s="6" t="s">
        <v>695</v>
      </c>
      <c r="E14" s="6" t="s">
        <v>94</v>
      </c>
      <c r="F14" s="8">
        <v>3.533</v>
      </c>
      <c r="G14" s="11"/>
      <c r="H14" s="10">
        <f>ROUND((G14*F14),2)</f>
        <v>0</v>
      </c>
      <c r="O14">
        <f>rekapitulace!H8</f>
        <v>21</v>
      </c>
      <c r="P14">
        <f>ROUND(O14/100*H14,2)</f>
        <v>0</v>
      </c>
    </row>
    <row r="15" ht="12.75">
      <c r="D15" s="12" t="s">
        <v>696</v>
      </c>
    </row>
    <row r="16" spans="1:16" ht="25.5">
      <c r="A16" s="6">
        <v>3</v>
      </c>
      <c r="B16" s="6" t="s">
        <v>697</v>
      </c>
      <c r="C16" s="6" t="s">
        <v>44</v>
      </c>
      <c r="D16" s="6" t="s">
        <v>698</v>
      </c>
      <c r="E16" s="6" t="s">
        <v>97</v>
      </c>
      <c r="F16" s="8">
        <v>1.54</v>
      </c>
      <c r="G16" s="11"/>
      <c r="H16" s="10">
        <f>ROUND((G16*F16),2)</f>
        <v>0</v>
      </c>
      <c r="O16">
        <f>rekapitulace!H8</f>
        <v>21</v>
      </c>
      <c r="P16">
        <f>ROUND(O16/100*H16,2)</f>
        <v>0</v>
      </c>
    </row>
    <row r="17" ht="38.25">
      <c r="D17" s="12" t="s">
        <v>699</v>
      </c>
    </row>
    <row r="18" spans="1:16" ht="12.75">
      <c r="A18" s="6">
        <v>4</v>
      </c>
      <c r="B18" s="6" t="s">
        <v>700</v>
      </c>
      <c r="C18" s="6" t="s">
        <v>44</v>
      </c>
      <c r="D18" s="6" t="s">
        <v>701</v>
      </c>
      <c r="E18" s="6" t="s">
        <v>152</v>
      </c>
      <c r="F18" s="8">
        <v>93.6</v>
      </c>
      <c r="G18" s="11"/>
      <c r="H18" s="10">
        <f>ROUND((G18*F18),2)</f>
        <v>0</v>
      </c>
      <c r="O18">
        <f>rekapitulace!H8</f>
        <v>21</v>
      </c>
      <c r="P18">
        <f>ROUND(O18/100*H18,2)</f>
        <v>0</v>
      </c>
    </row>
    <row r="19" ht="12.75">
      <c r="D19" s="12" t="s">
        <v>702</v>
      </c>
    </row>
    <row r="20" spans="1:16" ht="12.75" customHeight="1">
      <c r="A20" s="13"/>
      <c r="B20" s="13"/>
      <c r="C20" s="13" t="s">
        <v>34</v>
      </c>
      <c r="D20" s="13" t="s">
        <v>190</v>
      </c>
      <c r="E20" s="13"/>
      <c r="F20" s="13"/>
      <c r="G20" s="13"/>
      <c r="H20" s="13">
        <f>SUM(H12:H19)</f>
        <v>0</v>
      </c>
      <c r="P20">
        <f>SUM(P12:P19)</f>
        <v>0</v>
      </c>
    </row>
    <row r="22" spans="1:8" ht="12.75" customHeight="1">
      <c r="A22" s="7"/>
      <c r="B22" s="7"/>
      <c r="C22" s="7" t="s">
        <v>35</v>
      </c>
      <c r="D22" s="7" t="s">
        <v>588</v>
      </c>
      <c r="E22" s="7"/>
      <c r="F22" s="9"/>
      <c r="G22" s="7"/>
      <c r="H22" s="9"/>
    </row>
    <row r="23" spans="1:16" ht="25.5">
      <c r="A23" s="6">
        <v>5</v>
      </c>
      <c r="B23" s="6" t="s">
        <v>703</v>
      </c>
      <c r="C23" s="6" t="s">
        <v>44</v>
      </c>
      <c r="D23" s="6" t="s">
        <v>704</v>
      </c>
      <c r="E23" s="6" t="s">
        <v>97</v>
      </c>
      <c r="F23" s="8">
        <v>3.557</v>
      </c>
      <c r="G23" s="11"/>
      <c r="H23" s="10">
        <f>ROUND((G23*F23),2)</f>
        <v>0</v>
      </c>
      <c r="O23">
        <f>rekapitulace!H8</f>
        <v>21</v>
      </c>
      <c r="P23">
        <f>ROUND(O23/100*H23,2)</f>
        <v>0</v>
      </c>
    </row>
    <row r="24" ht="12.75">
      <c r="D24" s="12" t="s">
        <v>705</v>
      </c>
    </row>
    <row r="25" spans="1:16" ht="25.5">
      <c r="A25" s="6">
        <v>6</v>
      </c>
      <c r="B25" s="6" t="s">
        <v>706</v>
      </c>
      <c r="C25" s="6" t="s">
        <v>44</v>
      </c>
      <c r="D25" s="6" t="s">
        <v>707</v>
      </c>
      <c r="E25" s="6" t="s">
        <v>102</v>
      </c>
      <c r="F25" s="8">
        <v>110.6</v>
      </c>
      <c r="G25" s="11"/>
      <c r="H25" s="10">
        <f>ROUND((G25*F25),2)</f>
        <v>0</v>
      </c>
      <c r="O25">
        <f>rekapitulace!H8</f>
        <v>21</v>
      </c>
      <c r="P25">
        <f>ROUND(O25/100*H25,2)</f>
        <v>0</v>
      </c>
    </row>
    <row r="26" ht="12.75">
      <c r="D26" s="12" t="s">
        <v>708</v>
      </c>
    </row>
    <row r="27" spans="1:16" ht="25.5">
      <c r="A27" s="6">
        <v>7</v>
      </c>
      <c r="B27" s="6" t="s">
        <v>709</v>
      </c>
      <c r="C27" s="6" t="s">
        <v>44</v>
      </c>
      <c r="D27" s="6" t="s">
        <v>710</v>
      </c>
      <c r="E27" s="6" t="s">
        <v>102</v>
      </c>
      <c r="F27" s="8">
        <v>248.85</v>
      </c>
      <c r="G27" s="11"/>
      <c r="H27" s="10">
        <f>ROUND((G27*F27),2)</f>
        <v>0</v>
      </c>
      <c r="O27">
        <f>rekapitulace!H8</f>
        <v>21</v>
      </c>
      <c r="P27">
        <f>ROUND(O27/100*H27,2)</f>
        <v>0</v>
      </c>
    </row>
    <row r="28" ht="12.75">
      <c r="D28" s="12" t="s">
        <v>711</v>
      </c>
    </row>
    <row r="29" spans="1:16" ht="25.5">
      <c r="A29" s="6">
        <v>8</v>
      </c>
      <c r="B29" s="6" t="s">
        <v>712</v>
      </c>
      <c r="C29" s="6" t="s">
        <v>44</v>
      </c>
      <c r="D29" s="6" t="s">
        <v>713</v>
      </c>
      <c r="E29" s="6" t="s">
        <v>97</v>
      </c>
      <c r="F29" s="8">
        <v>0.474</v>
      </c>
      <c r="G29" s="11"/>
      <c r="H29" s="10">
        <f>ROUND((G29*F29),2)</f>
        <v>0</v>
      </c>
      <c r="O29">
        <f>rekapitulace!H8</f>
        <v>21</v>
      </c>
      <c r="P29">
        <f>ROUND(O29/100*H29,2)</f>
        <v>0</v>
      </c>
    </row>
    <row r="30" ht="12.75">
      <c r="D30" s="12" t="s">
        <v>714</v>
      </c>
    </row>
    <row r="31" spans="1:16" ht="12.75" customHeight="1">
      <c r="A31" s="13"/>
      <c r="B31" s="13"/>
      <c r="C31" s="13" t="s">
        <v>35</v>
      </c>
      <c r="D31" s="13" t="s">
        <v>588</v>
      </c>
      <c r="E31" s="13"/>
      <c r="F31" s="13"/>
      <c r="G31" s="13"/>
      <c r="H31" s="13">
        <f>SUM(H23:H30)</f>
        <v>0</v>
      </c>
      <c r="P31">
        <f>SUM(P23:P30)</f>
        <v>0</v>
      </c>
    </row>
    <row r="33" spans="1:8" ht="12.75" customHeight="1">
      <c r="A33" s="7"/>
      <c r="B33" s="7"/>
      <c r="C33" s="7" t="s">
        <v>36</v>
      </c>
      <c r="D33" s="7" t="s">
        <v>197</v>
      </c>
      <c r="E33" s="7"/>
      <c r="F33" s="9"/>
      <c r="G33" s="7"/>
      <c r="H33" s="9"/>
    </row>
    <row r="34" spans="1:16" ht="12.75">
      <c r="A34" s="6">
        <v>9</v>
      </c>
      <c r="B34" s="6" t="s">
        <v>715</v>
      </c>
      <c r="C34" s="6" t="s">
        <v>44</v>
      </c>
      <c r="D34" s="6" t="s">
        <v>716</v>
      </c>
      <c r="E34" s="6" t="s">
        <v>94</v>
      </c>
      <c r="F34" s="8">
        <v>28</v>
      </c>
      <c r="G34" s="11"/>
      <c r="H34" s="10">
        <f>ROUND((G34*F34),2)</f>
        <v>0</v>
      </c>
      <c r="O34">
        <f>rekapitulace!H8</f>
        <v>21</v>
      </c>
      <c r="P34">
        <f>ROUND(O34/100*H34,2)</f>
        <v>0</v>
      </c>
    </row>
    <row r="35" ht="12.75">
      <c r="D35" s="12" t="s">
        <v>717</v>
      </c>
    </row>
    <row r="36" spans="1:16" ht="12.75" customHeight="1">
      <c r="A36" s="13"/>
      <c r="B36" s="13"/>
      <c r="C36" s="13" t="s">
        <v>36</v>
      </c>
      <c r="D36" s="13" t="s">
        <v>197</v>
      </c>
      <c r="E36" s="13"/>
      <c r="F36" s="13"/>
      <c r="G36" s="13"/>
      <c r="H36" s="13">
        <f>SUM(H34:H35)</f>
        <v>0</v>
      </c>
      <c r="P36">
        <f>SUM(P34:P35)</f>
        <v>0</v>
      </c>
    </row>
    <row r="38" spans="1:16" ht="12.75" customHeight="1">
      <c r="A38" s="13"/>
      <c r="B38" s="13"/>
      <c r="C38" s="13"/>
      <c r="D38" s="13" t="s">
        <v>89</v>
      </c>
      <c r="E38" s="13"/>
      <c r="F38" s="13"/>
      <c r="G38" s="13"/>
      <c r="H38" s="13">
        <f>+H20+H31+H36</f>
        <v>0</v>
      </c>
      <c r="P38">
        <f>+P20+P31+P36</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P4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718</v>
      </c>
      <c r="D5" s="5" t="s">
        <v>719</v>
      </c>
      <c r="E5" s="5"/>
    </row>
    <row r="6" spans="1:5" ht="12.75" customHeight="1">
      <c r="A6" t="s">
        <v>18</v>
      </c>
      <c r="C6" s="5" t="s">
        <v>718</v>
      </c>
      <c r="D6" s="5" t="s">
        <v>719</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338.574</v>
      </c>
      <c r="G12" s="11"/>
      <c r="H12" s="10">
        <f>ROUND((G12*F12),2)</f>
        <v>0</v>
      </c>
      <c r="O12">
        <f>rekapitulace!H8</f>
        <v>21</v>
      </c>
      <c r="P12">
        <f>ROUND(O12/100*H12,2)</f>
        <v>0</v>
      </c>
    </row>
    <row r="13" ht="38.25">
      <c r="D13" s="12" t="s">
        <v>720</v>
      </c>
    </row>
    <row r="14" spans="1:16" ht="12.75" customHeight="1">
      <c r="A14" s="13"/>
      <c r="B14" s="13"/>
      <c r="C14" s="13" t="s">
        <v>42</v>
      </c>
      <c r="D14" s="13" t="s">
        <v>41</v>
      </c>
      <c r="E14" s="13"/>
      <c r="F14" s="13"/>
      <c r="G14" s="13"/>
      <c r="H14" s="13">
        <f>SUM(H12:H13)</f>
        <v>0</v>
      </c>
      <c r="P14">
        <f>SUM(P12:P13)</f>
        <v>0</v>
      </c>
    </row>
    <row r="16" spans="1:8" ht="12.75" customHeight="1">
      <c r="A16" s="7"/>
      <c r="B16" s="7"/>
      <c r="C16" s="7" t="s">
        <v>24</v>
      </c>
      <c r="D16" s="7" t="s">
        <v>99</v>
      </c>
      <c r="E16" s="7"/>
      <c r="F16" s="9"/>
      <c r="G16" s="7"/>
      <c r="H16" s="9"/>
    </row>
    <row r="17" spans="1:16" ht="25.5">
      <c r="A17" s="6">
        <v>2</v>
      </c>
      <c r="B17" s="6" t="s">
        <v>721</v>
      </c>
      <c r="C17" s="6" t="s">
        <v>44</v>
      </c>
      <c r="D17" s="6" t="s">
        <v>722</v>
      </c>
      <c r="E17" s="6" t="s">
        <v>94</v>
      </c>
      <c r="F17" s="8">
        <v>303.374</v>
      </c>
      <c r="G17" s="11"/>
      <c r="H17" s="10">
        <f>ROUND((G17*F17),2)</f>
        <v>0</v>
      </c>
      <c r="O17">
        <f>rekapitulace!H8</f>
        <v>21</v>
      </c>
      <c r="P17">
        <f>ROUND(O17/100*H17,2)</f>
        <v>0</v>
      </c>
    </row>
    <row r="18" ht="25.5">
      <c r="D18" s="12" t="s">
        <v>723</v>
      </c>
    </row>
    <row r="19" spans="1:16" ht="25.5">
      <c r="A19" s="6">
        <v>3</v>
      </c>
      <c r="B19" s="6" t="s">
        <v>120</v>
      </c>
      <c r="C19" s="6" t="s">
        <v>44</v>
      </c>
      <c r="D19" s="6" t="s">
        <v>724</v>
      </c>
      <c r="E19" s="6" t="s">
        <v>94</v>
      </c>
      <c r="F19" s="8">
        <v>39.132</v>
      </c>
      <c r="G19" s="11"/>
      <c r="H19" s="10">
        <f>ROUND((G19*F19),2)</f>
        <v>0</v>
      </c>
      <c r="O19">
        <f>rekapitulace!H8</f>
        <v>21</v>
      </c>
      <c r="P19">
        <f>ROUND(O19/100*H19,2)</f>
        <v>0</v>
      </c>
    </row>
    <row r="20" ht="12.75">
      <c r="D20" s="12" t="s">
        <v>725</v>
      </c>
    </row>
    <row r="21" spans="1:16" ht="25.5">
      <c r="A21" s="6">
        <v>4</v>
      </c>
      <c r="B21" s="6" t="s">
        <v>726</v>
      </c>
      <c r="C21" s="6" t="s">
        <v>44</v>
      </c>
      <c r="D21" s="6" t="s">
        <v>727</v>
      </c>
      <c r="E21" s="6" t="s">
        <v>94</v>
      </c>
      <c r="F21" s="8">
        <v>35.2</v>
      </c>
      <c r="G21" s="11"/>
      <c r="H21" s="10">
        <f>ROUND((G21*F21),2)</f>
        <v>0</v>
      </c>
      <c r="O21">
        <f>rekapitulace!H8</f>
        <v>21</v>
      </c>
      <c r="P21">
        <f>ROUND(O21/100*H21,2)</f>
        <v>0</v>
      </c>
    </row>
    <row r="22" ht="12.75">
      <c r="D22" s="12" t="s">
        <v>728</v>
      </c>
    </row>
    <row r="23" spans="1:16" ht="25.5">
      <c r="A23" s="6">
        <v>5</v>
      </c>
      <c r="B23" s="6" t="s">
        <v>122</v>
      </c>
      <c r="C23" s="6" t="s">
        <v>44</v>
      </c>
      <c r="D23" s="6" t="s">
        <v>165</v>
      </c>
      <c r="E23" s="6" t="s">
        <v>94</v>
      </c>
      <c r="F23" s="8">
        <v>338.574</v>
      </c>
      <c r="G23" s="11"/>
      <c r="H23" s="10">
        <f>ROUND((G23*F23),2)</f>
        <v>0</v>
      </c>
      <c r="O23">
        <f>rekapitulace!H8</f>
        <v>21</v>
      </c>
      <c r="P23">
        <f>ROUND(O23/100*H23,2)</f>
        <v>0</v>
      </c>
    </row>
    <row r="24" ht="38.25">
      <c r="D24" s="12" t="s">
        <v>720</v>
      </c>
    </row>
    <row r="25" spans="1:16" ht="12.75">
      <c r="A25" s="6">
        <v>6</v>
      </c>
      <c r="B25" s="6" t="s">
        <v>173</v>
      </c>
      <c r="C25" s="6" t="s">
        <v>44</v>
      </c>
      <c r="D25" s="6" t="s">
        <v>174</v>
      </c>
      <c r="E25" s="6" t="s">
        <v>94</v>
      </c>
      <c r="F25" s="8">
        <v>39.132</v>
      </c>
      <c r="G25" s="11"/>
      <c r="H25" s="10">
        <f>ROUND((G25*F25),2)</f>
        <v>0</v>
      </c>
      <c r="O25">
        <f>rekapitulace!H8</f>
        <v>21</v>
      </c>
      <c r="P25">
        <f>ROUND(O25/100*H25,2)</f>
        <v>0</v>
      </c>
    </row>
    <row r="26" ht="38.25">
      <c r="D26" s="12" t="s">
        <v>729</v>
      </c>
    </row>
    <row r="27" spans="1:16" ht="12.75">
      <c r="A27" s="6">
        <v>7</v>
      </c>
      <c r="B27" s="6" t="s">
        <v>176</v>
      </c>
      <c r="C27" s="6" t="s">
        <v>44</v>
      </c>
      <c r="D27" s="6" t="s">
        <v>177</v>
      </c>
      <c r="E27" s="6" t="s">
        <v>94</v>
      </c>
      <c r="F27" s="8">
        <v>144</v>
      </c>
      <c r="G27" s="11"/>
      <c r="H27" s="10">
        <f>ROUND((G27*F27),2)</f>
        <v>0</v>
      </c>
      <c r="O27">
        <f>rekapitulace!H8</f>
        <v>21</v>
      </c>
      <c r="P27">
        <f>ROUND(O27/100*H27,2)</f>
        <v>0</v>
      </c>
    </row>
    <row r="28" ht="25.5">
      <c r="D28" s="12" t="s">
        <v>730</v>
      </c>
    </row>
    <row r="29" spans="1:16" ht="12.75">
      <c r="A29" s="6">
        <v>8</v>
      </c>
      <c r="B29" s="6" t="s">
        <v>731</v>
      </c>
      <c r="C29" s="6" t="s">
        <v>44</v>
      </c>
      <c r="D29" s="6" t="s">
        <v>732</v>
      </c>
      <c r="E29" s="6" t="s">
        <v>102</v>
      </c>
      <c r="F29" s="8">
        <v>195.66</v>
      </c>
      <c r="G29" s="11"/>
      <c r="H29" s="10">
        <f>ROUND((G29*F29),2)</f>
        <v>0</v>
      </c>
      <c r="O29">
        <f>rekapitulace!H8</f>
        <v>21</v>
      </c>
      <c r="P29">
        <f>ROUND(O29/100*H29,2)</f>
        <v>0</v>
      </c>
    </row>
    <row r="30" ht="38.25">
      <c r="D30" s="12" t="s">
        <v>733</v>
      </c>
    </row>
    <row r="31" spans="1:16" ht="12.75" customHeight="1">
      <c r="A31" s="13"/>
      <c r="B31" s="13"/>
      <c r="C31" s="13" t="s">
        <v>24</v>
      </c>
      <c r="D31" s="13" t="s">
        <v>99</v>
      </c>
      <c r="E31" s="13"/>
      <c r="F31" s="13"/>
      <c r="G31" s="13"/>
      <c r="H31" s="13">
        <f>SUM(H17:H30)</f>
        <v>0</v>
      </c>
      <c r="P31">
        <f>SUM(P17:P30)</f>
        <v>0</v>
      </c>
    </row>
    <row r="33" spans="1:8" ht="12.75" customHeight="1">
      <c r="A33" s="7"/>
      <c r="B33" s="7"/>
      <c r="C33" s="7" t="s">
        <v>36</v>
      </c>
      <c r="D33" s="7" t="s">
        <v>197</v>
      </c>
      <c r="E33" s="7"/>
      <c r="F33" s="9"/>
      <c r="G33" s="7"/>
      <c r="H33" s="9"/>
    </row>
    <row r="34" spans="1:16" ht="12.75">
      <c r="A34" s="6">
        <v>9</v>
      </c>
      <c r="B34" s="6" t="s">
        <v>467</v>
      </c>
      <c r="C34" s="6" t="s">
        <v>44</v>
      </c>
      <c r="D34" s="6" t="s">
        <v>468</v>
      </c>
      <c r="E34" s="6" t="s">
        <v>94</v>
      </c>
      <c r="F34" s="8">
        <v>15.525</v>
      </c>
      <c r="G34" s="11"/>
      <c r="H34" s="10">
        <f>ROUND((G34*F34),2)</f>
        <v>0</v>
      </c>
      <c r="O34">
        <f>rekapitulace!H8</f>
        <v>21</v>
      </c>
      <c r="P34">
        <f>ROUND(O34/100*H34,2)</f>
        <v>0</v>
      </c>
    </row>
    <row r="35" ht="25.5">
      <c r="D35" s="12" t="s">
        <v>734</v>
      </c>
    </row>
    <row r="36" spans="1:16" ht="12.75">
      <c r="A36" s="6">
        <v>10</v>
      </c>
      <c r="B36" s="6" t="s">
        <v>618</v>
      </c>
      <c r="C36" s="6" t="s">
        <v>44</v>
      </c>
      <c r="D36" s="6" t="s">
        <v>619</v>
      </c>
      <c r="E36" s="6" t="s">
        <v>94</v>
      </c>
      <c r="F36" s="8">
        <v>10.35</v>
      </c>
      <c r="G36" s="11"/>
      <c r="H36" s="10">
        <f>ROUND((G36*F36),2)</f>
        <v>0</v>
      </c>
      <c r="O36">
        <f>rekapitulace!H8</f>
        <v>21</v>
      </c>
      <c r="P36">
        <f>ROUND(O36/100*H36,2)</f>
        <v>0</v>
      </c>
    </row>
    <row r="37" ht="25.5">
      <c r="D37" s="12" t="s">
        <v>735</v>
      </c>
    </row>
    <row r="38" spans="1:16" ht="25.5">
      <c r="A38" s="6">
        <v>11</v>
      </c>
      <c r="B38" s="6" t="s">
        <v>736</v>
      </c>
      <c r="C38" s="6" t="s">
        <v>44</v>
      </c>
      <c r="D38" s="6" t="s">
        <v>737</v>
      </c>
      <c r="E38" s="6" t="s">
        <v>94</v>
      </c>
      <c r="F38" s="8">
        <v>14.28</v>
      </c>
      <c r="G38" s="11"/>
      <c r="H38" s="10">
        <f>ROUND((G38*F38),2)</f>
        <v>0</v>
      </c>
      <c r="O38">
        <f>rekapitulace!H8</f>
        <v>21</v>
      </c>
      <c r="P38">
        <f>ROUND(O38/100*H38,2)</f>
        <v>0</v>
      </c>
    </row>
    <row r="39" ht="63.75">
      <c r="D39" s="12" t="s">
        <v>738</v>
      </c>
    </row>
    <row r="40" spans="1:16" ht="12.75">
      <c r="A40" s="6">
        <v>12</v>
      </c>
      <c r="B40" s="6" t="s">
        <v>739</v>
      </c>
      <c r="C40" s="6" t="s">
        <v>44</v>
      </c>
      <c r="D40" s="6" t="s">
        <v>740</v>
      </c>
      <c r="E40" s="6" t="s">
        <v>94</v>
      </c>
      <c r="F40" s="8">
        <v>96.629</v>
      </c>
      <c r="G40" s="11"/>
      <c r="H40" s="10">
        <f>ROUND((G40*F40),2)</f>
        <v>0</v>
      </c>
      <c r="O40">
        <f>rekapitulace!H8</f>
        <v>21</v>
      </c>
      <c r="P40">
        <f>ROUND(O40/100*H40,2)</f>
        <v>0</v>
      </c>
    </row>
    <row r="41" ht="51">
      <c r="D41" s="12" t="s">
        <v>741</v>
      </c>
    </row>
    <row r="42" spans="1:16" ht="12.75">
      <c r="A42" s="6">
        <v>13</v>
      </c>
      <c r="B42" s="6" t="s">
        <v>204</v>
      </c>
      <c r="C42" s="6" t="s">
        <v>44</v>
      </c>
      <c r="D42" s="6" t="s">
        <v>205</v>
      </c>
      <c r="E42" s="6" t="s">
        <v>94</v>
      </c>
      <c r="F42" s="8">
        <v>25.875</v>
      </c>
      <c r="G42" s="11"/>
      <c r="H42" s="10">
        <f>ROUND((G42*F42),2)</f>
        <v>0</v>
      </c>
      <c r="O42">
        <f>rekapitulace!H8</f>
        <v>21</v>
      </c>
      <c r="P42">
        <f>ROUND(O42/100*H42,2)</f>
        <v>0</v>
      </c>
    </row>
    <row r="43" ht="51">
      <c r="D43" s="12" t="s">
        <v>742</v>
      </c>
    </row>
    <row r="44" spans="1:16" ht="12.75" customHeight="1">
      <c r="A44" s="13"/>
      <c r="B44" s="13"/>
      <c r="C44" s="13" t="s">
        <v>36</v>
      </c>
      <c r="D44" s="13" t="s">
        <v>197</v>
      </c>
      <c r="E44" s="13"/>
      <c r="F44" s="13"/>
      <c r="G44" s="13"/>
      <c r="H44" s="13">
        <f>SUM(H34:H43)</f>
        <v>0</v>
      </c>
      <c r="P44">
        <f>SUM(P34:P43)</f>
        <v>0</v>
      </c>
    </row>
    <row r="46" spans="1:16" ht="12.75" customHeight="1">
      <c r="A46" s="13"/>
      <c r="B46" s="13"/>
      <c r="C46" s="13"/>
      <c r="D46" s="13" t="s">
        <v>89</v>
      </c>
      <c r="E46" s="13"/>
      <c r="F46" s="13"/>
      <c r="G46" s="13"/>
      <c r="H46" s="13">
        <f>+H14+H31+H44</f>
        <v>0</v>
      </c>
      <c r="P46">
        <f>+P14+P31+P44</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P4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743</v>
      </c>
      <c r="D5" s="5" t="s">
        <v>744</v>
      </c>
      <c r="E5" s="5"/>
    </row>
    <row r="6" spans="1:5" ht="12.75" customHeight="1">
      <c r="A6" t="s">
        <v>18</v>
      </c>
      <c r="C6" s="5" t="s">
        <v>743</v>
      </c>
      <c r="D6" s="5" t="s">
        <v>744</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881.049</v>
      </c>
      <c r="G12" s="11"/>
      <c r="H12" s="10">
        <f>ROUND((G12*F12),2)</f>
        <v>0</v>
      </c>
      <c r="O12">
        <f>rekapitulace!H8</f>
        <v>21</v>
      </c>
      <c r="P12">
        <f>ROUND(O12/100*H12,2)</f>
        <v>0</v>
      </c>
    </row>
    <row r="13" ht="12.75">
      <c r="D13" s="12" t="s">
        <v>745</v>
      </c>
    </row>
    <row r="14" spans="1:16" ht="12.75" customHeight="1">
      <c r="A14" s="13"/>
      <c r="B14" s="13"/>
      <c r="C14" s="13" t="s">
        <v>42</v>
      </c>
      <c r="D14" s="13" t="s">
        <v>41</v>
      </c>
      <c r="E14" s="13"/>
      <c r="F14" s="13"/>
      <c r="G14" s="13"/>
      <c r="H14" s="13">
        <f>SUM(H12:H13)</f>
        <v>0</v>
      </c>
      <c r="P14">
        <f>SUM(P12:P13)</f>
        <v>0</v>
      </c>
    </row>
    <row r="16" spans="1:8" ht="12.75" customHeight="1">
      <c r="A16" s="7"/>
      <c r="B16" s="7"/>
      <c r="C16" s="7" t="s">
        <v>24</v>
      </c>
      <c r="D16" s="7" t="s">
        <v>99</v>
      </c>
      <c r="E16" s="7"/>
      <c r="F16" s="9"/>
      <c r="G16" s="7"/>
      <c r="H16" s="9"/>
    </row>
    <row r="17" spans="1:16" ht="25.5">
      <c r="A17" s="6">
        <v>2</v>
      </c>
      <c r="B17" s="6" t="s">
        <v>162</v>
      </c>
      <c r="C17" s="6" t="s">
        <v>44</v>
      </c>
      <c r="D17" s="6" t="s">
        <v>163</v>
      </c>
      <c r="E17" s="6" t="s">
        <v>94</v>
      </c>
      <c r="F17" s="8">
        <v>881.049</v>
      </c>
      <c r="G17" s="11"/>
      <c r="H17" s="10">
        <f>ROUND((G17*F17),2)</f>
        <v>0</v>
      </c>
      <c r="O17">
        <f>rekapitulace!H8</f>
        <v>21</v>
      </c>
      <c r="P17">
        <f>ROUND(O17/100*H17,2)</f>
        <v>0</v>
      </c>
    </row>
    <row r="18" ht="51">
      <c r="D18" s="12" t="s">
        <v>746</v>
      </c>
    </row>
    <row r="19" spans="1:16" ht="25.5">
      <c r="A19" s="6">
        <v>3</v>
      </c>
      <c r="B19" s="6" t="s">
        <v>122</v>
      </c>
      <c r="C19" s="6" t="s">
        <v>44</v>
      </c>
      <c r="D19" s="6" t="s">
        <v>165</v>
      </c>
      <c r="E19" s="6" t="s">
        <v>94</v>
      </c>
      <c r="F19" s="8">
        <v>881.049</v>
      </c>
      <c r="G19" s="11"/>
      <c r="H19" s="10">
        <f>ROUND((G19*F19),2)</f>
        <v>0</v>
      </c>
      <c r="O19">
        <f>rekapitulace!H8</f>
        <v>21</v>
      </c>
      <c r="P19">
        <f>ROUND(O19/100*H19,2)</f>
        <v>0</v>
      </c>
    </row>
    <row r="20" ht="12.75">
      <c r="D20" s="12" t="s">
        <v>747</v>
      </c>
    </row>
    <row r="21" spans="1:16" ht="12.75">
      <c r="A21" s="6">
        <v>4</v>
      </c>
      <c r="B21" s="6" t="s">
        <v>176</v>
      </c>
      <c r="C21" s="6" t="s">
        <v>44</v>
      </c>
      <c r="D21" s="6" t="s">
        <v>177</v>
      </c>
      <c r="E21" s="6" t="s">
        <v>94</v>
      </c>
      <c r="F21" s="8">
        <v>720.633</v>
      </c>
      <c r="G21" s="11"/>
      <c r="H21" s="10">
        <f>ROUND((G21*F21),2)</f>
        <v>0</v>
      </c>
      <c r="O21">
        <f>rekapitulace!H8</f>
        <v>21</v>
      </c>
      <c r="P21">
        <f>ROUND(O21/100*H21,2)</f>
        <v>0</v>
      </c>
    </row>
    <row r="22" ht="12.75">
      <c r="D22" s="12" t="s">
        <v>748</v>
      </c>
    </row>
    <row r="23" spans="1:16" ht="12.75">
      <c r="A23" s="6">
        <v>5</v>
      </c>
      <c r="B23" s="6" t="s">
        <v>179</v>
      </c>
      <c r="C23" s="6" t="s">
        <v>44</v>
      </c>
      <c r="D23" s="6" t="s">
        <v>180</v>
      </c>
      <c r="E23" s="6" t="s">
        <v>94</v>
      </c>
      <c r="F23" s="8">
        <v>155.52</v>
      </c>
      <c r="G23" s="11"/>
      <c r="H23" s="10">
        <f>ROUND((G23*F23),2)</f>
        <v>0</v>
      </c>
      <c r="O23">
        <f>rekapitulace!H8</f>
        <v>21</v>
      </c>
      <c r="P23">
        <f>ROUND(O23/100*H23,2)</f>
        <v>0</v>
      </c>
    </row>
    <row r="24" ht="51">
      <c r="D24" s="12" t="s">
        <v>749</v>
      </c>
    </row>
    <row r="25" spans="1:16" ht="12.75" customHeight="1">
      <c r="A25" s="13"/>
      <c r="B25" s="13"/>
      <c r="C25" s="13" t="s">
        <v>24</v>
      </c>
      <c r="D25" s="13" t="s">
        <v>99</v>
      </c>
      <c r="E25" s="13"/>
      <c r="F25" s="13"/>
      <c r="G25" s="13"/>
      <c r="H25" s="13">
        <f>SUM(H17:H24)</f>
        <v>0</v>
      </c>
      <c r="P25">
        <f>SUM(P17:P24)</f>
        <v>0</v>
      </c>
    </row>
    <row r="27" spans="1:8" ht="12.75" customHeight="1">
      <c r="A27" s="7"/>
      <c r="B27" s="7"/>
      <c r="C27" s="7" t="s">
        <v>40</v>
      </c>
      <c r="D27" s="7" t="s">
        <v>263</v>
      </c>
      <c r="E27" s="7"/>
      <c r="F27" s="9"/>
      <c r="G27" s="7"/>
      <c r="H27" s="9"/>
    </row>
    <row r="28" spans="1:16" ht="25.5">
      <c r="A28" s="6">
        <v>6</v>
      </c>
      <c r="B28" s="6" t="s">
        <v>750</v>
      </c>
      <c r="C28" s="6" t="s">
        <v>44</v>
      </c>
      <c r="D28" s="6" t="s">
        <v>751</v>
      </c>
      <c r="E28" s="6" t="s">
        <v>152</v>
      </c>
      <c r="F28" s="8">
        <v>537</v>
      </c>
      <c r="G28" s="11"/>
      <c r="H28" s="10">
        <f>ROUND((G28*F28),2)</f>
        <v>0</v>
      </c>
      <c r="O28">
        <f>rekapitulace!H8</f>
        <v>21</v>
      </c>
      <c r="P28">
        <f>ROUND(O28/100*H28,2)</f>
        <v>0</v>
      </c>
    </row>
    <row r="29" ht="51">
      <c r="D29" s="12" t="s">
        <v>752</v>
      </c>
    </row>
    <row r="30" spans="1:16" ht="25.5">
      <c r="A30" s="6">
        <v>7</v>
      </c>
      <c r="B30" s="6" t="s">
        <v>753</v>
      </c>
      <c r="C30" s="6" t="s">
        <v>44</v>
      </c>
      <c r="D30" s="6" t="s">
        <v>754</v>
      </c>
      <c r="E30" s="6" t="s">
        <v>59</v>
      </c>
      <c r="F30" s="8">
        <v>5</v>
      </c>
      <c r="G30" s="11"/>
      <c r="H30" s="10">
        <f>ROUND((G30*F30),2)</f>
        <v>0</v>
      </c>
      <c r="O30">
        <f>rekapitulace!H8</f>
        <v>21</v>
      </c>
      <c r="P30">
        <f>ROUND(O30/100*H30,2)</f>
        <v>0</v>
      </c>
    </row>
    <row r="31" ht="76.5">
      <c r="D31" s="12" t="s">
        <v>755</v>
      </c>
    </row>
    <row r="32" spans="1:16" ht="25.5">
      <c r="A32" s="6">
        <v>8</v>
      </c>
      <c r="B32" s="6" t="s">
        <v>756</v>
      </c>
      <c r="C32" s="6" t="s">
        <v>44</v>
      </c>
      <c r="D32" s="6" t="s">
        <v>757</v>
      </c>
      <c r="E32" s="6" t="s">
        <v>59</v>
      </c>
      <c r="F32" s="8">
        <v>3</v>
      </c>
      <c r="G32" s="11"/>
      <c r="H32" s="10">
        <f>ROUND((G32*F32),2)</f>
        <v>0</v>
      </c>
      <c r="O32">
        <f>rekapitulace!H8</f>
        <v>21</v>
      </c>
      <c r="P32">
        <f>ROUND(O32/100*H32,2)</f>
        <v>0</v>
      </c>
    </row>
    <row r="33" ht="63.75">
      <c r="D33" s="12" t="s">
        <v>758</v>
      </c>
    </row>
    <row r="34" spans="1:16" ht="12.75">
      <c r="A34" s="6">
        <v>9</v>
      </c>
      <c r="B34" s="6" t="s">
        <v>273</v>
      </c>
      <c r="C34" s="6" t="s">
        <v>44</v>
      </c>
      <c r="D34" s="6" t="s">
        <v>274</v>
      </c>
      <c r="E34" s="6" t="s">
        <v>94</v>
      </c>
      <c r="F34" s="8">
        <v>4.896</v>
      </c>
      <c r="G34" s="11"/>
      <c r="H34" s="10">
        <f>ROUND((G34*F34),2)</f>
        <v>0</v>
      </c>
      <c r="O34">
        <f>rekapitulace!H8</f>
        <v>21</v>
      </c>
      <c r="P34">
        <f>ROUND(O34/100*H34,2)</f>
        <v>0</v>
      </c>
    </row>
    <row r="35" ht="12.75">
      <c r="D35" s="12" t="s">
        <v>759</v>
      </c>
    </row>
    <row r="36" spans="1:16" ht="12.75">
      <c r="A36" s="6">
        <v>10</v>
      </c>
      <c r="B36" s="6" t="s">
        <v>760</v>
      </c>
      <c r="C36" s="6" t="s">
        <v>44</v>
      </c>
      <c r="D36" s="6" t="s">
        <v>761</v>
      </c>
      <c r="E36" s="6" t="s">
        <v>152</v>
      </c>
      <c r="F36" s="8">
        <v>537</v>
      </c>
      <c r="G36" s="11"/>
      <c r="H36" s="10">
        <f>ROUND((G36*F36),2)</f>
        <v>0</v>
      </c>
      <c r="O36">
        <f>rekapitulace!H8</f>
        <v>21</v>
      </c>
      <c r="P36">
        <f>ROUND(O36/100*H36,2)</f>
        <v>0</v>
      </c>
    </row>
    <row r="37" ht="12.75">
      <c r="D37" s="12" t="s">
        <v>762</v>
      </c>
    </row>
    <row r="38" spans="1:16" ht="12.75" customHeight="1">
      <c r="A38" s="13"/>
      <c r="B38" s="13"/>
      <c r="C38" s="13" t="s">
        <v>40</v>
      </c>
      <c r="D38" s="13" t="s">
        <v>263</v>
      </c>
      <c r="E38" s="13"/>
      <c r="F38" s="13"/>
      <c r="G38" s="13"/>
      <c r="H38" s="13">
        <f>SUM(H28:H37)</f>
        <v>0</v>
      </c>
      <c r="P38">
        <f>SUM(P28:P37)</f>
        <v>0</v>
      </c>
    </row>
    <row r="40" spans="1:16" ht="12.75" customHeight="1">
      <c r="A40" s="13"/>
      <c r="B40" s="13"/>
      <c r="C40" s="13"/>
      <c r="D40" s="13" t="s">
        <v>89</v>
      </c>
      <c r="E40" s="13"/>
      <c r="F40" s="13"/>
      <c r="G40" s="13"/>
      <c r="H40" s="13">
        <f>+H14+H25+H38</f>
        <v>0</v>
      </c>
      <c r="P40">
        <f>+P14+P25+P38</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P6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763</v>
      </c>
      <c r="D5" s="5" t="s">
        <v>764</v>
      </c>
      <c r="E5" s="5"/>
    </row>
    <row r="6" spans="1:5" ht="12.75" customHeight="1">
      <c r="A6" t="s">
        <v>18</v>
      </c>
      <c r="C6" s="5" t="s">
        <v>763</v>
      </c>
      <c r="D6" s="5" t="s">
        <v>764</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92</v>
      </c>
      <c r="C12" s="6" t="s">
        <v>44</v>
      </c>
      <c r="D12" s="6" t="s">
        <v>93</v>
      </c>
      <c r="E12" s="6" t="s">
        <v>94</v>
      </c>
      <c r="F12" s="8">
        <v>94.597</v>
      </c>
      <c r="G12" s="11"/>
      <c r="H12" s="10">
        <f>ROUND((G12*F12),2)</f>
        <v>0</v>
      </c>
      <c r="O12">
        <f>rekapitulace!H8</f>
        <v>21</v>
      </c>
      <c r="P12">
        <f>ROUND(O12/100*H12,2)</f>
        <v>0</v>
      </c>
    </row>
    <row r="13" ht="267.75">
      <c r="D13" s="12" t="s">
        <v>765</v>
      </c>
    </row>
    <row r="14" spans="1:16" ht="25.5">
      <c r="A14" s="6">
        <v>2</v>
      </c>
      <c r="B14" s="6" t="s">
        <v>766</v>
      </c>
      <c r="C14" s="6" t="s">
        <v>44</v>
      </c>
      <c r="D14" s="6" t="s">
        <v>767</v>
      </c>
      <c r="E14" s="6" t="s">
        <v>59</v>
      </c>
      <c r="F14" s="8">
        <v>1</v>
      </c>
      <c r="G14" s="11"/>
      <c r="H14" s="10">
        <f>ROUND((G14*F14),2)</f>
        <v>0</v>
      </c>
      <c r="O14">
        <f>rekapitulace!H8</f>
        <v>21</v>
      </c>
      <c r="P14">
        <f>ROUND(O14/100*H14,2)</f>
        <v>0</v>
      </c>
    </row>
    <row r="15" spans="1:16" ht="38.25">
      <c r="A15" s="6">
        <v>3</v>
      </c>
      <c r="B15" s="6" t="s">
        <v>768</v>
      </c>
      <c r="C15" s="6" t="s">
        <v>44</v>
      </c>
      <c r="D15" s="6" t="s">
        <v>769</v>
      </c>
      <c r="E15" s="6" t="s">
        <v>59</v>
      </c>
      <c r="F15" s="8">
        <v>1</v>
      </c>
      <c r="G15" s="11"/>
      <c r="H15" s="10">
        <f>ROUND((G15*F15),2)</f>
        <v>0</v>
      </c>
      <c r="O15">
        <f>rekapitulace!H8</f>
        <v>21</v>
      </c>
      <c r="P15">
        <f>ROUND(O15/100*H15,2)</f>
        <v>0</v>
      </c>
    </row>
    <row r="16" spans="1:16" ht="12.75" customHeight="1">
      <c r="A16" s="13"/>
      <c r="B16" s="13"/>
      <c r="C16" s="13" t="s">
        <v>42</v>
      </c>
      <c r="D16" s="13" t="s">
        <v>41</v>
      </c>
      <c r="E16" s="13"/>
      <c r="F16" s="13"/>
      <c r="G16" s="13"/>
      <c r="H16" s="13">
        <f>SUM(H12:H15)</f>
        <v>0</v>
      </c>
      <c r="P16">
        <f>SUM(P12:P15)</f>
        <v>0</v>
      </c>
    </row>
    <row r="18" spans="1:8" ht="12.75" customHeight="1">
      <c r="A18" s="7"/>
      <c r="B18" s="7"/>
      <c r="C18" s="7" t="s">
        <v>24</v>
      </c>
      <c r="D18" s="7" t="s">
        <v>99</v>
      </c>
      <c r="E18" s="7"/>
      <c r="F18" s="9"/>
      <c r="G18" s="7"/>
      <c r="H18" s="9"/>
    </row>
    <row r="19" spans="1:16" ht="12.75">
      <c r="A19" s="6">
        <v>4</v>
      </c>
      <c r="B19" s="6" t="s">
        <v>770</v>
      </c>
      <c r="C19" s="6" t="s">
        <v>44</v>
      </c>
      <c r="D19" s="6" t="s">
        <v>771</v>
      </c>
      <c r="E19" s="6" t="s">
        <v>94</v>
      </c>
      <c r="F19" s="8">
        <v>176.149</v>
      </c>
      <c r="G19" s="11"/>
      <c r="H19" s="10">
        <f>ROUND((G19*F19),2)</f>
        <v>0</v>
      </c>
      <c r="O19">
        <f>rekapitulace!H8</f>
        <v>21</v>
      </c>
      <c r="P19">
        <f>ROUND(O19/100*H19,2)</f>
        <v>0</v>
      </c>
    </row>
    <row r="20" ht="267.75">
      <c r="D20" s="12" t="s">
        <v>772</v>
      </c>
    </row>
    <row r="21" spans="1:16" ht="12.75">
      <c r="A21" s="6">
        <v>5</v>
      </c>
      <c r="B21" s="6" t="s">
        <v>773</v>
      </c>
      <c r="C21" s="6" t="s">
        <v>44</v>
      </c>
      <c r="D21" s="6" t="s">
        <v>774</v>
      </c>
      <c r="E21" s="6" t="s">
        <v>94</v>
      </c>
      <c r="F21" s="8">
        <v>81.551</v>
      </c>
      <c r="G21" s="11"/>
      <c r="H21" s="10">
        <f>ROUND((G21*F21),2)</f>
        <v>0</v>
      </c>
      <c r="O21">
        <f>rekapitulace!H8</f>
        <v>21</v>
      </c>
      <c r="P21">
        <f>ROUND(O21/100*H21,2)</f>
        <v>0</v>
      </c>
    </row>
    <row r="22" ht="229.5">
      <c r="D22" s="12" t="s">
        <v>775</v>
      </c>
    </row>
    <row r="23" spans="1:16" ht="25.5">
      <c r="A23" s="6">
        <v>6</v>
      </c>
      <c r="B23" s="6" t="s">
        <v>176</v>
      </c>
      <c r="C23" s="6" t="s">
        <v>44</v>
      </c>
      <c r="D23" s="6" t="s">
        <v>776</v>
      </c>
      <c r="E23" s="6" t="s">
        <v>94</v>
      </c>
      <c r="F23" s="8">
        <v>41.925</v>
      </c>
      <c r="G23" s="11"/>
      <c r="H23" s="10">
        <f>ROUND((G23*F23),2)</f>
        <v>0</v>
      </c>
      <c r="O23">
        <f>rekapitulace!H8</f>
        <v>21</v>
      </c>
      <c r="P23">
        <f>ROUND(O23/100*H23,2)</f>
        <v>0</v>
      </c>
    </row>
    <row r="24" ht="63.75">
      <c r="D24" s="12" t="s">
        <v>777</v>
      </c>
    </row>
    <row r="25" spans="1:16" ht="25.5">
      <c r="A25" s="6">
        <v>7</v>
      </c>
      <c r="B25" s="6" t="s">
        <v>179</v>
      </c>
      <c r="C25" s="6" t="s">
        <v>44</v>
      </c>
      <c r="D25" s="6" t="s">
        <v>778</v>
      </c>
      <c r="E25" s="6" t="s">
        <v>94</v>
      </c>
      <c r="F25" s="8">
        <v>26.482</v>
      </c>
      <c r="G25" s="11"/>
      <c r="H25" s="10">
        <f>ROUND((G25*F25),2)</f>
        <v>0</v>
      </c>
      <c r="O25">
        <f>rekapitulace!H8</f>
        <v>21</v>
      </c>
      <c r="P25">
        <f>ROUND(O25/100*H25,2)</f>
        <v>0</v>
      </c>
    </row>
    <row r="26" ht="242.25">
      <c r="D26" s="12" t="s">
        <v>779</v>
      </c>
    </row>
    <row r="27" spans="1:16" ht="12.75" customHeight="1">
      <c r="A27" s="13"/>
      <c r="B27" s="13"/>
      <c r="C27" s="13" t="s">
        <v>24</v>
      </c>
      <c r="D27" s="13" t="s">
        <v>99</v>
      </c>
      <c r="E27" s="13"/>
      <c r="F27" s="13"/>
      <c r="G27" s="13"/>
      <c r="H27" s="13">
        <f>SUM(H19:H26)</f>
        <v>0</v>
      </c>
      <c r="P27">
        <f>SUM(P19:P26)</f>
        <v>0</v>
      </c>
    </row>
    <row r="29" spans="1:8" ht="12.75" customHeight="1">
      <c r="A29" s="7"/>
      <c r="B29" s="7"/>
      <c r="C29" s="7" t="s">
        <v>34</v>
      </c>
      <c r="D29" s="7" t="s">
        <v>190</v>
      </c>
      <c r="E29" s="7"/>
      <c r="F29" s="9"/>
      <c r="G29" s="7"/>
      <c r="H29" s="9"/>
    </row>
    <row r="30" spans="1:16" ht="12.75">
      <c r="A30" s="6">
        <v>8</v>
      </c>
      <c r="B30" s="6" t="s">
        <v>780</v>
      </c>
      <c r="C30" s="6" t="s">
        <v>44</v>
      </c>
      <c r="D30" s="6" t="s">
        <v>781</v>
      </c>
      <c r="E30" s="6" t="s">
        <v>94</v>
      </c>
      <c r="F30" s="8">
        <v>23.232</v>
      </c>
      <c r="G30" s="11"/>
      <c r="H30" s="10">
        <f>ROUND((G30*F30),2)</f>
        <v>0</v>
      </c>
      <c r="O30">
        <f>rekapitulace!H8</f>
        <v>21</v>
      </c>
      <c r="P30">
        <f>ROUND(O30/100*H30,2)</f>
        <v>0</v>
      </c>
    </row>
    <row r="31" ht="153">
      <c r="D31" s="12" t="s">
        <v>782</v>
      </c>
    </row>
    <row r="32" spans="1:16" ht="12.75" customHeight="1">
      <c r="A32" s="13"/>
      <c r="B32" s="13"/>
      <c r="C32" s="13" t="s">
        <v>34</v>
      </c>
      <c r="D32" s="13" t="s">
        <v>190</v>
      </c>
      <c r="E32" s="13"/>
      <c r="F32" s="13"/>
      <c r="G32" s="13"/>
      <c r="H32" s="13">
        <f>SUM(H30:H31)</f>
        <v>0</v>
      </c>
      <c r="P32">
        <f>SUM(P30:P31)</f>
        <v>0</v>
      </c>
    </row>
    <row r="34" spans="1:8" ht="12.75" customHeight="1">
      <c r="A34" s="7"/>
      <c r="B34" s="7"/>
      <c r="C34" s="7" t="s">
        <v>39</v>
      </c>
      <c r="D34" s="7" t="s">
        <v>259</v>
      </c>
      <c r="E34" s="7"/>
      <c r="F34" s="9"/>
      <c r="G34" s="7"/>
      <c r="H34" s="9"/>
    </row>
    <row r="35" spans="1:16" ht="25.5">
      <c r="A35" s="6">
        <v>9</v>
      </c>
      <c r="B35" s="6" t="s">
        <v>783</v>
      </c>
      <c r="C35" s="6" t="s">
        <v>44</v>
      </c>
      <c r="D35" s="6" t="s">
        <v>784</v>
      </c>
      <c r="E35" s="6" t="s">
        <v>152</v>
      </c>
      <c r="F35" s="8">
        <v>92</v>
      </c>
      <c r="G35" s="11"/>
      <c r="H35" s="10">
        <f>ROUND((G35*F35),2)</f>
        <v>0</v>
      </c>
      <c r="O35">
        <f>rekapitulace!H8</f>
        <v>21</v>
      </c>
      <c r="P35">
        <f>ROUND(O35/100*H35,2)</f>
        <v>0</v>
      </c>
    </row>
    <row r="36" ht="63.75">
      <c r="D36" s="12" t="s">
        <v>785</v>
      </c>
    </row>
    <row r="37" spans="1:16" ht="25.5">
      <c r="A37" s="6">
        <v>10</v>
      </c>
      <c r="B37" s="6" t="s">
        <v>786</v>
      </c>
      <c r="C37" s="6" t="s">
        <v>44</v>
      </c>
      <c r="D37" s="6" t="s">
        <v>787</v>
      </c>
      <c r="E37" s="6" t="s">
        <v>152</v>
      </c>
      <c r="F37" s="8">
        <v>24</v>
      </c>
      <c r="G37" s="11"/>
      <c r="H37" s="10">
        <f>ROUND((G37*F37),2)</f>
        <v>0</v>
      </c>
      <c r="O37">
        <f>rekapitulace!H8</f>
        <v>21</v>
      </c>
      <c r="P37">
        <f>ROUND(O37/100*H37,2)</f>
        <v>0</v>
      </c>
    </row>
    <row r="38" ht="25.5">
      <c r="D38" s="12" t="s">
        <v>788</v>
      </c>
    </row>
    <row r="39" spans="1:16" ht="25.5">
      <c r="A39" s="6">
        <v>11</v>
      </c>
      <c r="B39" s="6" t="s">
        <v>789</v>
      </c>
      <c r="C39" s="6" t="s">
        <v>44</v>
      </c>
      <c r="D39" s="6" t="s">
        <v>790</v>
      </c>
      <c r="E39" s="6" t="s">
        <v>152</v>
      </c>
      <c r="F39" s="8">
        <v>362</v>
      </c>
      <c r="G39" s="11"/>
      <c r="H39" s="10">
        <f>ROUND((G39*F39),2)</f>
        <v>0</v>
      </c>
      <c r="O39">
        <f>rekapitulace!H8</f>
        <v>21</v>
      </c>
      <c r="P39">
        <f>ROUND(O39/100*H39,2)</f>
        <v>0</v>
      </c>
    </row>
    <row r="40" ht="178.5">
      <c r="D40" s="12" t="s">
        <v>791</v>
      </c>
    </row>
    <row r="41" spans="1:16" ht="12.75">
      <c r="A41" s="6">
        <v>12</v>
      </c>
      <c r="B41" s="6" t="s">
        <v>792</v>
      </c>
      <c r="C41" s="6" t="s">
        <v>44</v>
      </c>
      <c r="D41" s="6" t="s">
        <v>793</v>
      </c>
      <c r="E41" s="6" t="s">
        <v>152</v>
      </c>
      <c r="F41" s="8">
        <v>533.707</v>
      </c>
      <c r="G41" s="11"/>
      <c r="H41" s="10">
        <f>ROUND((G41*F41),2)</f>
        <v>0</v>
      </c>
      <c r="O41">
        <f>rekapitulace!H8</f>
        <v>21</v>
      </c>
      <c r="P41">
        <f>ROUND(O41/100*H41,2)</f>
        <v>0</v>
      </c>
    </row>
    <row r="42" ht="178.5">
      <c r="D42" s="12" t="s">
        <v>794</v>
      </c>
    </row>
    <row r="43" spans="1:16" ht="25.5">
      <c r="A43" s="6">
        <v>13</v>
      </c>
      <c r="B43" s="6" t="s">
        <v>795</v>
      </c>
      <c r="C43" s="6" t="s">
        <v>44</v>
      </c>
      <c r="D43" s="6" t="s">
        <v>796</v>
      </c>
      <c r="E43" s="6" t="s">
        <v>59</v>
      </c>
      <c r="F43" s="8">
        <v>24</v>
      </c>
      <c r="G43" s="11"/>
      <c r="H43" s="10">
        <f>ROUND((G43*F43),2)</f>
        <v>0</v>
      </c>
      <c r="O43">
        <f>rekapitulace!H8</f>
        <v>21</v>
      </c>
      <c r="P43">
        <f>ROUND(O43/100*H43,2)</f>
        <v>0</v>
      </c>
    </row>
    <row r="44" ht="12.75">
      <c r="D44" s="12" t="s">
        <v>797</v>
      </c>
    </row>
    <row r="45" spans="1:16" ht="25.5">
      <c r="A45" s="6">
        <v>14</v>
      </c>
      <c r="B45" s="6" t="s">
        <v>798</v>
      </c>
      <c r="C45" s="6" t="s">
        <v>44</v>
      </c>
      <c r="D45" s="6" t="s">
        <v>799</v>
      </c>
      <c r="E45" s="6" t="s">
        <v>152</v>
      </c>
      <c r="F45" s="8">
        <v>533.707</v>
      </c>
      <c r="G45" s="11"/>
      <c r="H45" s="10">
        <f>ROUND((G45*F45),2)</f>
        <v>0</v>
      </c>
      <c r="O45">
        <f>rekapitulace!H8</f>
        <v>21</v>
      </c>
      <c r="P45">
        <f>ROUND(O45/100*H45,2)</f>
        <v>0</v>
      </c>
    </row>
    <row r="46" ht="229.5">
      <c r="D46" s="12" t="s">
        <v>800</v>
      </c>
    </row>
    <row r="47" spans="1:16" ht="38.25">
      <c r="A47" s="6">
        <v>15</v>
      </c>
      <c r="B47" s="6" t="s">
        <v>801</v>
      </c>
      <c r="C47" s="6" t="s">
        <v>44</v>
      </c>
      <c r="D47" s="6" t="s">
        <v>802</v>
      </c>
      <c r="E47" s="6" t="s">
        <v>59</v>
      </c>
      <c r="F47" s="8">
        <v>24</v>
      </c>
      <c r="G47" s="11"/>
      <c r="H47" s="10">
        <f>ROUND((G47*F47),2)</f>
        <v>0</v>
      </c>
      <c r="O47">
        <f>rekapitulace!H8</f>
        <v>21</v>
      </c>
      <c r="P47">
        <f>ROUND(O47/100*H47,2)</f>
        <v>0</v>
      </c>
    </row>
    <row r="48" ht="12.75">
      <c r="D48" s="12" t="s">
        <v>797</v>
      </c>
    </row>
    <row r="49" spans="1:16" ht="25.5">
      <c r="A49" s="6">
        <v>16</v>
      </c>
      <c r="B49" s="6" t="s">
        <v>803</v>
      </c>
      <c r="C49" s="6" t="s">
        <v>44</v>
      </c>
      <c r="D49" s="6" t="s">
        <v>804</v>
      </c>
      <c r="E49" s="6" t="s">
        <v>59</v>
      </c>
      <c r="F49" s="8">
        <v>10</v>
      </c>
      <c r="G49" s="11"/>
      <c r="H49" s="10">
        <f aca="true" t="shared" si="0" ref="H49:H57">ROUND((G49*F49),2)</f>
        <v>0</v>
      </c>
      <c r="O49">
        <f>rekapitulace!H8</f>
        <v>21</v>
      </c>
      <c r="P49">
        <f aca="true" t="shared" si="1" ref="P49:P57">ROUND(O49/100*H49,2)</f>
        <v>0</v>
      </c>
    </row>
    <row r="50" spans="1:16" ht="12.75">
      <c r="A50" s="6">
        <v>17</v>
      </c>
      <c r="B50" s="6" t="s">
        <v>805</v>
      </c>
      <c r="C50" s="6" t="s">
        <v>44</v>
      </c>
      <c r="D50" s="6" t="s">
        <v>806</v>
      </c>
      <c r="E50" s="6" t="s">
        <v>59</v>
      </c>
      <c r="F50" s="8">
        <v>11</v>
      </c>
      <c r="G50" s="11"/>
      <c r="H50" s="10">
        <f t="shared" si="0"/>
        <v>0</v>
      </c>
      <c r="O50">
        <f>rekapitulace!H8</f>
        <v>21</v>
      </c>
      <c r="P50">
        <f t="shared" si="1"/>
        <v>0</v>
      </c>
    </row>
    <row r="51" spans="1:16" ht="38.25">
      <c r="A51" s="6">
        <v>18</v>
      </c>
      <c r="B51" s="6" t="s">
        <v>807</v>
      </c>
      <c r="C51" s="6" t="s">
        <v>44</v>
      </c>
      <c r="D51" s="6" t="s">
        <v>808</v>
      </c>
      <c r="E51" s="6" t="s">
        <v>59</v>
      </c>
      <c r="F51" s="8">
        <v>10</v>
      </c>
      <c r="G51" s="11"/>
      <c r="H51" s="10">
        <f t="shared" si="0"/>
        <v>0</v>
      </c>
      <c r="O51">
        <f>rekapitulace!H8</f>
        <v>21</v>
      </c>
      <c r="P51">
        <f t="shared" si="1"/>
        <v>0</v>
      </c>
    </row>
    <row r="52" spans="1:16" ht="38.25">
      <c r="A52" s="6">
        <v>19</v>
      </c>
      <c r="B52" s="6" t="s">
        <v>809</v>
      </c>
      <c r="C52" s="6" t="s">
        <v>44</v>
      </c>
      <c r="D52" s="6" t="s">
        <v>810</v>
      </c>
      <c r="E52" s="6" t="s">
        <v>59</v>
      </c>
      <c r="F52" s="8">
        <v>1</v>
      </c>
      <c r="G52" s="11"/>
      <c r="H52" s="10">
        <f t="shared" si="0"/>
        <v>0</v>
      </c>
      <c r="O52">
        <f>rekapitulace!H8</f>
        <v>21</v>
      </c>
      <c r="P52">
        <f t="shared" si="1"/>
        <v>0</v>
      </c>
    </row>
    <row r="53" spans="1:16" ht="38.25">
      <c r="A53" s="6">
        <v>20</v>
      </c>
      <c r="B53" s="6" t="s">
        <v>811</v>
      </c>
      <c r="C53" s="6" t="s">
        <v>44</v>
      </c>
      <c r="D53" s="6" t="s">
        <v>812</v>
      </c>
      <c r="E53" s="6" t="s">
        <v>59</v>
      </c>
      <c r="F53" s="8">
        <v>11</v>
      </c>
      <c r="G53" s="11"/>
      <c r="H53" s="10">
        <f t="shared" si="0"/>
        <v>0</v>
      </c>
      <c r="O53">
        <f>rekapitulace!H8</f>
        <v>21</v>
      </c>
      <c r="P53">
        <f t="shared" si="1"/>
        <v>0</v>
      </c>
    </row>
    <row r="54" spans="1:16" ht="25.5">
      <c r="A54" s="6">
        <v>21</v>
      </c>
      <c r="B54" s="6" t="s">
        <v>813</v>
      </c>
      <c r="C54" s="6" t="s">
        <v>44</v>
      </c>
      <c r="D54" s="6" t="s">
        <v>814</v>
      </c>
      <c r="E54" s="6" t="s">
        <v>59</v>
      </c>
      <c r="F54" s="8">
        <v>1</v>
      </c>
      <c r="G54" s="11"/>
      <c r="H54" s="10">
        <f t="shared" si="0"/>
        <v>0</v>
      </c>
      <c r="O54">
        <f>rekapitulace!H8</f>
        <v>21</v>
      </c>
      <c r="P54">
        <f t="shared" si="1"/>
        <v>0</v>
      </c>
    </row>
    <row r="55" spans="1:16" ht="38.25">
      <c r="A55" s="6">
        <v>22</v>
      </c>
      <c r="B55" s="6" t="s">
        <v>815</v>
      </c>
      <c r="C55" s="6" t="s">
        <v>44</v>
      </c>
      <c r="D55" s="6" t="s">
        <v>816</v>
      </c>
      <c r="E55" s="6" t="s">
        <v>59</v>
      </c>
      <c r="F55" s="8">
        <v>1</v>
      </c>
      <c r="G55" s="11"/>
      <c r="H55" s="10">
        <f t="shared" si="0"/>
        <v>0</v>
      </c>
      <c r="O55">
        <f>rekapitulace!H8</f>
        <v>21</v>
      </c>
      <c r="P55">
        <f t="shared" si="1"/>
        <v>0</v>
      </c>
    </row>
    <row r="56" spans="1:16" ht="38.25">
      <c r="A56" s="6">
        <v>23</v>
      </c>
      <c r="B56" s="6" t="s">
        <v>817</v>
      </c>
      <c r="C56" s="6" t="s">
        <v>44</v>
      </c>
      <c r="D56" s="6" t="s">
        <v>818</v>
      </c>
      <c r="E56" s="6" t="s">
        <v>59</v>
      </c>
      <c r="F56" s="8">
        <v>3</v>
      </c>
      <c r="G56" s="11"/>
      <c r="H56" s="10">
        <f t="shared" si="0"/>
        <v>0</v>
      </c>
      <c r="O56">
        <f>rekapitulace!H8</f>
        <v>21</v>
      </c>
      <c r="P56">
        <f t="shared" si="1"/>
        <v>0</v>
      </c>
    </row>
    <row r="57" spans="1:16" ht="38.25">
      <c r="A57" s="6">
        <v>24</v>
      </c>
      <c r="B57" s="6" t="s">
        <v>819</v>
      </c>
      <c r="C57" s="6" t="s">
        <v>44</v>
      </c>
      <c r="D57" s="6" t="s">
        <v>820</v>
      </c>
      <c r="E57" s="6" t="s">
        <v>59</v>
      </c>
      <c r="F57" s="8">
        <v>3</v>
      </c>
      <c r="G57" s="11"/>
      <c r="H57" s="10">
        <f t="shared" si="0"/>
        <v>0</v>
      </c>
      <c r="O57">
        <f>rekapitulace!H8</f>
        <v>21</v>
      </c>
      <c r="P57">
        <f t="shared" si="1"/>
        <v>0</v>
      </c>
    </row>
    <row r="58" spans="1:16" ht="12.75" customHeight="1">
      <c r="A58" s="13"/>
      <c r="B58" s="13"/>
      <c r="C58" s="13" t="s">
        <v>39</v>
      </c>
      <c r="D58" s="13" t="s">
        <v>259</v>
      </c>
      <c r="E58" s="13"/>
      <c r="F58" s="13"/>
      <c r="G58" s="13"/>
      <c r="H58" s="13">
        <f>SUM(H35:H57)</f>
        <v>0</v>
      </c>
      <c r="P58">
        <f>SUM(P35:P57)</f>
        <v>0</v>
      </c>
    </row>
    <row r="60" spans="1:16" ht="12.75" customHeight="1">
      <c r="A60" s="13"/>
      <c r="B60" s="13"/>
      <c r="C60" s="13"/>
      <c r="D60" s="13" t="s">
        <v>89</v>
      </c>
      <c r="E60" s="13"/>
      <c r="F60" s="13"/>
      <c r="G60" s="13"/>
      <c r="H60" s="13">
        <f>+H16+H27+H32+H58</f>
        <v>0</v>
      </c>
      <c r="P60">
        <f>+P16+P27+P32+P58</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P93"/>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821</v>
      </c>
      <c r="D5" s="5" t="s">
        <v>822</v>
      </c>
      <c r="E5" s="5"/>
    </row>
    <row r="6" spans="1:5" ht="12.75" customHeight="1">
      <c r="A6" t="s">
        <v>18</v>
      </c>
      <c r="C6" s="5" t="s">
        <v>821</v>
      </c>
      <c r="D6" s="5" t="s">
        <v>822</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823</v>
      </c>
      <c r="D11" s="7" t="s">
        <v>41</v>
      </c>
      <c r="E11" s="7"/>
      <c r="F11" s="9"/>
      <c r="G11" s="7"/>
      <c r="H11" s="9"/>
    </row>
    <row r="12" spans="1:16" ht="25.5">
      <c r="A12" s="6">
        <v>1</v>
      </c>
      <c r="B12" s="6" t="s">
        <v>824</v>
      </c>
      <c r="C12" s="6" t="s">
        <v>44</v>
      </c>
      <c r="D12" s="6" t="s">
        <v>825</v>
      </c>
      <c r="E12" s="6" t="s">
        <v>94</v>
      </c>
      <c r="F12" s="8">
        <v>97.5</v>
      </c>
      <c r="G12" s="11"/>
      <c r="H12" s="10">
        <f>ROUND((G12*F12),2)</f>
        <v>0</v>
      </c>
      <c r="O12">
        <f>rekapitulace!H8</f>
        <v>21</v>
      </c>
      <c r="P12">
        <f>ROUND(O12/100*H12,2)</f>
        <v>0</v>
      </c>
    </row>
    <row r="13" spans="1:16" ht="51">
      <c r="A13" s="6">
        <v>2</v>
      </c>
      <c r="B13" s="6" t="s">
        <v>826</v>
      </c>
      <c r="C13" s="6" t="s">
        <v>44</v>
      </c>
      <c r="D13" s="6" t="s">
        <v>827</v>
      </c>
      <c r="E13" s="6" t="s">
        <v>46</v>
      </c>
      <c r="F13" s="8">
        <v>2</v>
      </c>
      <c r="G13" s="11"/>
      <c r="H13" s="10">
        <f>ROUND((G13*F13),2)</f>
        <v>0</v>
      </c>
      <c r="O13">
        <f>rekapitulace!H8</f>
        <v>21</v>
      </c>
      <c r="P13">
        <f>ROUND(O13/100*H13,2)</f>
        <v>0</v>
      </c>
    </row>
    <row r="14" spans="1:16" ht="12.75" customHeight="1">
      <c r="A14" s="13"/>
      <c r="B14" s="13"/>
      <c r="C14" s="13" t="s">
        <v>823</v>
      </c>
      <c r="D14" s="13" t="s">
        <v>41</v>
      </c>
      <c r="E14" s="13"/>
      <c r="F14" s="13"/>
      <c r="G14" s="13"/>
      <c r="H14" s="13">
        <f>SUM(H12:H13)</f>
        <v>0</v>
      </c>
      <c r="P14">
        <f>SUM(P12:P13)</f>
        <v>0</v>
      </c>
    </row>
    <row r="16" spans="1:8" ht="12.75" customHeight="1">
      <c r="A16" s="7"/>
      <c r="B16" s="7"/>
      <c r="C16" s="7" t="s">
        <v>829</v>
      </c>
      <c r="D16" s="7" t="s">
        <v>828</v>
      </c>
      <c r="E16" s="7"/>
      <c r="F16" s="9"/>
      <c r="G16" s="7"/>
      <c r="H16" s="9"/>
    </row>
    <row r="17" spans="1:16" ht="25.5">
      <c r="A17" s="6">
        <v>3</v>
      </c>
      <c r="B17" s="6" t="s">
        <v>830</v>
      </c>
      <c r="C17" s="6" t="s">
        <v>44</v>
      </c>
      <c r="D17" s="6" t="s">
        <v>831</v>
      </c>
      <c r="E17" s="6" t="s">
        <v>94</v>
      </c>
      <c r="F17" s="8">
        <v>780</v>
      </c>
      <c r="G17" s="11"/>
      <c r="H17" s="10">
        <f aca="true" t="shared" si="0" ref="H17:H27">ROUND((G17*F17),2)</f>
        <v>0</v>
      </c>
      <c r="O17">
        <f>rekapitulace!H8</f>
        <v>21</v>
      </c>
      <c r="P17">
        <f aca="true" t="shared" si="1" ref="P17:P27">ROUND(O17/100*H17,2)</f>
        <v>0</v>
      </c>
    </row>
    <row r="18" spans="1:16" ht="25.5">
      <c r="A18" s="6">
        <v>4</v>
      </c>
      <c r="B18" s="6" t="s">
        <v>832</v>
      </c>
      <c r="C18" s="6" t="s">
        <v>44</v>
      </c>
      <c r="D18" s="6" t="s">
        <v>833</v>
      </c>
      <c r="E18" s="6" t="s">
        <v>94</v>
      </c>
      <c r="F18" s="8">
        <v>192</v>
      </c>
      <c r="G18" s="11"/>
      <c r="H18" s="10">
        <f t="shared" si="0"/>
        <v>0</v>
      </c>
      <c r="O18">
        <f>rekapitulace!H8</f>
        <v>21</v>
      </c>
      <c r="P18">
        <f t="shared" si="1"/>
        <v>0</v>
      </c>
    </row>
    <row r="19" spans="1:16" ht="25.5">
      <c r="A19" s="6">
        <v>5</v>
      </c>
      <c r="B19" s="6" t="s">
        <v>834</v>
      </c>
      <c r="C19" s="6" t="s">
        <v>44</v>
      </c>
      <c r="D19" s="6" t="s">
        <v>835</v>
      </c>
      <c r="E19" s="6" t="s">
        <v>94</v>
      </c>
      <c r="F19" s="8">
        <v>57.6</v>
      </c>
      <c r="G19" s="11"/>
      <c r="H19" s="10">
        <f t="shared" si="0"/>
        <v>0</v>
      </c>
      <c r="O19">
        <f>rekapitulace!H8</f>
        <v>21</v>
      </c>
      <c r="P19">
        <f t="shared" si="1"/>
        <v>0</v>
      </c>
    </row>
    <row r="20" spans="1:16" ht="25.5">
      <c r="A20" s="6">
        <v>6</v>
      </c>
      <c r="B20" s="6" t="s">
        <v>836</v>
      </c>
      <c r="C20" s="6" t="s">
        <v>44</v>
      </c>
      <c r="D20" s="6" t="s">
        <v>837</v>
      </c>
      <c r="E20" s="6" t="s">
        <v>94</v>
      </c>
      <c r="F20" s="8">
        <v>257.4</v>
      </c>
      <c r="G20" s="11"/>
      <c r="H20" s="10">
        <f t="shared" si="0"/>
        <v>0</v>
      </c>
      <c r="O20">
        <f>rekapitulace!H8</f>
        <v>21</v>
      </c>
      <c r="P20">
        <f t="shared" si="1"/>
        <v>0</v>
      </c>
    </row>
    <row r="21" spans="1:16" ht="25.5">
      <c r="A21" s="6">
        <v>7</v>
      </c>
      <c r="B21" s="6" t="s">
        <v>838</v>
      </c>
      <c r="C21" s="6" t="s">
        <v>44</v>
      </c>
      <c r="D21" s="6" t="s">
        <v>839</v>
      </c>
      <c r="E21" s="6" t="s">
        <v>94</v>
      </c>
      <c r="F21" s="8">
        <v>146.4</v>
      </c>
      <c r="G21" s="11"/>
      <c r="H21" s="10">
        <f t="shared" si="0"/>
        <v>0</v>
      </c>
      <c r="O21">
        <f>rekapitulace!H8</f>
        <v>21</v>
      </c>
      <c r="P21">
        <f t="shared" si="1"/>
        <v>0</v>
      </c>
    </row>
    <row r="22" spans="1:16" ht="25.5">
      <c r="A22" s="6">
        <v>8</v>
      </c>
      <c r="B22" s="6" t="s">
        <v>840</v>
      </c>
      <c r="C22" s="6" t="s">
        <v>44</v>
      </c>
      <c r="D22" s="6" t="s">
        <v>841</v>
      </c>
      <c r="E22" s="6" t="s">
        <v>94</v>
      </c>
      <c r="F22" s="8">
        <v>121.14</v>
      </c>
      <c r="G22" s="11"/>
      <c r="H22" s="10">
        <f t="shared" si="0"/>
        <v>0</v>
      </c>
      <c r="O22">
        <f>rekapitulace!H8</f>
        <v>21</v>
      </c>
      <c r="P22">
        <f t="shared" si="1"/>
        <v>0</v>
      </c>
    </row>
    <row r="23" spans="1:16" ht="12.75">
      <c r="A23" s="6">
        <v>9</v>
      </c>
      <c r="B23" s="6" t="s">
        <v>842</v>
      </c>
      <c r="C23" s="6" t="s">
        <v>44</v>
      </c>
      <c r="D23" s="6" t="s">
        <v>843</v>
      </c>
      <c r="E23" s="6" t="s">
        <v>94</v>
      </c>
      <c r="F23" s="8">
        <v>595.8</v>
      </c>
      <c r="G23" s="11"/>
      <c r="H23" s="10">
        <f t="shared" si="0"/>
        <v>0</v>
      </c>
      <c r="O23">
        <f>rekapitulace!H8</f>
        <v>21</v>
      </c>
      <c r="P23">
        <f t="shared" si="1"/>
        <v>0</v>
      </c>
    </row>
    <row r="24" spans="1:16" ht="25.5">
      <c r="A24" s="6">
        <v>10</v>
      </c>
      <c r="B24" s="6" t="s">
        <v>844</v>
      </c>
      <c r="C24" s="6" t="s">
        <v>44</v>
      </c>
      <c r="D24" s="6" t="s">
        <v>845</v>
      </c>
      <c r="E24" s="6" t="s">
        <v>94</v>
      </c>
      <c r="F24" s="8">
        <v>595.8</v>
      </c>
      <c r="G24" s="11"/>
      <c r="H24" s="10">
        <f t="shared" si="0"/>
        <v>0</v>
      </c>
      <c r="O24">
        <f>rekapitulace!H8</f>
        <v>21</v>
      </c>
      <c r="P24">
        <f t="shared" si="1"/>
        <v>0</v>
      </c>
    </row>
    <row r="25" spans="1:16" ht="25.5">
      <c r="A25" s="6">
        <v>11</v>
      </c>
      <c r="B25" s="6" t="s">
        <v>846</v>
      </c>
      <c r="C25" s="6" t="s">
        <v>44</v>
      </c>
      <c r="D25" s="6" t="s">
        <v>847</v>
      </c>
      <c r="E25" s="6" t="s">
        <v>94</v>
      </c>
      <c r="F25" s="8">
        <v>97.5</v>
      </c>
      <c r="G25" s="11"/>
      <c r="H25" s="10">
        <f t="shared" si="0"/>
        <v>0</v>
      </c>
      <c r="O25">
        <f>rekapitulace!H8</f>
        <v>21</v>
      </c>
      <c r="P25">
        <f t="shared" si="1"/>
        <v>0</v>
      </c>
    </row>
    <row r="26" spans="1:16" ht="25.5">
      <c r="A26" s="6">
        <v>12</v>
      </c>
      <c r="B26" s="6" t="s">
        <v>848</v>
      </c>
      <c r="C26" s="6" t="s">
        <v>44</v>
      </c>
      <c r="D26" s="6" t="s">
        <v>849</v>
      </c>
      <c r="E26" s="6" t="s">
        <v>94</v>
      </c>
      <c r="F26" s="8">
        <v>498.3</v>
      </c>
      <c r="G26" s="11"/>
      <c r="H26" s="10">
        <f t="shared" si="0"/>
        <v>0</v>
      </c>
      <c r="O26">
        <f>rekapitulace!H8</f>
        <v>21</v>
      </c>
      <c r="P26">
        <f t="shared" si="1"/>
        <v>0</v>
      </c>
    </row>
    <row r="27" spans="1:16" ht="12.75">
      <c r="A27" s="6">
        <v>13</v>
      </c>
      <c r="B27" s="6" t="s">
        <v>850</v>
      </c>
      <c r="C27" s="6" t="s">
        <v>44</v>
      </c>
      <c r="D27" s="6" t="s">
        <v>851</v>
      </c>
      <c r="E27" s="6" t="s">
        <v>94</v>
      </c>
      <c r="F27" s="8">
        <v>78</v>
      </c>
      <c r="G27" s="11"/>
      <c r="H27" s="10">
        <f t="shared" si="0"/>
        <v>0</v>
      </c>
      <c r="O27">
        <f>rekapitulace!H8</f>
        <v>21</v>
      </c>
      <c r="P27">
        <f t="shared" si="1"/>
        <v>0</v>
      </c>
    </row>
    <row r="28" spans="1:16" ht="12.75" customHeight="1">
      <c r="A28" s="13"/>
      <c r="B28" s="13"/>
      <c r="C28" s="13" t="s">
        <v>829</v>
      </c>
      <c r="D28" s="13" t="s">
        <v>828</v>
      </c>
      <c r="E28" s="13"/>
      <c r="F28" s="13"/>
      <c r="G28" s="13"/>
      <c r="H28" s="13">
        <f>SUM(H17:H27)</f>
        <v>0</v>
      </c>
      <c r="P28">
        <f>SUM(P17:P27)</f>
        <v>0</v>
      </c>
    </row>
    <row r="30" spans="1:8" ht="12.75" customHeight="1">
      <c r="A30" s="7"/>
      <c r="B30" s="7"/>
      <c r="C30" s="7" t="s">
        <v>853</v>
      </c>
      <c r="D30" s="7" t="s">
        <v>852</v>
      </c>
      <c r="E30" s="7"/>
      <c r="F30" s="9"/>
      <c r="G30" s="7"/>
      <c r="H30" s="9"/>
    </row>
    <row r="31" spans="1:16" ht="25.5">
      <c r="A31" s="6">
        <v>14</v>
      </c>
      <c r="B31" s="6" t="s">
        <v>854</v>
      </c>
      <c r="C31" s="6" t="s">
        <v>44</v>
      </c>
      <c r="D31" s="6" t="s">
        <v>855</v>
      </c>
      <c r="E31" s="6" t="s">
        <v>94</v>
      </c>
      <c r="F31" s="8">
        <v>2.34</v>
      </c>
      <c r="G31" s="11"/>
      <c r="H31" s="10">
        <f>ROUND((G31*F31),2)</f>
        <v>0</v>
      </c>
      <c r="O31">
        <f>rekapitulace!H8</f>
        <v>21</v>
      </c>
      <c r="P31">
        <f>ROUND(O31/100*H31,2)</f>
        <v>0</v>
      </c>
    </row>
    <row r="32" spans="1:16" ht="25.5">
      <c r="A32" s="6">
        <v>15</v>
      </c>
      <c r="B32" s="6" t="s">
        <v>856</v>
      </c>
      <c r="C32" s="6" t="s">
        <v>44</v>
      </c>
      <c r="D32" s="6" t="s">
        <v>857</v>
      </c>
      <c r="E32" s="6" t="s">
        <v>94</v>
      </c>
      <c r="F32" s="8">
        <v>19.5</v>
      </c>
      <c r="G32" s="11"/>
      <c r="H32" s="10">
        <f>ROUND((G32*F32),2)</f>
        <v>0</v>
      </c>
      <c r="O32">
        <f>rekapitulace!H8</f>
        <v>21</v>
      </c>
      <c r="P32">
        <f>ROUND(O32/100*H32,2)</f>
        <v>0</v>
      </c>
    </row>
    <row r="33" spans="1:16" ht="12.75">
      <c r="A33" s="6">
        <v>16</v>
      </c>
      <c r="B33" s="6" t="s">
        <v>858</v>
      </c>
      <c r="C33" s="6" t="s">
        <v>44</v>
      </c>
      <c r="D33" s="6" t="s">
        <v>859</v>
      </c>
      <c r="E33" s="6" t="s">
        <v>94</v>
      </c>
      <c r="F33" s="8">
        <v>97.5</v>
      </c>
      <c r="G33" s="11"/>
      <c r="H33" s="10">
        <f>ROUND((G33*F33),2)</f>
        <v>0</v>
      </c>
      <c r="O33">
        <f>rekapitulace!H8</f>
        <v>21</v>
      </c>
      <c r="P33">
        <f>ROUND(O33/100*H33,2)</f>
        <v>0</v>
      </c>
    </row>
    <row r="34" spans="1:16" ht="12.75" customHeight="1">
      <c r="A34" s="13"/>
      <c r="B34" s="13"/>
      <c r="C34" s="13" t="s">
        <v>853</v>
      </c>
      <c r="D34" s="13" t="s">
        <v>852</v>
      </c>
      <c r="E34" s="13"/>
      <c r="F34" s="13"/>
      <c r="G34" s="13"/>
      <c r="H34" s="13">
        <f>SUM(H31:H33)</f>
        <v>0</v>
      </c>
      <c r="P34">
        <f>SUM(P31:P33)</f>
        <v>0</v>
      </c>
    </row>
    <row r="36" spans="1:8" ht="12.75" customHeight="1">
      <c r="A36" s="7"/>
      <c r="B36" s="7"/>
      <c r="C36" s="7" t="s">
        <v>861</v>
      </c>
      <c r="D36" s="7" t="s">
        <v>860</v>
      </c>
      <c r="E36" s="7"/>
      <c r="F36" s="9"/>
      <c r="G36" s="7"/>
      <c r="H36" s="9"/>
    </row>
    <row r="37" spans="1:16" ht="12.75">
      <c r="A37" s="6">
        <v>17</v>
      </c>
      <c r="B37" s="6" t="s">
        <v>862</v>
      </c>
      <c r="C37" s="6" t="s">
        <v>44</v>
      </c>
      <c r="D37" s="6" t="s">
        <v>863</v>
      </c>
      <c r="E37" s="6" t="s">
        <v>94</v>
      </c>
      <c r="F37" s="8">
        <v>98</v>
      </c>
      <c r="G37" s="11"/>
      <c r="H37" s="10">
        <f>ROUND((G37*F37),2)</f>
        <v>0</v>
      </c>
      <c r="O37">
        <f>rekapitulace!H8</f>
        <v>21</v>
      </c>
      <c r="P37">
        <f>ROUND(O37/100*H37,2)</f>
        <v>0</v>
      </c>
    </row>
    <row r="38" spans="1:16" ht="12.75">
      <c r="A38" s="6">
        <v>18</v>
      </c>
      <c r="B38" s="6" t="s">
        <v>864</v>
      </c>
      <c r="C38" s="6" t="s">
        <v>44</v>
      </c>
      <c r="D38" s="6" t="s">
        <v>865</v>
      </c>
      <c r="E38" s="6" t="s">
        <v>94</v>
      </c>
      <c r="F38" s="8">
        <v>147</v>
      </c>
      <c r="G38" s="11"/>
      <c r="H38" s="10">
        <f>ROUND((G38*F38),2)</f>
        <v>0</v>
      </c>
      <c r="O38">
        <f>rekapitulace!H8</f>
        <v>21</v>
      </c>
      <c r="P38">
        <f>ROUND(O38/100*H38,2)</f>
        <v>0</v>
      </c>
    </row>
    <row r="39" spans="1:16" ht="12.75">
      <c r="A39" s="6">
        <v>19</v>
      </c>
      <c r="B39" s="6" t="s">
        <v>866</v>
      </c>
      <c r="C39" s="6" t="s">
        <v>44</v>
      </c>
      <c r="D39" s="6" t="s">
        <v>867</v>
      </c>
      <c r="E39" s="6" t="s">
        <v>94</v>
      </c>
      <c r="F39" s="8">
        <v>255</v>
      </c>
      <c r="G39" s="11"/>
      <c r="H39" s="10">
        <f>ROUND((G39*F39),2)</f>
        <v>0</v>
      </c>
      <c r="O39">
        <f>rekapitulace!H8</f>
        <v>21</v>
      </c>
      <c r="P39">
        <f>ROUND(O39/100*H39,2)</f>
        <v>0</v>
      </c>
    </row>
    <row r="40" spans="1:16" ht="12.75" customHeight="1">
      <c r="A40" s="13"/>
      <c r="B40" s="13"/>
      <c r="C40" s="13" t="s">
        <v>861</v>
      </c>
      <c r="D40" s="13" t="s">
        <v>860</v>
      </c>
      <c r="E40" s="13"/>
      <c r="F40" s="13"/>
      <c r="G40" s="13"/>
      <c r="H40" s="13">
        <f>SUM(H37:H39)</f>
        <v>0</v>
      </c>
      <c r="P40">
        <f>SUM(P37:P39)</f>
        <v>0</v>
      </c>
    </row>
    <row r="42" spans="1:8" ht="12.75" customHeight="1">
      <c r="A42" s="7"/>
      <c r="B42" s="7"/>
      <c r="C42" s="7" t="s">
        <v>869</v>
      </c>
      <c r="D42" s="7" t="s">
        <v>868</v>
      </c>
      <c r="E42" s="7"/>
      <c r="F42" s="9"/>
      <c r="G42" s="7"/>
      <c r="H42" s="9"/>
    </row>
    <row r="43" spans="1:16" ht="25.5">
      <c r="A43" s="6">
        <v>20</v>
      </c>
      <c r="B43" s="6" t="s">
        <v>870</v>
      </c>
      <c r="C43" s="6" t="s">
        <v>44</v>
      </c>
      <c r="D43" s="6" t="s">
        <v>871</v>
      </c>
      <c r="E43" s="6" t="s">
        <v>152</v>
      </c>
      <c r="F43" s="8">
        <v>14.5</v>
      </c>
      <c r="G43" s="11"/>
      <c r="H43" s="10">
        <f aca="true" t="shared" si="2" ref="H43:H68">ROUND((G43*F43),2)</f>
        <v>0</v>
      </c>
      <c r="O43">
        <f>rekapitulace!H8</f>
        <v>21</v>
      </c>
      <c r="P43">
        <f aca="true" t="shared" si="3" ref="P43:P68">ROUND(O43/100*H43,2)</f>
        <v>0</v>
      </c>
    </row>
    <row r="44" spans="1:16" ht="12.75">
      <c r="A44" s="6">
        <v>21</v>
      </c>
      <c r="B44" s="6" t="s">
        <v>872</v>
      </c>
      <c r="C44" s="6" t="s">
        <v>44</v>
      </c>
      <c r="D44" s="6" t="s">
        <v>873</v>
      </c>
      <c r="E44" s="6" t="s">
        <v>152</v>
      </c>
      <c r="F44" s="8">
        <v>14.5</v>
      </c>
      <c r="G44" s="11"/>
      <c r="H44" s="10">
        <f t="shared" si="2"/>
        <v>0</v>
      </c>
      <c r="O44">
        <f>rekapitulace!H8</f>
        <v>21</v>
      </c>
      <c r="P44">
        <f t="shared" si="3"/>
        <v>0</v>
      </c>
    </row>
    <row r="45" spans="1:16" ht="12.75">
      <c r="A45" s="6">
        <v>22</v>
      </c>
      <c r="B45" s="6" t="s">
        <v>874</v>
      </c>
      <c r="C45" s="6" t="s">
        <v>44</v>
      </c>
      <c r="D45" s="6" t="s">
        <v>875</v>
      </c>
      <c r="E45" s="6" t="s">
        <v>102</v>
      </c>
      <c r="F45" s="8">
        <v>45.5</v>
      </c>
      <c r="G45" s="11"/>
      <c r="H45" s="10">
        <f t="shared" si="2"/>
        <v>0</v>
      </c>
      <c r="O45">
        <f>rekapitulace!H8</f>
        <v>21</v>
      </c>
      <c r="P45">
        <f t="shared" si="3"/>
        <v>0</v>
      </c>
    </row>
    <row r="46" spans="1:16" ht="25.5">
      <c r="A46" s="6">
        <v>23</v>
      </c>
      <c r="B46" s="6" t="s">
        <v>876</v>
      </c>
      <c r="C46" s="6" t="s">
        <v>44</v>
      </c>
      <c r="D46" s="6" t="s">
        <v>877</v>
      </c>
      <c r="E46" s="6" t="s">
        <v>102</v>
      </c>
      <c r="F46" s="8">
        <v>45.5</v>
      </c>
      <c r="G46" s="11"/>
      <c r="H46" s="10">
        <f t="shared" si="2"/>
        <v>0</v>
      </c>
      <c r="O46">
        <f>rekapitulace!H8</f>
        <v>21</v>
      </c>
      <c r="P46">
        <f t="shared" si="3"/>
        <v>0</v>
      </c>
    </row>
    <row r="47" spans="1:16" ht="12.75">
      <c r="A47" s="6">
        <v>24</v>
      </c>
      <c r="B47" s="6" t="s">
        <v>878</v>
      </c>
      <c r="C47" s="6" t="s">
        <v>44</v>
      </c>
      <c r="D47" s="6" t="s">
        <v>879</v>
      </c>
      <c r="E47" s="6" t="s">
        <v>152</v>
      </c>
      <c r="F47" s="8">
        <v>132</v>
      </c>
      <c r="G47" s="11"/>
      <c r="H47" s="10">
        <f t="shared" si="2"/>
        <v>0</v>
      </c>
      <c r="O47">
        <f>rekapitulace!H8</f>
        <v>21</v>
      </c>
      <c r="P47">
        <f t="shared" si="3"/>
        <v>0</v>
      </c>
    </row>
    <row r="48" spans="1:16" ht="51">
      <c r="A48" s="6">
        <v>25</v>
      </c>
      <c r="B48" s="6" t="s">
        <v>880</v>
      </c>
      <c r="C48" s="6" t="s">
        <v>44</v>
      </c>
      <c r="D48" s="6" t="s">
        <v>881</v>
      </c>
      <c r="E48" s="6" t="s">
        <v>152</v>
      </c>
      <c r="F48" s="8">
        <v>132</v>
      </c>
      <c r="G48" s="11"/>
      <c r="H48" s="10">
        <f t="shared" si="2"/>
        <v>0</v>
      </c>
      <c r="O48">
        <f>rekapitulace!H8</f>
        <v>21</v>
      </c>
      <c r="P48">
        <f t="shared" si="3"/>
        <v>0</v>
      </c>
    </row>
    <row r="49" spans="1:16" ht="12.75">
      <c r="A49" s="6">
        <v>26</v>
      </c>
      <c r="B49" s="6" t="s">
        <v>882</v>
      </c>
      <c r="C49" s="6" t="s">
        <v>44</v>
      </c>
      <c r="D49" s="6" t="s">
        <v>883</v>
      </c>
      <c r="E49" s="6" t="s">
        <v>884</v>
      </c>
      <c r="F49" s="8">
        <v>7</v>
      </c>
      <c r="G49" s="11"/>
      <c r="H49" s="10">
        <f t="shared" si="2"/>
        <v>0</v>
      </c>
      <c r="O49">
        <f>rekapitulace!H8</f>
        <v>21</v>
      </c>
      <c r="P49">
        <f t="shared" si="3"/>
        <v>0</v>
      </c>
    </row>
    <row r="50" spans="1:16" ht="12.75">
      <c r="A50" s="6">
        <v>27</v>
      </c>
      <c r="B50" s="6" t="s">
        <v>885</v>
      </c>
      <c r="C50" s="6" t="s">
        <v>44</v>
      </c>
      <c r="D50" s="6" t="s">
        <v>886</v>
      </c>
      <c r="E50" s="6" t="s">
        <v>884</v>
      </c>
      <c r="F50" s="8">
        <v>3</v>
      </c>
      <c r="G50" s="11"/>
      <c r="H50" s="10">
        <f t="shared" si="2"/>
        <v>0</v>
      </c>
      <c r="O50">
        <f>rekapitulace!H8</f>
        <v>21</v>
      </c>
      <c r="P50">
        <f t="shared" si="3"/>
        <v>0</v>
      </c>
    </row>
    <row r="51" spans="1:16" ht="25.5">
      <c r="A51" s="6">
        <v>28</v>
      </c>
      <c r="B51" s="6" t="s">
        <v>887</v>
      </c>
      <c r="C51" s="6" t="s">
        <v>44</v>
      </c>
      <c r="D51" s="6" t="s">
        <v>888</v>
      </c>
      <c r="E51" s="6" t="s">
        <v>884</v>
      </c>
      <c r="F51" s="8">
        <v>2</v>
      </c>
      <c r="G51" s="11"/>
      <c r="H51" s="10">
        <f t="shared" si="2"/>
        <v>0</v>
      </c>
      <c r="O51">
        <f>rekapitulace!H8</f>
        <v>21</v>
      </c>
      <c r="P51">
        <f t="shared" si="3"/>
        <v>0</v>
      </c>
    </row>
    <row r="52" spans="1:16" ht="12.75">
      <c r="A52" s="6">
        <v>29</v>
      </c>
      <c r="B52" s="6" t="s">
        <v>889</v>
      </c>
      <c r="C52" s="6" t="s">
        <v>44</v>
      </c>
      <c r="D52" s="6" t="s">
        <v>890</v>
      </c>
      <c r="E52" s="6" t="s">
        <v>884</v>
      </c>
      <c r="F52" s="8">
        <v>2</v>
      </c>
      <c r="G52" s="11"/>
      <c r="H52" s="10">
        <f t="shared" si="2"/>
        <v>0</v>
      </c>
      <c r="O52">
        <f>rekapitulace!H8</f>
        <v>21</v>
      </c>
      <c r="P52">
        <f t="shared" si="3"/>
        <v>0</v>
      </c>
    </row>
    <row r="53" spans="1:16" ht="12.75">
      <c r="A53" s="6">
        <v>30</v>
      </c>
      <c r="B53" s="6" t="s">
        <v>891</v>
      </c>
      <c r="C53" s="6" t="s">
        <v>44</v>
      </c>
      <c r="D53" s="6" t="s">
        <v>892</v>
      </c>
      <c r="E53" s="6" t="s">
        <v>884</v>
      </c>
      <c r="F53" s="8">
        <v>2</v>
      </c>
      <c r="G53" s="11"/>
      <c r="H53" s="10">
        <f t="shared" si="2"/>
        <v>0</v>
      </c>
      <c r="O53">
        <f>rekapitulace!H8</f>
        <v>21</v>
      </c>
      <c r="P53">
        <f t="shared" si="3"/>
        <v>0</v>
      </c>
    </row>
    <row r="54" spans="1:16" ht="12.75">
      <c r="A54" s="6">
        <v>31</v>
      </c>
      <c r="B54" s="6" t="s">
        <v>893</v>
      </c>
      <c r="C54" s="6" t="s">
        <v>44</v>
      </c>
      <c r="D54" s="6" t="s">
        <v>894</v>
      </c>
      <c r="E54" s="6" t="s">
        <v>884</v>
      </c>
      <c r="F54" s="8">
        <v>2</v>
      </c>
      <c r="G54" s="11"/>
      <c r="H54" s="10">
        <f t="shared" si="2"/>
        <v>0</v>
      </c>
      <c r="O54">
        <f>rekapitulace!H8</f>
        <v>21</v>
      </c>
      <c r="P54">
        <f t="shared" si="3"/>
        <v>0</v>
      </c>
    </row>
    <row r="55" spans="1:16" ht="51">
      <c r="A55" s="6">
        <v>32</v>
      </c>
      <c r="B55" s="6" t="s">
        <v>895</v>
      </c>
      <c r="C55" s="6" t="s">
        <v>44</v>
      </c>
      <c r="D55" s="6" t="s">
        <v>896</v>
      </c>
      <c r="E55" s="6" t="s">
        <v>102</v>
      </c>
      <c r="F55" s="8">
        <v>18.5</v>
      </c>
      <c r="G55" s="11"/>
      <c r="H55" s="10">
        <f t="shared" si="2"/>
        <v>0</v>
      </c>
      <c r="O55">
        <f>rekapitulace!H8</f>
        <v>21</v>
      </c>
      <c r="P55">
        <f t="shared" si="3"/>
        <v>0</v>
      </c>
    </row>
    <row r="56" spans="1:16" ht="12.75">
      <c r="A56" s="6">
        <v>33</v>
      </c>
      <c r="B56" s="6" t="s">
        <v>897</v>
      </c>
      <c r="C56" s="6" t="s">
        <v>44</v>
      </c>
      <c r="D56" s="6" t="s">
        <v>898</v>
      </c>
      <c r="E56" s="6" t="s">
        <v>884</v>
      </c>
      <c r="F56" s="8">
        <v>4</v>
      </c>
      <c r="G56" s="11"/>
      <c r="H56" s="10">
        <f t="shared" si="2"/>
        <v>0</v>
      </c>
      <c r="O56">
        <f>rekapitulace!H8</f>
        <v>21</v>
      </c>
      <c r="P56">
        <f t="shared" si="3"/>
        <v>0</v>
      </c>
    </row>
    <row r="57" spans="1:16" ht="12.75">
      <c r="A57" s="6">
        <v>34</v>
      </c>
      <c r="B57" s="6" t="s">
        <v>899</v>
      </c>
      <c r="C57" s="6" t="s">
        <v>44</v>
      </c>
      <c r="D57" s="6" t="s">
        <v>900</v>
      </c>
      <c r="E57" s="6" t="s">
        <v>884</v>
      </c>
      <c r="F57" s="8">
        <v>2</v>
      </c>
      <c r="G57" s="11"/>
      <c r="H57" s="10">
        <f t="shared" si="2"/>
        <v>0</v>
      </c>
      <c r="O57">
        <f>rekapitulace!H8</f>
        <v>21</v>
      </c>
      <c r="P57">
        <f t="shared" si="3"/>
        <v>0</v>
      </c>
    </row>
    <row r="58" spans="1:16" ht="12.75">
      <c r="A58" s="6">
        <v>35</v>
      </c>
      <c r="B58" s="6" t="s">
        <v>901</v>
      </c>
      <c r="C58" s="6" t="s">
        <v>44</v>
      </c>
      <c r="D58" s="6" t="s">
        <v>902</v>
      </c>
      <c r="E58" s="6" t="s">
        <v>884</v>
      </c>
      <c r="F58" s="8">
        <v>2</v>
      </c>
      <c r="G58" s="11"/>
      <c r="H58" s="10">
        <f t="shared" si="2"/>
        <v>0</v>
      </c>
      <c r="O58">
        <f>rekapitulace!H8</f>
        <v>21</v>
      </c>
      <c r="P58">
        <f t="shared" si="3"/>
        <v>0</v>
      </c>
    </row>
    <row r="59" spans="1:16" ht="12.75">
      <c r="A59" s="6">
        <v>36</v>
      </c>
      <c r="B59" s="6" t="s">
        <v>903</v>
      </c>
      <c r="C59" s="6" t="s">
        <v>44</v>
      </c>
      <c r="D59" s="6" t="s">
        <v>904</v>
      </c>
      <c r="E59" s="6" t="s">
        <v>152</v>
      </c>
      <c r="F59" s="8">
        <v>22</v>
      </c>
      <c r="G59" s="11"/>
      <c r="H59" s="10">
        <f t="shared" si="2"/>
        <v>0</v>
      </c>
      <c r="O59">
        <f>rekapitulace!H8</f>
        <v>21</v>
      </c>
      <c r="P59">
        <f t="shared" si="3"/>
        <v>0</v>
      </c>
    </row>
    <row r="60" spans="1:16" ht="12.75">
      <c r="A60" s="6">
        <v>37</v>
      </c>
      <c r="B60" s="6" t="s">
        <v>905</v>
      </c>
      <c r="C60" s="6" t="s">
        <v>44</v>
      </c>
      <c r="D60" s="6" t="s">
        <v>906</v>
      </c>
      <c r="E60" s="6" t="s">
        <v>152</v>
      </c>
      <c r="F60" s="8">
        <v>22</v>
      </c>
      <c r="G60" s="11"/>
      <c r="H60" s="10">
        <f t="shared" si="2"/>
        <v>0</v>
      </c>
      <c r="O60">
        <f>rekapitulace!H8</f>
        <v>21</v>
      </c>
      <c r="P60">
        <f t="shared" si="3"/>
        <v>0</v>
      </c>
    </row>
    <row r="61" spans="1:16" ht="12.75">
      <c r="A61" s="6">
        <v>38</v>
      </c>
      <c r="B61" s="6" t="s">
        <v>907</v>
      </c>
      <c r="C61" s="6" t="s">
        <v>44</v>
      </c>
      <c r="D61" s="6" t="s">
        <v>908</v>
      </c>
      <c r="E61" s="6" t="s">
        <v>884</v>
      </c>
      <c r="F61" s="8">
        <v>2</v>
      </c>
      <c r="G61" s="11"/>
      <c r="H61" s="10">
        <f t="shared" si="2"/>
        <v>0</v>
      </c>
      <c r="O61">
        <f>rekapitulace!H8</f>
        <v>21</v>
      </c>
      <c r="P61">
        <f t="shared" si="3"/>
        <v>0</v>
      </c>
    </row>
    <row r="62" spans="1:16" ht="12.75">
      <c r="A62" s="6">
        <v>39</v>
      </c>
      <c r="B62" s="6" t="s">
        <v>909</v>
      </c>
      <c r="C62" s="6" t="s">
        <v>44</v>
      </c>
      <c r="D62" s="6" t="s">
        <v>910</v>
      </c>
      <c r="E62" s="6" t="s">
        <v>884</v>
      </c>
      <c r="F62" s="8">
        <v>2</v>
      </c>
      <c r="G62" s="11"/>
      <c r="H62" s="10">
        <f t="shared" si="2"/>
        <v>0</v>
      </c>
      <c r="O62">
        <f>rekapitulace!H8</f>
        <v>21</v>
      </c>
      <c r="P62">
        <f t="shared" si="3"/>
        <v>0</v>
      </c>
    </row>
    <row r="63" spans="1:16" ht="12.75">
      <c r="A63" s="6">
        <v>40</v>
      </c>
      <c r="B63" s="6" t="s">
        <v>911</v>
      </c>
      <c r="C63" s="6" t="s">
        <v>44</v>
      </c>
      <c r="D63" s="6" t="s">
        <v>912</v>
      </c>
      <c r="E63" s="6" t="s">
        <v>884</v>
      </c>
      <c r="F63" s="8">
        <v>2</v>
      </c>
      <c r="G63" s="11"/>
      <c r="H63" s="10">
        <f t="shared" si="2"/>
        <v>0</v>
      </c>
      <c r="O63">
        <f>rekapitulace!H8</f>
        <v>21</v>
      </c>
      <c r="P63">
        <f t="shared" si="3"/>
        <v>0</v>
      </c>
    </row>
    <row r="64" spans="1:16" ht="12.75">
      <c r="A64" s="6">
        <v>41</v>
      </c>
      <c r="B64" s="6" t="s">
        <v>913</v>
      </c>
      <c r="C64" s="6" t="s">
        <v>44</v>
      </c>
      <c r="D64" s="6" t="s">
        <v>914</v>
      </c>
      <c r="E64" s="6" t="s">
        <v>152</v>
      </c>
      <c r="F64" s="8">
        <v>132</v>
      </c>
      <c r="G64" s="11"/>
      <c r="H64" s="10">
        <f t="shared" si="2"/>
        <v>0</v>
      </c>
      <c r="O64">
        <f>rekapitulace!H8</f>
        <v>21</v>
      </c>
      <c r="P64">
        <f t="shared" si="3"/>
        <v>0</v>
      </c>
    </row>
    <row r="65" spans="1:16" ht="12.75">
      <c r="A65" s="6">
        <v>42</v>
      </c>
      <c r="B65" s="6" t="s">
        <v>915</v>
      </c>
      <c r="C65" s="6" t="s">
        <v>44</v>
      </c>
      <c r="D65" s="6" t="s">
        <v>916</v>
      </c>
      <c r="E65" s="6" t="s">
        <v>152</v>
      </c>
      <c r="F65" s="8">
        <v>132</v>
      </c>
      <c r="G65" s="11"/>
      <c r="H65" s="10">
        <f t="shared" si="2"/>
        <v>0</v>
      </c>
      <c r="O65">
        <f>rekapitulace!H8</f>
        <v>21</v>
      </c>
      <c r="P65">
        <f t="shared" si="3"/>
        <v>0</v>
      </c>
    </row>
    <row r="66" spans="1:16" ht="12.75">
      <c r="A66" s="6">
        <v>43</v>
      </c>
      <c r="B66" s="6" t="s">
        <v>917</v>
      </c>
      <c r="C66" s="6" t="s">
        <v>44</v>
      </c>
      <c r="D66" s="6" t="s">
        <v>918</v>
      </c>
      <c r="E66" s="6" t="s">
        <v>102</v>
      </c>
      <c r="F66" s="8">
        <v>17</v>
      </c>
      <c r="G66" s="11"/>
      <c r="H66" s="10">
        <f t="shared" si="2"/>
        <v>0</v>
      </c>
      <c r="O66">
        <f>rekapitulace!H8</f>
        <v>21</v>
      </c>
      <c r="P66">
        <f t="shared" si="3"/>
        <v>0</v>
      </c>
    </row>
    <row r="67" spans="1:16" ht="12.75">
      <c r="A67" s="6">
        <v>44</v>
      </c>
      <c r="B67" s="6" t="s">
        <v>919</v>
      </c>
      <c r="C67" s="6" t="s">
        <v>44</v>
      </c>
      <c r="D67" s="6" t="s">
        <v>920</v>
      </c>
      <c r="E67" s="6" t="s">
        <v>884</v>
      </c>
      <c r="F67" s="8">
        <v>30</v>
      </c>
      <c r="G67" s="11"/>
      <c r="H67" s="10">
        <f t="shared" si="2"/>
        <v>0</v>
      </c>
      <c r="O67">
        <f>rekapitulace!H8</f>
        <v>21</v>
      </c>
      <c r="P67">
        <f t="shared" si="3"/>
        <v>0</v>
      </c>
    </row>
    <row r="68" spans="1:16" ht="12.75">
      <c r="A68" s="6">
        <v>45</v>
      </c>
      <c r="B68" s="6" t="s">
        <v>921</v>
      </c>
      <c r="C68" s="6" t="s">
        <v>44</v>
      </c>
      <c r="D68" s="6" t="s">
        <v>922</v>
      </c>
      <c r="E68" s="6" t="s">
        <v>46</v>
      </c>
      <c r="F68" s="8">
        <v>1</v>
      </c>
      <c r="G68" s="11"/>
      <c r="H68" s="10">
        <f t="shared" si="2"/>
        <v>0</v>
      </c>
      <c r="O68">
        <f>rekapitulace!H8</f>
        <v>21</v>
      </c>
      <c r="P68">
        <f t="shared" si="3"/>
        <v>0</v>
      </c>
    </row>
    <row r="69" spans="1:16" ht="12.75" customHeight="1">
      <c r="A69" s="13"/>
      <c r="B69" s="13"/>
      <c r="C69" s="13" t="s">
        <v>869</v>
      </c>
      <c r="D69" s="13" t="s">
        <v>868</v>
      </c>
      <c r="E69" s="13"/>
      <c r="F69" s="13"/>
      <c r="G69" s="13"/>
      <c r="H69" s="13">
        <f>SUM(H43:H68)</f>
        <v>0</v>
      </c>
      <c r="P69">
        <f>SUM(P43:P68)</f>
        <v>0</v>
      </c>
    </row>
    <row r="71" spans="1:8" ht="12.75" customHeight="1">
      <c r="A71" s="7"/>
      <c r="B71" s="7"/>
      <c r="C71" s="7" t="s">
        <v>924</v>
      </c>
      <c r="D71" s="7" t="s">
        <v>923</v>
      </c>
      <c r="E71" s="7"/>
      <c r="F71" s="9"/>
      <c r="G71" s="7"/>
      <c r="H71" s="9"/>
    </row>
    <row r="72" spans="1:16" ht="38.25">
      <c r="A72" s="6">
        <v>46</v>
      </c>
      <c r="B72" s="6" t="s">
        <v>925</v>
      </c>
      <c r="C72" s="6" t="s">
        <v>44</v>
      </c>
      <c r="D72" s="6" t="s">
        <v>926</v>
      </c>
      <c r="E72" s="6" t="s">
        <v>46</v>
      </c>
      <c r="F72" s="8">
        <v>2</v>
      </c>
      <c r="G72" s="11"/>
      <c r="H72" s="10">
        <f aca="true" t="shared" si="4" ref="H72:H77">ROUND((G72*F72),2)</f>
        <v>0</v>
      </c>
      <c r="O72">
        <f>rekapitulace!H8</f>
        <v>21</v>
      </c>
      <c r="P72">
        <f aca="true" t="shared" si="5" ref="P72:P77">ROUND(O72/100*H72,2)</f>
        <v>0</v>
      </c>
    </row>
    <row r="73" spans="1:16" ht="12.75">
      <c r="A73" s="6">
        <v>47</v>
      </c>
      <c r="B73" s="6" t="s">
        <v>927</v>
      </c>
      <c r="C73" s="6" t="s">
        <v>44</v>
      </c>
      <c r="D73" s="6" t="s">
        <v>928</v>
      </c>
      <c r="E73" s="6" t="s">
        <v>46</v>
      </c>
      <c r="F73" s="8">
        <v>2</v>
      </c>
      <c r="G73" s="11"/>
      <c r="H73" s="10">
        <f t="shared" si="4"/>
        <v>0</v>
      </c>
      <c r="O73">
        <f>rekapitulace!H8</f>
        <v>21</v>
      </c>
      <c r="P73">
        <f t="shared" si="5"/>
        <v>0</v>
      </c>
    </row>
    <row r="74" spans="1:16" ht="12.75">
      <c r="A74" s="6">
        <v>48</v>
      </c>
      <c r="B74" s="6" t="s">
        <v>929</v>
      </c>
      <c r="C74" s="6" t="s">
        <v>44</v>
      </c>
      <c r="D74" s="6" t="s">
        <v>930</v>
      </c>
      <c r="E74" s="6" t="s">
        <v>102</v>
      </c>
      <c r="F74" s="8">
        <v>6.5</v>
      </c>
      <c r="G74" s="11"/>
      <c r="H74" s="10">
        <f t="shared" si="4"/>
        <v>0</v>
      </c>
      <c r="O74">
        <f>rekapitulace!H8</f>
        <v>21</v>
      </c>
      <c r="P74">
        <f t="shared" si="5"/>
        <v>0</v>
      </c>
    </row>
    <row r="75" spans="1:16" ht="12.75">
      <c r="A75" s="6">
        <v>49</v>
      </c>
      <c r="B75" s="6" t="s">
        <v>931</v>
      </c>
      <c r="C75" s="6" t="s">
        <v>44</v>
      </c>
      <c r="D75" s="6" t="s">
        <v>932</v>
      </c>
      <c r="E75" s="6" t="s">
        <v>152</v>
      </c>
      <c r="F75" s="8">
        <v>132</v>
      </c>
      <c r="G75" s="11"/>
      <c r="H75" s="10">
        <f t="shared" si="4"/>
        <v>0</v>
      </c>
      <c r="O75">
        <f>rekapitulace!H8</f>
        <v>21</v>
      </c>
      <c r="P75">
        <f t="shared" si="5"/>
        <v>0</v>
      </c>
    </row>
    <row r="76" spans="1:16" ht="12.75">
      <c r="A76" s="6">
        <v>50</v>
      </c>
      <c r="B76" s="6" t="s">
        <v>933</v>
      </c>
      <c r="C76" s="6" t="s">
        <v>44</v>
      </c>
      <c r="D76" s="6" t="s">
        <v>934</v>
      </c>
      <c r="E76" s="6" t="s">
        <v>152</v>
      </c>
      <c r="F76" s="8">
        <v>122</v>
      </c>
      <c r="G76" s="11"/>
      <c r="H76" s="10">
        <f t="shared" si="4"/>
        <v>0</v>
      </c>
      <c r="O76">
        <f>rekapitulace!H8</f>
        <v>21</v>
      </c>
      <c r="P76">
        <f t="shared" si="5"/>
        <v>0</v>
      </c>
    </row>
    <row r="77" spans="1:16" ht="12.75">
      <c r="A77" s="6">
        <v>51</v>
      </c>
      <c r="B77" s="6" t="s">
        <v>935</v>
      </c>
      <c r="C77" s="6" t="s">
        <v>44</v>
      </c>
      <c r="D77" s="6" t="s">
        <v>936</v>
      </c>
      <c r="E77" s="6" t="s">
        <v>884</v>
      </c>
      <c r="F77" s="8">
        <v>93</v>
      </c>
      <c r="G77" s="11"/>
      <c r="H77" s="10">
        <f t="shared" si="4"/>
        <v>0</v>
      </c>
      <c r="O77">
        <f>rekapitulace!H8</f>
        <v>21</v>
      </c>
      <c r="P77">
        <f t="shared" si="5"/>
        <v>0</v>
      </c>
    </row>
    <row r="78" spans="1:16" ht="12.75" customHeight="1">
      <c r="A78" s="13"/>
      <c r="B78" s="13"/>
      <c r="C78" s="13" t="s">
        <v>924</v>
      </c>
      <c r="D78" s="13" t="s">
        <v>923</v>
      </c>
      <c r="E78" s="13"/>
      <c r="F78" s="13"/>
      <c r="G78" s="13"/>
      <c r="H78" s="13">
        <f>SUM(H72:H77)</f>
        <v>0</v>
      </c>
      <c r="P78">
        <f>SUM(P72:P77)</f>
        <v>0</v>
      </c>
    </row>
    <row r="80" spans="1:8" ht="12.75" customHeight="1">
      <c r="A80" s="7"/>
      <c r="B80" s="7"/>
      <c r="C80" s="7" t="s">
        <v>938</v>
      </c>
      <c r="D80" s="7" t="s">
        <v>937</v>
      </c>
      <c r="E80" s="7"/>
      <c r="F80" s="9"/>
      <c r="G80" s="7"/>
      <c r="H80" s="9"/>
    </row>
    <row r="81" spans="1:16" ht="12.75">
      <c r="A81" s="6">
        <v>52</v>
      </c>
      <c r="B81" s="6" t="s">
        <v>939</v>
      </c>
      <c r="C81" s="6" t="s">
        <v>44</v>
      </c>
      <c r="D81" s="6" t="s">
        <v>940</v>
      </c>
      <c r="E81" s="6" t="s">
        <v>884</v>
      </c>
      <c r="F81" s="8">
        <v>3</v>
      </c>
      <c r="G81" s="11"/>
      <c r="H81" s="10">
        <f aca="true" t="shared" si="6" ref="H81:H90">ROUND((G81*F81),2)</f>
        <v>0</v>
      </c>
      <c r="O81">
        <f>rekapitulace!H8</f>
        <v>21</v>
      </c>
      <c r="P81">
        <f aca="true" t="shared" si="7" ref="P81:P90">ROUND(O81/100*H81,2)</f>
        <v>0</v>
      </c>
    </row>
    <row r="82" spans="1:16" ht="12.75">
      <c r="A82" s="6">
        <v>53</v>
      </c>
      <c r="B82" s="6" t="s">
        <v>941</v>
      </c>
      <c r="C82" s="6" t="s">
        <v>44</v>
      </c>
      <c r="D82" s="6" t="s">
        <v>942</v>
      </c>
      <c r="E82" s="6" t="s">
        <v>152</v>
      </c>
      <c r="F82" s="8">
        <v>132</v>
      </c>
      <c r="G82" s="11"/>
      <c r="H82" s="10">
        <f t="shared" si="6"/>
        <v>0</v>
      </c>
      <c r="O82">
        <f>rekapitulace!H8</f>
        <v>21</v>
      </c>
      <c r="P82">
        <f t="shared" si="7"/>
        <v>0</v>
      </c>
    </row>
    <row r="83" spans="1:16" ht="12.75">
      <c r="A83" s="6">
        <v>54</v>
      </c>
      <c r="B83" s="6" t="s">
        <v>943</v>
      </c>
      <c r="C83" s="6" t="s">
        <v>44</v>
      </c>
      <c r="D83" s="6" t="s">
        <v>944</v>
      </c>
      <c r="E83" s="6" t="s">
        <v>884</v>
      </c>
      <c r="F83" s="8">
        <v>2</v>
      </c>
      <c r="G83" s="11"/>
      <c r="H83" s="10">
        <f t="shared" si="6"/>
        <v>0</v>
      </c>
      <c r="O83">
        <f>rekapitulace!H8</f>
        <v>21</v>
      </c>
      <c r="P83">
        <f t="shared" si="7"/>
        <v>0</v>
      </c>
    </row>
    <row r="84" spans="1:16" ht="12.75">
      <c r="A84" s="6">
        <v>55</v>
      </c>
      <c r="B84" s="6" t="s">
        <v>945</v>
      </c>
      <c r="C84" s="6" t="s">
        <v>44</v>
      </c>
      <c r="D84" s="6" t="s">
        <v>946</v>
      </c>
      <c r="E84" s="6" t="s">
        <v>884</v>
      </c>
      <c r="F84" s="8">
        <v>30</v>
      </c>
      <c r="G84" s="11"/>
      <c r="H84" s="10">
        <f t="shared" si="6"/>
        <v>0</v>
      </c>
      <c r="O84">
        <f>rekapitulace!H8</f>
        <v>21</v>
      </c>
      <c r="P84">
        <f t="shared" si="7"/>
        <v>0</v>
      </c>
    </row>
    <row r="85" spans="1:16" ht="12.75">
      <c r="A85" s="6">
        <v>56</v>
      </c>
      <c r="B85" s="6" t="s">
        <v>947</v>
      </c>
      <c r="C85" s="6" t="s">
        <v>44</v>
      </c>
      <c r="D85" s="6" t="s">
        <v>948</v>
      </c>
      <c r="E85" s="6" t="s">
        <v>152</v>
      </c>
      <c r="F85" s="8">
        <v>132</v>
      </c>
      <c r="G85" s="11"/>
      <c r="H85" s="10">
        <f t="shared" si="6"/>
        <v>0</v>
      </c>
      <c r="O85">
        <f>rekapitulace!H8</f>
        <v>21</v>
      </c>
      <c r="P85">
        <f t="shared" si="7"/>
        <v>0</v>
      </c>
    </row>
    <row r="86" spans="1:16" ht="12.75">
      <c r="A86" s="6">
        <v>57</v>
      </c>
      <c r="B86" s="6" t="s">
        <v>949</v>
      </c>
      <c r="C86" s="6" t="s">
        <v>44</v>
      </c>
      <c r="D86" s="6" t="s">
        <v>950</v>
      </c>
      <c r="E86" s="6" t="s">
        <v>884</v>
      </c>
      <c r="F86" s="8">
        <v>1</v>
      </c>
      <c r="G86" s="11"/>
      <c r="H86" s="10">
        <f t="shared" si="6"/>
        <v>0</v>
      </c>
      <c r="O86">
        <f>rekapitulace!H8</f>
        <v>21</v>
      </c>
      <c r="P86">
        <f t="shared" si="7"/>
        <v>0</v>
      </c>
    </row>
    <row r="87" spans="1:16" ht="12.75">
      <c r="A87" s="6">
        <v>58</v>
      </c>
      <c r="B87" s="6" t="s">
        <v>951</v>
      </c>
      <c r="C87" s="6" t="s">
        <v>44</v>
      </c>
      <c r="D87" s="6" t="s">
        <v>952</v>
      </c>
      <c r="E87" s="6" t="s">
        <v>46</v>
      </c>
      <c r="F87" s="8">
        <v>1</v>
      </c>
      <c r="G87" s="11"/>
      <c r="H87" s="10">
        <f t="shared" si="6"/>
        <v>0</v>
      </c>
      <c r="O87">
        <f>rekapitulace!H8</f>
        <v>21</v>
      </c>
      <c r="P87">
        <f t="shared" si="7"/>
        <v>0</v>
      </c>
    </row>
    <row r="88" spans="1:16" ht="38.25">
      <c r="A88" s="6">
        <v>59</v>
      </c>
      <c r="B88" s="6" t="s">
        <v>953</v>
      </c>
      <c r="C88" s="6" t="s">
        <v>44</v>
      </c>
      <c r="D88" s="6" t="s">
        <v>954</v>
      </c>
      <c r="E88" s="6" t="s">
        <v>46</v>
      </c>
      <c r="F88" s="8">
        <v>1</v>
      </c>
      <c r="G88" s="11"/>
      <c r="H88" s="10">
        <f t="shared" si="6"/>
        <v>0</v>
      </c>
      <c r="O88">
        <f>rekapitulace!H8</f>
        <v>21</v>
      </c>
      <c r="P88">
        <f t="shared" si="7"/>
        <v>0</v>
      </c>
    </row>
    <row r="89" spans="1:16" ht="12.75">
      <c r="A89" s="6">
        <v>60</v>
      </c>
      <c r="B89" s="6" t="s">
        <v>955</v>
      </c>
      <c r="C89" s="6" t="s">
        <v>44</v>
      </c>
      <c r="D89" s="6" t="s">
        <v>956</v>
      </c>
      <c r="E89" s="6" t="s">
        <v>46</v>
      </c>
      <c r="F89" s="8">
        <v>1</v>
      </c>
      <c r="G89" s="11"/>
      <c r="H89" s="10">
        <f t="shared" si="6"/>
        <v>0</v>
      </c>
      <c r="O89">
        <f>rekapitulace!H8</f>
        <v>21</v>
      </c>
      <c r="P89">
        <f t="shared" si="7"/>
        <v>0</v>
      </c>
    </row>
    <row r="90" spans="1:16" ht="12.75">
      <c r="A90" s="6">
        <v>61</v>
      </c>
      <c r="B90" s="6" t="s">
        <v>957</v>
      </c>
      <c r="C90" s="6" t="s">
        <v>44</v>
      </c>
      <c r="D90" s="6" t="s">
        <v>958</v>
      </c>
      <c r="E90" s="6" t="s">
        <v>46</v>
      </c>
      <c r="F90" s="8">
        <v>1</v>
      </c>
      <c r="G90" s="11"/>
      <c r="H90" s="10">
        <f t="shared" si="6"/>
        <v>0</v>
      </c>
      <c r="O90">
        <f>rekapitulace!H8</f>
        <v>21</v>
      </c>
      <c r="P90">
        <f t="shared" si="7"/>
        <v>0</v>
      </c>
    </row>
    <row r="91" spans="1:16" ht="12.75" customHeight="1">
      <c r="A91" s="13"/>
      <c r="B91" s="13"/>
      <c r="C91" s="13" t="s">
        <v>938</v>
      </c>
      <c r="D91" s="13" t="s">
        <v>937</v>
      </c>
      <c r="E91" s="13"/>
      <c r="F91" s="13"/>
      <c r="G91" s="13"/>
      <c r="H91" s="13">
        <f>SUM(H81:H90)</f>
        <v>0</v>
      </c>
      <c r="P91">
        <f>SUM(P81:P90)</f>
        <v>0</v>
      </c>
    </row>
    <row r="93" spans="1:16" ht="12.75" customHeight="1">
      <c r="A93" s="13"/>
      <c r="B93" s="13"/>
      <c r="C93" s="13"/>
      <c r="D93" s="13" t="s">
        <v>89</v>
      </c>
      <c r="E93" s="13"/>
      <c r="F93" s="13"/>
      <c r="G93" s="13"/>
      <c r="H93" s="13">
        <f>+H14+H28+H34+H40+H69+H78+H91</f>
        <v>0</v>
      </c>
      <c r="P93">
        <f>+P14+P28+P34+P40+P69+P78+P91</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P2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959</v>
      </c>
      <c r="D5" s="5" t="s">
        <v>960</v>
      </c>
      <c r="E5" s="5"/>
    </row>
    <row r="6" spans="1:5" ht="12.75" customHeight="1">
      <c r="A6" t="s">
        <v>18</v>
      </c>
      <c r="C6" s="5" t="s">
        <v>959</v>
      </c>
      <c r="D6" s="5" t="s">
        <v>960</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24</v>
      </c>
      <c r="D11" s="7" t="s">
        <v>99</v>
      </c>
      <c r="E11" s="7"/>
      <c r="F11" s="9"/>
      <c r="G11" s="7"/>
      <c r="H11" s="9"/>
    </row>
    <row r="12" spans="1:16" ht="25.5">
      <c r="A12" s="6">
        <v>1</v>
      </c>
      <c r="B12" s="6" t="s">
        <v>961</v>
      </c>
      <c r="C12" s="6" t="s">
        <v>44</v>
      </c>
      <c r="D12" s="6" t="s">
        <v>962</v>
      </c>
      <c r="E12" s="6" t="s">
        <v>102</v>
      </c>
      <c r="F12" s="8">
        <v>3855.1</v>
      </c>
      <c r="G12" s="11"/>
      <c r="H12" s="10">
        <f aca="true" t="shared" si="0" ref="H12:H23">ROUND((G12*F12),2)</f>
        <v>0</v>
      </c>
      <c r="O12">
        <f>rekapitulace!H8</f>
        <v>21</v>
      </c>
      <c r="P12">
        <f aca="true" t="shared" si="1" ref="P12:P23">ROUND(O12/100*H12,2)</f>
        <v>0</v>
      </c>
    </row>
    <row r="13" spans="1:16" ht="38.25">
      <c r="A13" s="6">
        <v>2</v>
      </c>
      <c r="B13" s="6" t="s">
        <v>963</v>
      </c>
      <c r="C13" s="6" t="s">
        <v>44</v>
      </c>
      <c r="D13" s="6" t="s">
        <v>964</v>
      </c>
      <c r="E13" s="6" t="s">
        <v>102</v>
      </c>
      <c r="F13" s="8">
        <v>5547.9</v>
      </c>
      <c r="G13" s="11"/>
      <c r="H13" s="10">
        <f t="shared" si="0"/>
        <v>0</v>
      </c>
      <c r="O13">
        <f>rekapitulace!H8</f>
        <v>21</v>
      </c>
      <c r="P13">
        <f t="shared" si="1"/>
        <v>0</v>
      </c>
    </row>
    <row r="14" spans="1:16" ht="25.5">
      <c r="A14" s="6">
        <v>3</v>
      </c>
      <c r="B14" s="6" t="s">
        <v>965</v>
      </c>
      <c r="C14" s="6" t="s">
        <v>44</v>
      </c>
      <c r="D14" s="6" t="s">
        <v>966</v>
      </c>
      <c r="E14" s="6" t="s">
        <v>102</v>
      </c>
      <c r="F14" s="8">
        <v>84627</v>
      </c>
      <c r="G14" s="11"/>
      <c r="H14" s="10">
        <f t="shared" si="0"/>
        <v>0</v>
      </c>
      <c r="O14">
        <f>rekapitulace!H8</f>
        <v>21</v>
      </c>
      <c r="P14">
        <f t="shared" si="1"/>
        <v>0</v>
      </c>
    </row>
    <row r="15" spans="1:16" ht="38.25">
      <c r="A15" s="6">
        <v>4</v>
      </c>
      <c r="B15" s="6" t="s">
        <v>967</v>
      </c>
      <c r="C15" s="6" t="s">
        <v>44</v>
      </c>
      <c r="D15" s="6" t="s">
        <v>968</v>
      </c>
      <c r="E15" s="6" t="s">
        <v>102</v>
      </c>
      <c r="F15" s="8">
        <v>540.5</v>
      </c>
      <c r="G15" s="11"/>
      <c r="H15" s="10">
        <f t="shared" si="0"/>
        <v>0</v>
      </c>
      <c r="O15">
        <f>rekapitulace!H8</f>
        <v>21</v>
      </c>
      <c r="P15">
        <f t="shared" si="1"/>
        <v>0</v>
      </c>
    </row>
    <row r="16" spans="1:16" ht="38.25">
      <c r="A16" s="6">
        <v>5</v>
      </c>
      <c r="B16" s="6" t="s">
        <v>969</v>
      </c>
      <c r="C16" s="6" t="s">
        <v>44</v>
      </c>
      <c r="D16" s="6" t="s">
        <v>970</v>
      </c>
      <c r="E16" s="6" t="s">
        <v>102</v>
      </c>
      <c r="F16" s="8">
        <v>9943.5</v>
      </c>
      <c r="G16" s="11"/>
      <c r="H16" s="10">
        <f t="shared" si="0"/>
        <v>0</v>
      </c>
      <c r="O16">
        <f>rekapitulace!H8</f>
        <v>21</v>
      </c>
      <c r="P16">
        <f t="shared" si="1"/>
        <v>0</v>
      </c>
    </row>
    <row r="17" spans="1:16" ht="38.25">
      <c r="A17" s="6">
        <v>6</v>
      </c>
      <c r="B17" s="6" t="s">
        <v>971</v>
      </c>
      <c r="C17" s="6" t="s">
        <v>44</v>
      </c>
      <c r="D17" s="6" t="s">
        <v>972</v>
      </c>
      <c r="E17" s="6" t="s">
        <v>102</v>
      </c>
      <c r="F17" s="8">
        <v>14915.25</v>
      </c>
      <c r="G17" s="11"/>
      <c r="H17" s="10">
        <f t="shared" si="0"/>
        <v>0</v>
      </c>
      <c r="O17">
        <f>rekapitulace!H8</f>
        <v>21</v>
      </c>
      <c r="P17">
        <f t="shared" si="1"/>
        <v>0</v>
      </c>
    </row>
    <row r="18" spans="1:16" ht="38.25">
      <c r="A18" s="6">
        <v>7</v>
      </c>
      <c r="B18" s="6" t="s">
        <v>973</v>
      </c>
      <c r="C18" s="6" t="s">
        <v>44</v>
      </c>
      <c r="D18" s="6" t="s">
        <v>974</v>
      </c>
      <c r="E18" s="6" t="s">
        <v>102</v>
      </c>
      <c r="F18" s="8">
        <v>540.5</v>
      </c>
      <c r="G18" s="11"/>
      <c r="H18" s="10">
        <f t="shared" si="0"/>
        <v>0</v>
      </c>
      <c r="O18">
        <f>rekapitulace!H8</f>
        <v>21</v>
      </c>
      <c r="P18">
        <f t="shared" si="1"/>
        <v>0</v>
      </c>
    </row>
    <row r="19" spans="1:16" ht="38.25">
      <c r="A19" s="6">
        <v>8</v>
      </c>
      <c r="B19" s="6" t="s">
        <v>975</v>
      </c>
      <c r="C19" s="6" t="s">
        <v>44</v>
      </c>
      <c r="D19" s="6" t="s">
        <v>976</v>
      </c>
      <c r="E19" s="6" t="s">
        <v>102</v>
      </c>
      <c r="F19" s="8">
        <v>4288.5</v>
      </c>
      <c r="G19" s="11"/>
      <c r="H19" s="10">
        <f t="shared" si="0"/>
        <v>0</v>
      </c>
      <c r="O19">
        <f>rekapitulace!H8</f>
        <v>21</v>
      </c>
      <c r="P19">
        <f t="shared" si="1"/>
        <v>0</v>
      </c>
    </row>
    <row r="20" spans="1:16" ht="38.25">
      <c r="A20" s="6">
        <v>9</v>
      </c>
      <c r="B20" s="6" t="s">
        <v>977</v>
      </c>
      <c r="C20" s="6" t="s">
        <v>44</v>
      </c>
      <c r="D20" s="6" t="s">
        <v>978</v>
      </c>
      <c r="E20" s="6" t="s">
        <v>59</v>
      </c>
      <c r="F20" s="8">
        <v>576</v>
      </c>
      <c r="G20" s="11"/>
      <c r="H20" s="10">
        <f t="shared" si="0"/>
        <v>0</v>
      </c>
      <c r="O20">
        <f>rekapitulace!H8</f>
        <v>21</v>
      </c>
      <c r="P20">
        <f t="shared" si="1"/>
        <v>0</v>
      </c>
    </row>
    <row r="21" spans="1:16" ht="12.75">
      <c r="A21" s="6">
        <v>10</v>
      </c>
      <c r="B21" s="6" t="s">
        <v>979</v>
      </c>
      <c r="C21" s="6" t="s">
        <v>44</v>
      </c>
      <c r="D21" s="6" t="s">
        <v>980</v>
      </c>
      <c r="E21" s="6" t="s">
        <v>59</v>
      </c>
      <c r="F21" s="8">
        <v>1385</v>
      </c>
      <c r="G21" s="11"/>
      <c r="H21" s="10">
        <f t="shared" si="0"/>
        <v>0</v>
      </c>
      <c r="O21">
        <f>rekapitulace!H8</f>
        <v>21</v>
      </c>
      <c r="P21">
        <f t="shared" si="1"/>
        <v>0</v>
      </c>
    </row>
    <row r="22" spans="1:16" ht="63.75">
      <c r="A22" s="6">
        <v>11</v>
      </c>
      <c r="B22" s="6" t="s">
        <v>981</v>
      </c>
      <c r="C22" s="6" t="s">
        <v>44</v>
      </c>
      <c r="D22" s="6" t="s">
        <v>982</v>
      </c>
      <c r="E22" s="6" t="s">
        <v>59</v>
      </c>
      <c r="F22" s="8">
        <v>64</v>
      </c>
      <c r="G22" s="11"/>
      <c r="H22" s="10">
        <f t="shared" si="0"/>
        <v>0</v>
      </c>
      <c r="O22">
        <f>rekapitulace!H8</f>
        <v>21</v>
      </c>
      <c r="P22">
        <f t="shared" si="1"/>
        <v>0</v>
      </c>
    </row>
    <row r="23" spans="1:16" ht="51">
      <c r="A23" s="6">
        <v>12</v>
      </c>
      <c r="B23" s="6" t="s">
        <v>983</v>
      </c>
      <c r="C23" s="6" t="s">
        <v>44</v>
      </c>
      <c r="D23" s="6" t="s">
        <v>984</v>
      </c>
      <c r="E23" s="6" t="s">
        <v>94</v>
      </c>
      <c r="F23" s="8">
        <v>78.55</v>
      </c>
      <c r="G23" s="11"/>
      <c r="H23" s="10">
        <f t="shared" si="0"/>
        <v>0</v>
      </c>
      <c r="O23">
        <f>rekapitulace!H8</f>
        <v>21</v>
      </c>
      <c r="P23">
        <f t="shared" si="1"/>
        <v>0</v>
      </c>
    </row>
    <row r="24" spans="1:16" ht="12.75" customHeight="1">
      <c r="A24" s="13"/>
      <c r="B24" s="13"/>
      <c r="C24" s="13" t="s">
        <v>24</v>
      </c>
      <c r="D24" s="13" t="s">
        <v>99</v>
      </c>
      <c r="E24" s="13"/>
      <c r="F24" s="13"/>
      <c r="G24" s="13"/>
      <c r="H24" s="13">
        <f>SUM(H12:H23)</f>
        <v>0</v>
      </c>
      <c r="P24">
        <f>SUM(P12:P23)</f>
        <v>0</v>
      </c>
    </row>
    <row r="26" spans="1:16" ht="12.75" customHeight="1">
      <c r="A26" s="13"/>
      <c r="B26" s="13"/>
      <c r="C26" s="13"/>
      <c r="D26" s="13" t="s">
        <v>89</v>
      </c>
      <c r="E26" s="13"/>
      <c r="F26" s="13"/>
      <c r="G26" s="13"/>
      <c r="H26" s="13">
        <f>+H24</f>
        <v>0</v>
      </c>
      <c r="P26">
        <f>+P24</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P49"/>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985</v>
      </c>
      <c r="D5" s="5" t="s">
        <v>986</v>
      </c>
      <c r="E5" s="5"/>
    </row>
    <row r="6" spans="1:5" ht="12.75" customHeight="1">
      <c r="A6" t="s">
        <v>18</v>
      </c>
      <c r="C6" s="5" t="s">
        <v>985</v>
      </c>
      <c r="D6" s="5" t="s">
        <v>986</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92</v>
      </c>
      <c r="G12" s="11"/>
      <c r="H12" s="10">
        <f>ROUND((G12*F12),2)</f>
        <v>0</v>
      </c>
      <c r="O12">
        <f>rekapitulace!H8</f>
        <v>21</v>
      </c>
      <c r="P12">
        <f>ROUND(O12/100*H12,2)</f>
        <v>0</v>
      </c>
    </row>
    <row r="13" ht="12.75">
      <c r="D13" s="12" t="s">
        <v>987</v>
      </c>
    </row>
    <row r="14" spans="1:16" ht="12.75">
      <c r="A14" s="6">
        <v>2</v>
      </c>
      <c r="B14" s="6" t="s">
        <v>135</v>
      </c>
      <c r="C14" s="6" t="s">
        <v>44</v>
      </c>
      <c r="D14" s="6" t="s">
        <v>136</v>
      </c>
      <c r="E14" s="6" t="s">
        <v>97</v>
      </c>
      <c r="F14" s="8">
        <v>630.74</v>
      </c>
      <c r="G14" s="11"/>
      <c r="H14" s="10">
        <f>ROUND((G14*F14),2)</f>
        <v>0</v>
      </c>
      <c r="O14">
        <f>rekapitulace!H8</f>
        <v>21</v>
      </c>
      <c r="P14">
        <f>ROUND(O14/100*H14,2)</f>
        <v>0</v>
      </c>
    </row>
    <row r="15" ht="12.75">
      <c r="D15" s="12" t="s">
        <v>988</v>
      </c>
    </row>
    <row r="16" spans="1:16" ht="12.75">
      <c r="A16" s="6">
        <v>3</v>
      </c>
      <c r="B16" s="6" t="s">
        <v>138</v>
      </c>
      <c r="C16" s="6" t="s">
        <v>44</v>
      </c>
      <c r="D16" s="6" t="s">
        <v>139</v>
      </c>
      <c r="E16" s="6" t="s">
        <v>97</v>
      </c>
      <c r="F16" s="8">
        <v>11.852</v>
      </c>
      <c r="G16" s="11"/>
      <c r="H16" s="10">
        <f>ROUND((G16*F16),2)</f>
        <v>0</v>
      </c>
      <c r="O16">
        <f>rekapitulace!H8</f>
        <v>21</v>
      </c>
      <c r="P16">
        <f>ROUND(O16/100*H16,2)</f>
        <v>0</v>
      </c>
    </row>
    <row r="17" ht="38.25">
      <c r="D17" s="12" t="s">
        <v>989</v>
      </c>
    </row>
    <row r="18" spans="1:16" ht="12.75" customHeight="1">
      <c r="A18" s="13"/>
      <c r="B18" s="13"/>
      <c r="C18" s="13" t="s">
        <v>42</v>
      </c>
      <c r="D18" s="13" t="s">
        <v>41</v>
      </c>
      <c r="E18" s="13"/>
      <c r="F18" s="13"/>
      <c r="G18" s="13"/>
      <c r="H18" s="13">
        <f>SUM(H12:H17)</f>
        <v>0</v>
      </c>
      <c r="P18">
        <f>SUM(P12:P17)</f>
        <v>0</v>
      </c>
    </row>
    <row r="20" spans="1:8" ht="12.75" customHeight="1">
      <c r="A20" s="7"/>
      <c r="B20" s="7"/>
      <c r="C20" s="7" t="s">
        <v>24</v>
      </c>
      <c r="D20" s="7" t="s">
        <v>99</v>
      </c>
      <c r="E20" s="7"/>
      <c r="F20" s="9"/>
      <c r="G20" s="7"/>
      <c r="H20" s="9"/>
    </row>
    <row r="21" spans="1:16" ht="25.5">
      <c r="A21" s="6">
        <v>4</v>
      </c>
      <c r="B21" s="6" t="s">
        <v>990</v>
      </c>
      <c r="C21" s="6" t="s">
        <v>44</v>
      </c>
      <c r="D21" s="6" t="s">
        <v>991</v>
      </c>
      <c r="E21" s="6" t="s">
        <v>94</v>
      </c>
      <c r="F21" s="8">
        <v>0.78</v>
      </c>
      <c r="G21" s="11"/>
      <c r="H21" s="10">
        <f>ROUND((G21*F21),2)</f>
        <v>0</v>
      </c>
      <c r="O21">
        <f>rekapitulace!H8</f>
        <v>21</v>
      </c>
      <c r="P21">
        <f>ROUND(O21/100*H21,2)</f>
        <v>0</v>
      </c>
    </row>
    <row r="22" ht="25.5">
      <c r="D22" s="12" t="s">
        <v>992</v>
      </c>
    </row>
    <row r="23" spans="1:16" ht="25.5">
      <c r="A23" s="6">
        <v>5</v>
      </c>
      <c r="B23" s="6" t="s">
        <v>141</v>
      </c>
      <c r="C23" s="6" t="s">
        <v>44</v>
      </c>
      <c r="D23" s="6" t="s">
        <v>142</v>
      </c>
      <c r="E23" s="6" t="s">
        <v>94</v>
      </c>
      <c r="F23" s="8">
        <v>286.7</v>
      </c>
      <c r="G23" s="11"/>
      <c r="H23" s="10">
        <f>ROUND((G23*F23),2)</f>
        <v>0</v>
      </c>
      <c r="O23">
        <f>rekapitulace!H8</f>
        <v>21</v>
      </c>
      <c r="P23">
        <f>ROUND(O23/100*H23,2)</f>
        <v>0</v>
      </c>
    </row>
    <row r="24" ht="38.25">
      <c r="D24" s="12" t="s">
        <v>993</v>
      </c>
    </row>
    <row r="25" spans="1:16" ht="25.5">
      <c r="A25" s="6">
        <v>6</v>
      </c>
      <c r="B25" s="6" t="s">
        <v>994</v>
      </c>
      <c r="C25" s="6" t="s">
        <v>44</v>
      </c>
      <c r="D25" s="6" t="s">
        <v>995</v>
      </c>
      <c r="E25" s="6" t="s">
        <v>152</v>
      </c>
      <c r="F25" s="8">
        <v>112</v>
      </c>
      <c r="G25" s="11"/>
      <c r="H25" s="10">
        <f>ROUND((G25*F25),2)</f>
        <v>0</v>
      </c>
      <c r="O25">
        <f>rekapitulace!H8</f>
        <v>21</v>
      </c>
      <c r="P25">
        <f>ROUND(O25/100*H25,2)</f>
        <v>0</v>
      </c>
    </row>
    <row r="26" ht="25.5">
      <c r="D26" s="12" t="s">
        <v>996</v>
      </c>
    </row>
    <row r="27" spans="1:16" ht="25.5">
      <c r="A27" s="6">
        <v>7</v>
      </c>
      <c r="B27" s="6" t="s">
        <v>147</v>
      </c>
      <c r="C27" s="6" t="s">
        <v>44</v>
      </c>
      <c r="D27" s="6" t="s">
        <v>148</v>
      </c>
      <c r="E27" s="6" t="s">
        <v>94</v>
      </c>
      <c r="F27" s="8">
        <v>123.8</v>
      </c>
      <c r="G27" s="11"/>
      <c r="H27" s="10">
        <f>ROUND((G27*F27),2)</f>
        <v>0</v>
      </c>
      <c r="O27">
        <f>rekapitulace!H8</f>
        <v>21</v>
      </c>
      <c r="P27">
        <f>ROUND(O27/100*H27,2)</f>
        <v>0</v>
      </c>
    </row>
    <row r="28" ht="51">
      <c r="D28" s="12" t="s">
        <v>997</v>
      </c>
    </row>
    <row r="29" spans="1:16" ht="25.5">
      <c r="A29" s="6">
        <v>8</v>
      </c>
      <c r="B29" s="6" t="s">
        <v>998</v>
      </c>
      <c r="C29" s="6" t="s">
        <v>44</v>
      </c>
      <c r="D29" s="6" t="s">
        <v>999</v>
      </c>
      <c r="E29" s="6" t="s">
        <v>94</v>
      </c>
      <c r="F29" s="8">
        <v>92</v>
      </c>
      <c r="G29" s="11"/>
      <c r="H29" s="10">
        <f>ROUND((G29*F29),2)</f>
        <v>0</v>
      </c>
      <c r="O29">
        <f>rekapitulace!H8</f>
        <v>21</v>
      </c>
      <c r="P29">
        <f>ROUND(O29/100*H29,2)</f>
        <v>0</v>
      </c>
    </row>
    <row r="30" ht="12.75">
      <c r="D30" s="12" t="s">
        <v>1000</v>
      </c>
    </row>
    <row r="31" spans="1:16" ht="12.75">
      <c r="A31" s="6">
        <v>9</v>
      </c>
      <c r="B31" s="6" t="s">
        <v>120</v>
      </c>
      <c r="C31" s="6" t="s">
        <v>44</v>
      </c>
      <c r="D31" s="6" t="s">
        <v>157</v>
      </c>
      <c r="E31" s="6" t="s">
        <v>94</v>
      </c>
      <c r="F31" s="8">
        <v>340.7</v>
      </c>
      <c r="G31" s="11"/>
      <c r="H31" s="10">
        <f>ROUND((G31*F31),2)</f>
        <v>0</v>
      </c>
      <c r="O31">
        <f>rekapitulace!H8</f>
        <v>21</v>
      </c>
      <c r="P31">
        <f>ROUND(O31/100*H31,2)</f>
        <v>0</v>
      </c>
    </row>
    <row r="32" ht="25.5">
      <c r="D32" s="12" t="s">
        <v>1001</v>
      </c>
    </row>
    <row r="33" spans="1:16" ht="25.5">
      <c r="A33" s="6">
        <v>10</v>
      </c>
      <c r="B33" s="6" t="s">
        <v>122</v>
      </c>
      <c r="C33" s="6" t="s">
        <v>44</v>
      </c>
      <c r="D33" s="6" t="s">
        <v>165</v>
      </c>
      <c r="E33" s="6" t="s">
        <v>94</v>
      </c>
      <c r="F33" s="8">
        <v>92</v>
      </c>
      <c r="G33" s="11"/>
      <c r="H33" s="10">
        <f>ROUND((G33*F33),2)</f>
        <v>0</v>
      </c>
      <c r="O33">
        <f>rekapitulace!H8</f>
        <v>21</v>
      </c>
      <c r="P33">
        <f>ROUND(O33/100*H33,2)</f>
        <v>0</v>
      </c>
    </row>
    <row r="34" ht="12.75">
      <c r="D34" s="12" t="s">
        <v>987</v>
      </c>
    </row>
    <row r="35" spans="1:16" ht="12.75">
      <c r="A35" s="6">
        <v>11</v>
      </c>
      <c r="B35" s="6" t="s">
        <v>391</v>
      </c>
      <c r="C35" s="6" t="s">
        <v>44</v>
      </c>
      <c r="D35" s="6" t="s">
        <v>168</v>
      </c>
      <c r="E35" s="6" t="s">
        <v>94</v>
      </c>
      <c r="F35" s="8">
        <v>168.6</v>
      </c>
      <c r="G35" s="11"/>
      <c r="H35" s="10">
        <f>ROUND((G35*F35),2)</f>
        <v>0</v>
      </c>
      <c r="O35">
        <f>rekapitulace!H8</f>
        <v>21</v>
      </c>
      <c r="P35">
        <f>ROUND(O35/100*H35,2)</f>
        <v>0</v>
      </c>
    </row>
    <row r="36" ht="12.75">
      <c r="D36" s="12" t="s">
        <v>1002</v>
      </c>
    </row>
    <row r="37" spans="1:16" ht="12.75">
      <c r="A37" s="6">
        <v>12</v>
      </c>
      <c r="B37" s="6" t="s">
        <v>125</v>
      </c>
      <c r="C37" s="6" t="s">
        <v>44</v>
      </c>
      <c r="D37" s="6" t="s">
        <v>458</v>
      </c>
      <c r="E37" s="6" t="s">
        <v>94</v>
      </c>
      <c r="F37" s="8">
        <v>340.7</v>
      </c>
      <c r="G37" s="11"/>
      <c r="H37" s="10">
        <f>ROUND((G37*F37),2)</f>
        <v>0</v>
      </c>
      <c r="O37">
        <f>rekapitulace!H8</f>
        <v>21</v>
      </c>
      <c r="P37">
        <f>ROUND(O37/100*H37,2)</f>
        <v>0</v>
      </c>
    </row>
    <row r="38" ht="63.75">
      <c r="D38" s="12" t="s">
        <v>1003</v>
      </c>
    </row>
    <row r="39" spans="1:16" ht="63.75">
      <c r="A39" s="6">
        <v>13</v>
      </c>
      <c r="B39" s="6" t="s">
        <v>961</v>
      </c>
      <c r="C39" s="6" t="s">
        <v>44</v>
      </c>
      <c r="D39" s="6" t="s">
        <v>1004</v>
      </c>
      <c r="E39" s="6" t="s">
        <v>102</v>
      </c>
      <c r="F39" s="8">
        <v>358</v>
      </c>
      <c r="G39" s="11"/>
      <c r="H39" s="10">
        <f>ROUND((G39*F39),2)</f>
        <v>0</v>
      </c>
      <c r="O39">
        <f>rekapitulace!H8</f>
        <v>21</v>
      </c>
      <c r="P39">
        <f>ROUND(O39/100*H39,2)</f>
        <v>0</v>
      </c>
    </row>
    <row r="40" ht="25.5">
      <c r="D40" s="12" t="s">
        <v>1005</v>
      </c>
    </row>
    <row r="41" spans="1:16" ht="25.5">
      <c r="A41" s="6">
        <v>14</v>
      </c>
      <c r="B41" s="6" t="s">
        <v>965</v>
      </c>
      <c r="C41" s="6" t="s">
        <v>44</v>
      </c>
      <c r="D41" s="6" t="s">
        <v>1006</v>
      </c>
      <c r="E41" s="6" t="s">
        <v>102</v>
      </c>
      <c r="F41" s="8">
        <v>1074</v>
      </c>
      <c r="G41" s="11"/>
      <c r="H41" s="10">
        <f>ROUND((G41*F41),2)</f>
        <v>0</v>
      </c>
      <c r="O41">
        <f>rekapitulace!H8</f>
        <v>21</v>
      </c>
      <c r="P41">
        <f>ROUND(O41/100*H41,2)</f>
        <v>0</v>
      </c>
    </row>
    <row r="42" ht="12.75">
      <c r="D42" s="12" t="s">
        <v>1007</v>
      </c>
    </row>
    <row r="43" spans="1:16" ht="25.5">
      <c r="A43" s="6">
        <v>15</v>
      </c>
      <c r="B43" s="6" t="s">
        <v>971</v>
      </c>
      <c r="C43" s="6" t="s">
        <v>44</v>
      </c>
      <c r="D43" s="6" t="s">
        <v>1008</v>
      </c>
      <c r="E43" s="6" t="s">
        <v>102</v>
      </c>
      <c r="F43" s="8">
        <v>537</v>
      </c>
      <c r="G43" s="11"/>
      <c r="H43" s="10">
        <f>ROUND((G43*F43),2)</f>
        <v>0</v>
      </c>
      <c r="O43">
        <f>rekapitulace!H8</f>
        <v>21</v>
      </c>
      <c r="P43">
        <f>ROUND(O43/100*H43,2)</f>
        <v>0</v>
      </c>
    </row>
    <row r="44" ht="25.5">
      <c r="D44" s="12" t="s">
        <v>1009</v>
      </c>
    </row>
    <row r="45" spans="1:16" ht="12.75">
      <c r="A45" s="6">
        <v>16</v>
      </c>
      <c r="B45" s="6" t="s">
        <v>1010</v>
      </c>
      <c r="C45" s="6" t="s">
        <v>44</v>
      </c>
      <c r="D45" s="6" t="s">
        <v>1011</v>
      </c>
      <c r="E45" s="6" t="s">
        <v>102</v>
      </c>
      <c r="F45" s="8">
        <v>820</v>
      </c>
      <c r="G45" s="11"/>
      <c r="H45" s="10">
        <f>ROUND((G45*F45),2)</f>
        <v>0</v>
      </c>
      <c r="O45">
        <f>rekapitulace!H8</f>
        <v>21</v>
      </c>
      <c r="P45">
        <f>ROUND(O45/100*H45,2)</f>
        <v>0</v>
      </c>
    </row>
    <row r="46" ht="25.5">
      <c r="D46" s="12" t="s">
        <v>1012</v>
      </c>
    </row>
    <row r="47" spans="1:16" ht="12.75" customHeight="1">
      <c r="A47" s="13"/>
      <c r="B47" s="13"/>
      <c r="C47" s="13" t="s">
        <v>24</v>
      </c>
      <c r="D47" s="13" t="s">
        <v>99</v>
      </c>
      <c r="E47" s="13"/>
      <c r="F47" s="13"/>
      <c r="G47" s="13"/>
      <c r="H47" s="13">
        <f>SUM(H21:H46)</f>
        <v>0</v>
      </c>
      <c r="P47">
        <f>SUM(P21:P46)</f>
        <v>0</v>
      </c>
    </row>
    <row r="49" spans="1:16" ht="12.75" customHeight="1">
      <c r="A49" s="13"/>
      <c r="B49" s="13"/>
      <c r="C49" s="13"/>
      <c r="D49" s="13" t="s">
        <v>89</v>
      </c>
      <c r="E49" s="13"/>
      <c r="F49" s="13"/>
      <c r="G49" s="13"/>
      <c r="H49" s="13">
        <f>+H18+H47</f>
        <v>0</v>
      </c>
      <c r="P49">
        <f>+P18+P47</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P4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1013</v>
      </c>
      <c r="D5" s="5" t="s">
        <v>1014</v>
      </c>
      <c r="E5" s="5"/>
    </row>
    <row r="6" spans="1:5" ht="12.75" customHeight="1">
      <c r="A6" t="s">
        <v>18</v>
      </c>
      <c r="C6" s="5" t="s">
        <v>1013</v>
      </c>
      <c r="D6" s="5" t="s">
        <v>1014</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8.4</v>
      </c>
      <c r="G12" s="11"/>
      <c r="H12" s="10">
        <f>ROUND((G12*F12),2)</f>
        <v>0</v>
      </c>
      <c r="O12">
        <f>rekapitulace!H8</f>
        <v>21</v>
      </c>
      <c r="P12">
        <f>ROUND(O12/100*H12,2)</f>
        <v>0</v>
      </c>
    </row>
    <row r="13" ht="12.75">
      <c r="D13" s="12" t="s">
        <v>1015</v>
      </c>
    </row>
    <row r="14" spans="1:16" ht="12.75">
      <c r="A14" s="6">
        <v>2</v>
      </c>
      <c r="B14" s="6" t="s">
        <v>135</v>
      </c>
      <c r="C14" s="6" t="s">
        <v>44</v>
      </c>
      <c r="D14" s="6" t="s">
        <v>136</v>
      </c>
      <c r="E14" s="6" t="s">
        <v>97</v>
      </c>
      <c r="F14" s="8">
        <v>276.21</v>
      </c>
      <c r="G14" s="11"/>
      <c r="H14" s="10">
        <f>ROUND((G14*F14),2)</f>
        <v>0</v>
      </c>
      <c r="O14">
        <f>rekapitulace!H8</f>
        <v>21</v>
      </c>
      <c r="P14">
        <f>ROUND(O14/100*H14,2)</f>
        <v>0</v>
      </c>
    </row>
    <row r="15" ht="12.75">
      <c r="D15" s="12" t="s">
        <v>1016</v>
      </c>
    </row>
    <row r="16" spans="1:16" ht="12.75">
      <c r="A16" s="6">
        <v>3</v>
      </c>
      <c r="B16" s="6" t="s">
        <v>138</v>
      </c>
      <c r="C16" s="6" t="s">
        <v>44</v>
      </c>
      <c r="D16" s="6" t="s">
        <v>139</v>
      </c>
      <c r="E16" s="6" t="s">
        <v>97</v>
      </c>
      <c r="F16" s="8">
        <v>22.866</v>
      </c>
      <c r="G16" s="11"/>
      <c r="H16" s="10">
        <f>ROUND((G16*F16),2)</f>
        <v>0</v>
      </c>
      <c r="O16">
        <f>rekapitulace!H8</f>
        <v>21</v>
      </c>
      <c r="P16">
        <f>ROUND(O16/100*H16,2)</f>
        <v>0</v>
      </c>
    </row>
    <row r="17" ht="38.25">
      <c r="D17" s="12" t="s">
        <v>1017</v>
      </c>
    </row>
    <row r="18" spans="1:16" ht="12.75" customHeight="1">
      <c r="A18" s="13"/>
      <c r="B18" s="13"/>
      <c r="C18" s="13" t="s">
        <v>42</v>
      </c>
      <c r="D18" s="13" t="s">
        <v>41</v>
      </c>
      <c r="E18" s="13"/>
      <c r="F18" s="13"/>
      <c r="G18" s="13"/>
      <c r="H18" s="13">
        <f>SUM(H12:H17)</f>
        <v>0</v>
      </c>
      <c r="P18">
        <f>SUM(P12:P17)</f>
        <v>0</v>
      </c>
    </row>
    <row r="20" spans="1:8" ht="12.75" customHeight="1">
      <c r="A20" s="7"/>
      <c r="B20" s="7"/>
      <c r="C20" s="7" t="s">
        <v>24</v>
      </c>
      <c r="D20" s="7" t="s">
        <v>99</v>
      </c>
      <c r="E20" s="7"/>
      <c r="F20" s="9"/>
      <c r="G20" s="7"/>
      <c r="H20" s="9"/>
    </row>
    <row r="21" spans="1:16" ht="25.5">
      <c r="A21" s="6">
        <v>4</v>
      </c>
      <c r="B21" s="6" t="s">
        <v>990</v>
      </c>
      <c r="C21" s="6" t="s">
        <v>44</v>
      </c>
      <c r="D21" s="6" t="s">
        <v>991</v>
      </c>
      <c r="E21" s="6" t="s">
        <v>94</v>
      </c>
      <c r="F21" s="8">
        <v>5.22</v>
      </c>
      <c r="G21" s="11"/>
      <c r="H21" s="10">
        <f>ROUND((G21*F21),2)</f>
        <v>0</v>
      </c>
      <c r="O21">
        <f>rekapitulace!H8</f>
        <v>21</v>
      </c>
      <c r="P21">
        <f>ROUND(O21/100*H21,2)</f>
        <v>0</v>
      </c>
    </row>
    <row r="22" ht="25.5">
      <c r="D22" s="12" t="s">
        <v>1018</v>
      </c>
    </row>
    <row r="23" spans="1:16" ht="25.5">
      <c r="A23" s="6">
        <v>5</v>
      </c>
      <c r="B23" s="6" t="s">
        <v>141</v>
      </c>
      <c r="C23" s="6" t="s">
        <v>44</v>
      </c>
      <c r="D23" s="6" t="s">
        <v>142</v>
      </c>
      <c r="E23" s="6" t="s">
        <v>94</v>
      </c>
      <c r="F23" s="8">
        <v>125.55</v>
      </c>
      <c r="G23" s="11"/>
      <c r="H23" s="10">
        <f>ROUND((G23*F23),2)</f>
        <v>0</v>
      </c>
      <c r="O23">
        <f>rekapitulace!H8</f>
        <v>21</v>
      </c>
      <c r="P23">
        <f>ROUND(O23/100*H23,2)</f>
        <v>0</v>
      </c>
    </row>
    <row r="24" ht="38.25">
      <c r="D24" s="12" t="s">
        <v>1019</v>
      </c>
    </row>
    <row r="25" spans="1:16" ht="25.5">
      <c r="A25" s="6">
        <v>6</v>
      </c>
      <c r="B25" s="6" t="s">
        <v>994</v>
      </c>
      <c r="C25" s="6" t="s">
        <v>44</v>
      </c>
      <c r="D25" s="6" t="s">
        <v>995</v>
      </c>
      <c r="E25" s="6" t="s">
        <v>152</v>
      </c>
      <c r="F25" s="8">
        <v>117</v>
      </c>
      <c r="G25" s="11"/>
      <c r="H25" s="10">
        <f>ROUND((G25*F25),2)</f>
        <v>0</v>
      </c>
      <c r="O25">
        <f>rekapitulace!H8</f>
        <v>21</v>
      </c>
      <c r="P25">
        <f>ROUND(O25/100*H25,2)</f>
        <v>0</v>
      </c>
    </row>
    <row r="26" ht="25.5">
      <c r="D26" s="12" t="s">
        <v>1020</v>
      </c>
    </row>
    <row r="27" spans="1:16" ht="25.5">
      <c r="A27" s="6">
        <v>7</v>
      </c>
      <c r="B27" s="6" t="s">
        <v>147</v>
      </c>
      <c r="C27" s="6" t="s">
        <v>44</v>
      </c>
      <c r="D27" s="6" t="s">
        <v>148</v>
      </c>
      <c r="E27" s="6" t="s">
        <v>94</v>
      </c>
      <c r="F27" s="8">
        <v>46.35</v>
      </c>
      <c r="G27" s="11"/>
      <c r="H27" s="10">
        <f>ROUND((G27*F27),2)</f>
        <v>0</v>
      </c>
      <c r="O27">
        <f>rekapitulace!H8</f>
        <v>21</v>
      </c>
      <c r="P27">
        <f>ROUND(O27/100*H27,2)</f>
        <v>0</v>
      </c>
    </row>
    <row r="28" ht="25.5">
      <c r="D28" s="12" t="s">
        <v>1021</v>
      </c>
    </row>
    <row r="29" spans="1:16" ht="25.5">
      <c r="A29" s="6">
        <v>8</v>
      </c>
      <c r="B29" s="6" t="s">
        <v>998</v>
      </c>
      <c r="C29" s="6" t="s">
        <v>44</v>
      </c>
      <c r="D29" s="6" t="s">
        <v>999</v>
      </c>
      <c r="E29" s="6" t="s">
        <v>94</v>
      </c>
      <c r="F29" s="8">
        <v>8.4</v>
      </c>
      <c r="G29" s="11"/>
      <c r="H29" s="10">
        <f>ROUND((G29*F29),2)</f>
        <v>0</v>
      </c>
      <c r="O29">
        <f>rekapitulace!H8</f>
        <v>21</v>
      </c>
      <c r="P29">
        <f>ROUND(O29/100*H29,2)</f>
        <v>0</v>
      </c>
    </row>
    <row r="30" ht="12.75">
      <c r="D30" s="12" t="s">
        <v>1022</v>
      </c>
    </row>
    <row r="31" spans="1:16" ht="12.75">
      <c r="A31" s="6">
        <v>9</v>
      </c>
      <c r="B31" s="6" t="s">
        <v>120</v>
      </c>
      <c r="C31" s="6" t="s">
        <v>44</v>
      </c>
      <c r="D31" s="6" t="s">
        <v>157</v>
      </c>
      <c r="E31" s="6" t="s">
        <v>94</v>
      </c>
      <c r="F31" s="8">
        <v>87.3</v>
      </c>
      <c r="G31" s="11"/>
      <c r="H31" s="10">
        <f>ROUND((G31*F31),2)</f>
        <v>0</v>
      </c>
      <c r="O31">
        <f>rekapitulace!H8</f>
        <v>21</v>
      </c>
      <c r="P31">
        <f>ROUND(O31/100*H31,2)</f>
        <v>0</v>
      </c>
    </row>
    <row r="32" ht="25.5">
      <c r="D32" s="12" t="s">
        <v>1023</v>
      </c>
    </row>
    <row r="33" spans="1:16" ht="25.5">
      <c r="A33" s="6">
        <v>10</v>
      </c>
      <c r="B33" s="6" t="s">
        <v>122</v>
      </c>
      <c r="C33" s="6" t="s">
        <v>44</v>
      </c>
      <c r="D33" s="6" t="s">
        <v>165</v>
      </c>
      <c r="E33" s="6" t="s">
        <v>94</v>
      </c>
      <c r="F33" s="8">
        <v>8.4</v>
      </c>
      <c r="G33" s="11"/>
      <c r="H33" s="10">
        <f>ROUND((G33*F33),2)</f>
        <v>0</v>
      </c>
      <c r="O33">
        <f>rekapitulace!H8</f>
        <v>21</v>
      </c>
      <c r="P33">
        <f>ROUND(O33/100*H33,2)</f>
        <v>0</v>
      </c>
    </row>
    <row r="34" ht="12.75">
      <c r="D34" s="12" t="s">
        <v>1015</v>
      </c>
    </row>
    <row r="35" spans="1:16" ht="12.75">
      <c r="A35" s="6">
        <v>11</v>
      </c>
      <c r="B35" s="6" t="s">
        <v>391</v>
      </c>
      <c r="C35" s="6" t="s">
        <v>44</v>
      </c>
      <c r="D35" s="6" t="s">
        <v>168</v>
      </c>
      <c r="E35" s="6" t="s">
        <v>94</v>
      </c>
      <c r="F35" s="8">
        <v>175.5</v>
      </c>
      <c r="G35" s="11"/>
      <c r="H35" s="10">
        <f>ROUND((G35*F35),2)</f>
        <v>0</v>
      </c>
      <c r="O35">
        <f>rekapitulace!H8</f>
        <v>21</v>
      </c>
      <c r="P35">
        <f>ROUND(O35/100*H35,2)</f>
        <v>0</v>
      </c>
    </row>
    <row r="36" ht="12.75">
      <c r="D36" s="12" t="s">
        <v>1024</v>
      </c>
    </row>
    <row r="37" spans="1:16" ht="12.75">
      <c r="A37" s="6">
        <v>12</v>
      </c>
      <c r="B37" s="6" t="s">
        <v>125</v>
      </c>
      <c r="C37" s="6" t="s">
        <v>44</v>
      </c>
      <c r="D37" s="6" t="s">
        <v>458</v>
      </c>
      <c r="E37" s="6" t="s">
        <v>94</v>
      </c>
      <c r="F37" s="8">
        <v>87.3</v>
      </c>
      <c r="G37" s="11"/>
      <c r="H37" s="10">
        <f>ROUND((G37*F37),2)</f>
        <v>0</v>
      </c>
      <c r="O37">
        <f>rekapitulace!H8</f>
        <v>21</v>
      </c>
      <c r="P37">
        <f>ROUND(O37/100*H37,2)</f>
        <v>0</v>
      </c>
    </row>
    <row r="38" ht="25.5">
      <c r="D38" s="12" t="s">
        <v>1025</v>
      </c>
    </row>
    <row r="39" spans="1:16" ht="63.75">
      <c r="A39" s="6">
        <v>13</v>
      </c>
      <c r="B39" s="6" t="s">
        <v>961</v>
      </c>
      <c r="C39" s="6" t="s">
        <v>44</v>
      </c>
      <c r="D39" s="6" t="s">
        <v>1004</v>
      </c>
      <c r="E39" s="6" t="s">
        <v>102</v>
      </c>
      <c r="F39" s="8">
        <v>582</v>
      </c>
      <c r="G39" s="11"/>
      <c r="H39" s="10">
        <f>ROUND((G39*F39),2)</f>
        <v>0</v>
      </c>
      <c r="O39">
        <f>rekapitulace!H8</f>
        <v>21</v>
      </c>
      <c r="P39">
        <f>ROUND(O39/100*H39,2)</f>
        <v>0</v>
      </c>
    </row>
    <row r="40" ht="12.75">
      <c r="D40" s="12" t="s">
        <v>1026</v>
      </c>
    </row>
    <row r="41" spans="1:16" ht="25.5">
      <c r="A41" s="6">
        <v>14</v>
      </c>
      <c r="B41" s="6" t="s">
        <v>965</v>
      </c>
      <c r="C41" s="6" t="s">
        <v>44</v>
      </c>
      <c r="D41" s="6" t="s">
        <v>1006</v>
      </c>
      <c r="E41" s="6" t="s">
        <v>102</v>
      </c>
      <c r="F41" s="8">
        <v>1746</v>
      </c>
      <c r="G41" s="11"/>
      <c r="H41" s="10">
        <f>ROUND((G41*F41),2)</f>
        <v>0</v>
      </c>
      <c r="O41">
        <f>rekapitulace!H8</f>
        <v>21</v>
      </c>
      <c r="P41">
        <f>ROUND(O41/100*H41,2)</f>
        <v>0</v>
      </c>
    </row>
    <row r="42" ht="12.75">
      <c r="D42" s="12" t="s">
        <v>1027</v>
      </c>
    </row>
    <row r="43" spans="1:16" ht="25.5">
      <c r="A43" s="6">
        <v>15</v>
      </c>
      <c r="B43" s="6" t="s">
        <v>971</v>
      </c>
      <c r="C43" s="6" t="s">
        <v>44</v>
      </c>
      <c r="D43" s="6" t="s">
        <v>1008</v>
      </c>
      <c r="E43" s="6" t="s">
        <v>102</v>
      </c>
      <c r="F43" s="8">
        <v>873</v>
      </c>
      <c r="G43" s="11"/>
      <c r="H43" s="10">
        <f>ROUND((G43*F43),2)</f>
        <v>0</v>
      </c>
      <c r="O43">
        <f>rekapitulace!H8</f>
        <v>21</v>
      </c>
      <c r="P43">
        <f>ROUND(O43/100*H43,2)</f>
        <v>0</v>
      </c>
    </row>
    <row r="44" ht="12.75">
      <c r="D44" s="12" t="s">
        <v>1028</v>
      </c>
    </row>
    <row r="45" spans="1:16" ht="12.75" customHeight="1">
      <c r="A45" s="13"/>
      <c r="B45" s="13"/>
      <c r="C45" s="13" t="s">
        <v>24</v>
      </c>
      <c r="D45" s="13" t="s">
        <v>99</v>
      </c>
      <c r="E45" s="13"/>
      <c r="F45" s="13"/>
      <c r="G45" s="13"/>
      <c r="H45" s="13">
        <f>SUM(H21:H44)</f>
        <v>0</v>
      </c>
      <c r="P45">
        <f>SUM(P21:P44)</f>
        <v>0</v>
      </c>
    </row>
    <row r="47" spans="1:16" ht="12.75" customHeight="1">
      <c r="A47" s="13"/>
      <c r="B47" s="13"/>
      <c r="C47" s="13"/>
      <c r="D47" s="13" t="s">
        <v>89</v>
      </c>
      <c r="E47" s="13"/>
      <c r="F47" s="13"/>
      <c r="G47" s="13"/>
      <c r="H47" s="13">
        <f>+H18+H45</f>
        <v>0</v>
      </c>
      <c r="P47">
        <f>+P18+P45</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P2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1029</v>
      </c>
      <c r="D5" s="5" t="s">
        <v>1030</v>
      </c>
      <c r="E5" s="5"/>
    </row>
    <row r="6" spans="1:5" ht="12.75" customHeight="1">
      <c r="A6" t="s">
        <v>18</v>
      </c>
      <c r="C6" s="5" t="s">
        <v>1029</v>
      </c>
      <c r="D6" s="5" t="s">
        <v>1030</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24</v>
      </c>
      <c r="D11" s="7" t="s">
        <v>99</v>
      </c>
      <c r="E11" s="7"/>
      <c r="F11" s="9"/>
      <c r="G11" s="7"/>
      <c r="H11" s="9"/>
    </row>
    <row r="12" spans="1:16" ht="12.75">
      <c r="A12" s="6">
        <v>1</v>
      </c>
      <c r="B12" s="6" t="s">
        <v>120</v>
      </c>
      <c r="C12" s="6" t="s">
        <v>44</v>
      </c>
      <c r="D12" s="6" t="s">
        <v>157</v>
      </c>
      <c r="E12" s="6" t="s">
        <v>94</v>
      </c>
      <c r="F12" s="8">
        <v>32.4</v>
      </c>
      <c r="G12" s="11"/>
      <c r="H12" s="10">
        <f>ROUND((G12*F12),2)</f>
        <v>0</v>
      </c>
      <c r="O12">
        <f>rekapitulace!H8</f>
        <v>21</v>
      </c>
      <c r="P12">
        <f>ROUND(O12/100*H12,2)</f>
        <v>0</v>
      </c>
    </row>
    <row r="13" ht="25.5">
      <c r="D13" s="12" t="s">
        <v>1031</v>
      </c>
    </row>
    <row r="14" spans="1:16" ht="25.5">
      <c r="A14" s="6">
        <v>2</v>
      </c>
      <c r="B14" s="6" t="s">
        <v>1032</v>
      </c>
      <c r="C14" s="6" t="s">
        <v>44</v>
      </c>
      <c r="D14" s="6" t="s">
        <v>1033</v>
      </c>
      <c r="E14" s="6" t="s">
        <v>102</v>
      </c>
      <c r="F14" s="8">
        <v>8086</v>
      </c>
      <c r="G14" s="11"/>
      <c r="H14" s="10">
        <f>ROUND((G14*F14),2)</f>
        <v>0</v>
      </c>
      <c r="O14">
        <f>rekapitulace!H8</f>
        <v>21</v>
      </c>
      <c r="P14">
        <f>ROUND(O14/100*H14,2)</f>
        <v>0</v>
      </c>
    </row>
    <row r="15" ht="12.75">
      <c r="D15" s="12" t="s">
        <v>1034</v>
      </c>
    </row>
    <row r="16" spans="1:16" ht="38.25">
      <c r="A16" s="6">
        <v>3</v>
      </c>
      <c r="B16" s="6" t="s">
        <v>1035</v>
      </c>
      <c r="C16" s="6" t="s">
        <v>44</v>
      </c>
      <c r="D16" s="6" t="s">
        <v>1036</v>
      </c>
      <c r="E16" s="6" t="s">
        <v>102</v>
      </c>
      <c r="F16" s="8">
        <v>5667</v>
      </c>
      <c r="G16" s="11"/>
      <c r="H16" s="10">
        <f>ROUND((G16*F16),2)</f>
        <v>0</v>
      </c>
      <c r="O16">
        <f>rekapitulace!H8</f>
        <v>21</v>
      </c>
      <c r="P16">
        <f>ROUND(O16/100*H16,2)</f>
        <v>0</v>
      </c>
    </row>
    <row r="17" ht="12.75">
      <c r="D17" s="12" t="s">
        <v>1037</v>
      </c>
    </row>
    <row r="18" spans="1:16" ht="12.75">
      <c r="A18" s="6">
        <v>4</v>
      </c>
      <c r="B18" s="6" t="s">
        <v>125</v>
      </c>
      <c r="C18" s="6" t="s">
        <v>44</v>
      </c>
      <c r="D18" s="6" t="s">
        <v>458</v>
      </c>
      <c r="E18" s="6" t="s">
        <v>94</v>
      </c>
      <c r="F18" s="8">
        <v>32.4</v>
      </c>
      <c r="G18" s="11"/>
      <c r="H18" s="10">
        <f>ROUND((G18*F18),2)</f>
        <v>0</v>
      </c>
      <c r="O18">
        <f>rekapitulace!H8</f>
        <v>21</v>
      </c>
      <c r="P18">
        <f>ROUND(O18/100*H18,2)</f>
        <v>0</v>
      </c>
    </row>
    <row r="19" ht="25.5">
      <c r="D19" s="12" t="s">
        <v>1038</v>
      </c>
    </row>
    <row r="20" spans="1:16" ht="38.25">
      <c r="A20" s="6">
        <v>5</v>
      </c>
      <c r="B20" s="6" t="s">
        <v>961</v>
      </c>
      <c r="C20" s="6" t="s">
        <v>44</v>
      </c>
      <c r="D20" s="6" t="s">
        <v>1039</v>
      </c>
      <c r="E20" s="6" t="s">
        <v>102</v>
      </c>
      <c r="F20" s="8">
        <v>216</v>
      </c>
      <c r="G20" s="11"/>
      <c r="H20" s="10">
        <f>ROUND((G20*F20),2)</f>
        <v>0</v>
      </c>
      <c r="O20">
        <f>rekapitulace!H8</f>
        <v>21</v>
      </c>
      <c r="P20">
        <f>ROUND(O20/100*H20,2)</f>
        <v>0</v>
      </c>
    </row>
    <row r="21" ht="12.75">
      <c r="D21" s="12" t="s">
        <v>1040</v>
      </c>
    </row>
    <row r="22" spans="1:16" ht="25.5">
      <c r="A22" s="6">
        <v>6</v>
      </c>
      <c r="B22" s="6" t="s">
        <v>965</v>
      </c>
      <c r="C22" s="6" t="s">
        <v>44</v>
      </c>
      <c r="D22" s="6" t="s">
        <v>1006</v>
      </c>
      <c r="E22" s="6" t="s">
        <v>102</v>
      </c>
      <c r="F22" s="8">
        <v>648</v>
      </c>
      <c r="G22" s="11"/>
      <c r="H22" s="10">
        <f>ROUND((G22*F22),2)</f>
        <v>0</v>
      </c>
      <c r="O22">
        <f>rekapitulace!H8</f>
        <v>21</v>
      </c>
      <c r="P22">
        <f>ROUND(O22/100*H22,2)</f>
        <v>0</v>
      </c>
    </row>
    <row r="23" ht="12.75">
      <c r="D23" s="12" t="s">
        <v>1041</v>
      </c>
    </row>
    <row r="24" spans="1:16" ht="25.5">
      <c r="A24" s="6">
        <v>7</v>
      </c>
      <c r="B24" s="6" t="s">
        <v>971</v>
      </c>
      <c r="C24" s="6" t="s">
        <v>44</v>
      </c>
      <c r="D24" s="6" t="s">
        <v>1008</v>
      </c>
      <c r="E24" s="6" t="s">
        <v>102</v>
      </c>
      <c r="F24" s="8">
        <v>324</v>
      </c>
      <c r="G24" s="11"/>
      <c r="H24" s="10">
        <f>ROUND((G24*F24),2)</f>
        <v>0</v>
      </c>
      <c r="O24">
        <f>rekapitulace!H8</f>
        <v>21</v>
      </c>
      <c r="P24">
        <f>ROUND(O24/100*H24,2)</f>
        <v>0</v>
      </c>
    </row>
    <row r="25" ht="12.75">
      <c r="D25" s="12" t="s">
        <v>1042</v>
      </c>
    </row>
    <row r="26" spans="1:16" ht="12.75" customHeight="1">
      <c r="A26" s="13"/>
      <c r="B26" s="13"/>
      <c r="C26" s="13" t="s">
        <v>24</v>
      </c>
      <c r="D26" s="13" t="s">
        <v>99</v>
      </c>
      <c r="E26" s="13"/>
      <c r="F26" s="13"/>
      <c r="G26" s="13"/>
      <c r="H26" s="13">
        <f>SUM(H12:H25)</f>
        <v>0</v>
      </c>
      <c r="P26">
        <f>SUM(P12:P25)</f>
        <v>0</v>
      </c>
    </row>
    <row r="28" spans="1:16" ht="12.75" customHeight="1">
      <c r="A28" s="13"/>
      <c r="B28" s="13"/>
      <c r="C28" s="13"/>
      <c r="D28" s="13" t="s">
        <v>89</v>
      </c>
      <c r="E28" s="13"/>
      <c r="F28" s="13"/>
      <c r="G28" s="13"/>
      <c r="H28" s="13">
        <f>+H26</f>
        <v>0</v>
      </c>
      <c r="P28">
        <f>+P26</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3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21</v>
      </c>
      <c r="D5" s="5" t="s">
        <v>22</v>
      </c>
      <c r="E5" s="5"/>
    </row>
    <row r="6" spans="1:5" ht="12.75" customHeight="1">
      <c r="A6" t="s">
        <v>18</v>
      </c>
      <c r="C6" s="5" t="s">
        <v>21</v>
      </c>
      <c r="D6" s="5" t="s">
        <v>22</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51">
      <c r="A12" s="6">
        <v>1</v>
      </c>
      <c r="B12" s="6" t="s">
        <v>43</v>
      </c>
      <c r="C12" s="6" t="s">
        <v>44</v>
      </c>
      <c r="D12" s="6" t="s">
        <v>45</v>
      </c>
      <c r="E12" s="6" t="s">
        <v>46</v>
      </c>
      <c r="F12" s="8">
        <v>1</v>
      </c>
      <c r="G12" s="11"/>
      <c r="H12" s="10">
        <f aca="true" t="shared" si="0" ref="H12:H24">ROUND((G12*F12),2)</f>
        <v>0</v>
      </c>
      <c r="O12">
        <f>rekapitulace!H8</f>
        <v>21</v>
      </c>
      <c r="P12">
        <f aca="true" t="shared" si="1" ref="P12:P24">ROUND(O12/100*H12,2)</f>
        <v>0</v>
      </c>
    </row>
    <row r="13" spans="1:16" ht="38.25">
      <c r="A13" s="6">
        <v>2</v>
      </c>
      <c r="B13" s="6" t="s">
        <v>47</v>
      </c>
      <c r="C13" s="6" t="s">
        <v>44</v>
      </c>
      <c r="D13" s="6" t="s">
        <v>48</v>
      </c>
      <c r="E13" s="6" t="s">
        <v>46</v>
      </c>
      <c r="F13" s="8">
        <v>1</v>
      </c>
      <c r="G13" s="11"/>
      <c r="H13" s="10">
        <f t="shared" si="0"/>
        <v>0</v>
      </c>
      <c r="O13">
        <f>rekapitulace!H8</f>
        <v>21</v>
      </c>
      <c r="P13">
        <f t="shared" si="1"/>
        <v>0</v>
      </c>
    </row>
    <row r="14" spans="1:16" ht="38.25">
      <c r="A14" s="6">
        <v>3</v>
      </c>
      <c r="B14" s="6" t="s">
        <v>49</v>
      </c>
      <c r="C14" s="6" t="s">
        <v>44</v>
      </c>
      <c r="D14" s="6" t="s">
        <v>50</v>
      </c>
      <c r="E14" s="6" t="s">
        <v>46</v>
      </c>
      <c r="F14" s="8">
        <v>1</v>
      </c>
      <c r="G14" s="11"/>
      <c r="H14" s="10">
        <f t="shared" si="0"/>
        <v>0</v>
      </c>
      <c r="O14">
        <f>rekapitulace!H8</f>
        <v>21</v>
      </c>
      <c r="P14">
        <f t="shared" si="1"/>
        <v>0</v>
      </c>
    </row>
    <row r="15" spans="1:16" ht="12.75">
      <c r="A15" s="6">
        <v>4</v>
      </c>
      <c r="B15" s="6" t="s">
        <v>51</v>
      </c>
      <c r="C15" s="6" t="s">
        <v>44</v>
      </c>
      <c r="D15" s="6" t="s">
        <v>52</v>
      </c>
      <c r="E15" s="6" t="s">
        <v>46</v>
      </c>
      <c r="F15" s="8">
        <v>1</v>
      </c>
      <c r="G15" s="11"/>
      <c r="H15" s="10">
        <f t="shared" si="0"/>
        <v>0</v>
      </c>
      <c r="O15">
        <f>rekapitulace!H8</f>
        <v>21</v>
      </c>
      <c r="P15">
        <f t="shared" si="1"/>
        <v>0</v>
      </c>
    </row>
    <row r="16" spans="1:16" ht="25.5">
      <c r="A16" s="6">
        <v>5</v>
      </c>
      <c r="B16" s="6" t="s">
        <v>53</v>
      </c>
      <c r="C16" s="6" t="s">
        <v>44</v>
      </c>
      <c r="D16" s="6" t="s">
        <v>54</v>
      </c>
      <c r="E16" s="6" t="s">
        <v>46</v>
      </c>
      <c r="F16" s="8">
        <v>1</v>
      </c>
      <c r="G16" s="11"/>
      <c r="H16" s="10">
        <f t="shared" si="0"/>
        <v>0</v>
      </c>
      <c r="O16">
        <f>rekapitulace!H8</f>
        <v>21</v>
      </c>
      <c r="P16">
        <f t="shared" si="1"/>
        <v>0</v>
      </c>
    </row>
    <row r="17" spans="1:16" ht="409.5">
      <c r="A17" s="6">
        <v>6</v>
      </c>
      <c r="B17" s="6" t="s">
        <v>55</v>
      </c>
      <c r="C17" s="6" t="s">
        <v>44</v>
      </c>
      <c r="D17" s="6" t="s">
        <v>56</v>
      </c>
      <c r="E17" s="6" t="s">
        <v>46</v>
      </c>
      <c r="F17" s="8">
        <v>1</v>
      </c>
      <c r="G17" s="11"/>
      <c r="H17" s="10">
        <f t="shared" si="0"/>
        <v>0</v>
      </c>
      <c r="O17">
        <f>rekapitulace!H8</f>
        <v>21</v>
      </c>
      <c r="P17">
        <f t="shared" si="1"/>
        <v>0</v>
      </c>
    </row>
    <row r="18" spans="1:16" ht="38.25">
      <c r="A18" s="6">
        <v>7</v>
      </c>
      <c r="B18" s="6" t="s">
        <v>57</v>
      </c>
      <c r="C18" s="6" t="s">
        <v>44</v>
      </c>
      <c r="D18" s="6" t="s">
        <v>58</v>
      </c>
      <c r="E18" s="6" t="s">
        <v>59</v>
      </c>
      <c r="F18" s="8">
        <v>1</v>
      </c>
      <c r="G18" s="11"/>
      <c r="H18" s="10">
        <f t="shared" si="0"/>
        <v>0</v>
      </c>
      <c r="O18">
        <f>rekapitulace!H8</f>
        <v>21</v>
      </c>
      <c r="P18">
        <f t="shared" si="1"/>
        <v>0</v>
      </c>
    </row>
    <row r="19" spans="1:16" ht="51">
      <c r="A19" s="6">
        <v>8</v>
      </c>
      <c r="B19" s="6" t="s">
        <v>60</v>
      </c>
      <c r="C19" s="6" t="s">
        <v>44</v>
      </c>
      <c r="D19" s="6" t="s">
        <v>61</v>
      </c>
      <c r="E19" s="6" t="s">
        <v>46</v>
      </c>
      <c r="F19" s="8">
        <v>1</v>
      </c>
      <c r="G19" s="11"/>
      <c r="H19" s="10">
        <f t="shared" si="0"/>
        <v>0</v>
      </c>
      <c r="O19">
        <f>rekapitulace!H8</f>
        <v>21</v>
      </c>
      <c r="P19">
        <f t="shared" si="1"/>
        <v>0</v>
      </c>
    </row>
    <row r="20" spans="1:16" ht="25.5">
      <c r="A20" s="6">
        <v>9</v>
      </c>
      <c r="B20" s="6" t="s">
        <v>62</v>
      </c>
      <c r="C20" s="6" t="s">
        <v>44</v>
      </c>
      <c r="D20" s="6" t="s">
        <v>63</v>
      </c>
      <c r="E20" s="6" t="s">
        <v>46</v>
      </c>
      <c r="F20" s="8">
        <v>1</v>
      </c>
      <c r="G20" s="11"/>
      <c r="H20" s="10">
        <f t="shared" si="0"/>
        <v>0</v>
      </c>
      <c r="O20">
        <f>rekapitulace!H8</f>
        <v>21</v>
      </c>
      <c r="P20">
        <f t="shared" si="1"/>
        <v>0</v>
      </c>
    </row>
    <row r="21" spans="1:16" ht="25.5">
      <c r="A21" s="6">
        <v>10</v>
      </c>
      <c r="B21" s="6" t="s">
        <v>64</v>
      </c>
      <c r="C21" s="6" t="s">
        <v>44</v>
      </c>
      <c r="D21" s="6" t="s">
        <v>65</v>
      </c>
      <c r="E21" s="6" t="s">
        <v>46</v>
      </c>
      <c r="F21" s="8">
        <v>1</v>
      </c>
      <c r="G21" s="11"/>
      <c r="H21" s="10">
        <f t="shared" si="0"/>
        <v>0</v>
      </c>
      <c r="O21">
        <f>rekapitulace!H8</f>
        <v>21</v>
      </c>
      <c r="P21">
        <f t="shared" si="1"/>
        <v>0</v>
      </c>
    </row>
    <row r="22" spans="1:16" ht="25.5">
      <c r="A22" s="6">
        <v>11</v>
      </c>
      <c r="B22" s="6" t="s">
        <v>66</v>
      </c>
      <c r="C22" s="6" t="s">
        <v>44</v>
      </c>
      <c r="D22" s="6" t="s">
        <v>67</v>
      </c>
      <c r="E22" s="6" t="s">
        <v>46</v>
      </c>
      <c r="F22" s="8">
        <v>1</v>
      </c>
      <c r="G22" s="11"/>
      <c r="H22" s="10">
        <f t="shared" si="0"/>
        <v>0</v>
      </c>
      <c r="O22">
        <f>rekapitulace!H8</f>
        <v>21</v>
      </c>
      <c r="P22">
        <f t="shared" si="1"/>
        <v>0</v>
      </c>
    </row>
    <row r="23" spans="1:16" ht="25.5">
      <c r="A23" s="6">
        <v>12</v>
      </c>
      <c r="B23" s="6" t="s">
        <v>68</v>
      </c>
      <c r="C23" s="6" t="s">
        <v>44</v>
      </c>
      <c r="D23" s="6" t="s">
        <v>69</v>
      </c>
      <c r="E23" s="6" t="s">
        <v>46</v>
      </c>
      <c r="F23" s="8">
        <v>1</v>
      </c>
      <c r="G23" s="11"/>
      <c r="H23" s="10">
        <f t="shared" si="0"/>
        <v>0</v>
      </c>
      <c r="O23">
        <f>rekapitulace!H8</f>
        <v>21</v>
      </c>
      <c r="P23">
        <f t="shared" si="1"/>
        <v>0</v>
      </c>
    </row>
    <row r="24" spans="1:16" ht="38.25">
      <c r="A24" s="6">
        <v>13</v>
      </c>
      <c r="B24" s="6" t="s">
        <v>70</v>
      </c>
      <c r="C24" s="6" t="s">
        <v>44</v>
      </c>
      <c r="D24" s="6" t="s">
        <v>71</v>
      </c>
      <c r="E24" s="6" t="s">
        <v>46</v>
      </c>
      <c r="F24" s="8">
        <v>1</v>
      </c>
      <c r="G24" s="11"/>
      <c r="H24" s="10">
        <f t="shared" si="0"/>
        <v>0</v>
      </c>
      <c r="O24">
        <f>rekapitulace!H8</f>
        <v>21</v>
      </c>
      <c r="P24">
        <f t="shared" si="1"/>
        <v>0</v>
      </c>
    </row>
    <row r="25" ht="12.75">
      <c r="D25" s="12" t="s">
        <v>72</v>
      </c>
    </row>
    <row r="26" spans="1:16" ht="25.5">
      <c r="A26" s="6">
        <v>14</v>
      </c>
      <c r="B26" s="6" t="s">
        <v>73</v>
      </c>
      <c r="C26" s="6" t="s">
        <v>44</v>
      </c>
      <c r="D26" s="6" t="s">
        <v>74</v>
      </c>
      <c r="E26" s="6" t="s">
        <v>46</v>
      </c>
      <c r="F26" s="8">
        <v>1</v>
      </c>
      <c r="G26" s="11"/>
      <c r="H26" s="10">
        <f aca="true" t="shared" si="2" ref="H26:H33">ROUND((G26*F26),2)</f>
        <v>0</v>
      </c>
      <c r="O26">
        <f>rekapitulace!H8</f>
        <v>21</v>
      </c>
      <c r="P26">
        <f aca="true" t="shared" si="3" ref="P26:P33">ROUND(O26/100*H26,2)</f>
        <v>0</v>
      </c>
    </row>
    <row r="27" spans="1:16" ht="25.5">
      <c r="A27" s="6">
        <v>15</v>
      </c>
      <c r="B27" s="6" t="s">
        <v>75</v>
      </c>
      <c r="C27" s="6" t="s">
        <v>44</v>
      </c>
      <c r="D27" s="6" t="s">
        <v>76</v>
      </c>
      <c r="E27" s="6" t="s">
        <v>46</v>
      </c>
      <c r="F27" s="8">
        <v>1</v>
      </c>
      <c r="G27" s="11"/>
      <c r="H27" s="10">
        <f t="shared" si="2"/>
        <v>0</v>
      </c>
      <c r="O27">
        <f>rekapitulace!H8</f>
        <v>21</v>
      </c>
      <c r="P27">
        <f t="shared" si="3"/>
        <v>0</v>
      </c>
    </row>
    <row r="28" spans="1:16" ht="12.75">
      <c r="A28" s="6">
        <v>16</v>
      </c>
      <c r="B28" s="6" t="s">
        <v>77</v>
      </c>
      <c r="C28" s="6" t="s">
        <v>44</v>
      </c>
      <c r="D28" s="6" t="s">
        <v>78</v>
      </c>
      <c r="E28" s="6" t="s">
        <v>46</v>
      </c>
      <c r="F28" s="8">
        <v>1</v>
      </c>
      <c r="G28" s="11"/>
      <c r="H28" s="10">
        <f t="shared" si="2"/>
        <v>0</v>
      </c>
      <c r="O28">
        <f>rekapitulace!H8</f>
        <v>21</v>
      </c>
      <c r="P28">
        <f t="shared" si="3"/>
        <v>0</v>
      </c>
    </row>
    <row r="29" spans="1:16" ht="12.75">
      <c r="A29" s="6">
        <v>17</v>
      </c>
      <c r="B29" s="6" t="s">
        <v>79</v>
      </c>
      <c r="C29" s="6" t="s">
        <v>44</v>
      </c>
      <c r="D29" s="6" t="s">
        <v>80</v>
      </c>
      <c r="E29" s="6" t="s">
        <v>46</v>
      </c>
      <c r="F29" s="8">
        <v>1</v>
      </c>
      <c r="G29" s="11"/>
      <c r="H29" s="10">
        <f t="shared" si="2"/>
        <v>0</v>
      </c>
      <c r="O29">
        <f>rekapitulace!H8</f>
        <v>21</v>
      </c>
      <c r="P29">
        <f t="shared" si="3"/>
        <v>0</v>
      </c>
    </row>
    <row r="30" spans="1:16" ht="12.75">
      <c r="A30" s="6">
        <v>18</v>
      </c>
      <c r="B30" s="6" t="s">
        <v>81</v>
      </c>
      <c r="C30" s="6" t="s">
        <v>44</v>
      </c>
      <c r="D30" s="6" t="s">
        <v>82</v>
      </c>
      <c r="E30" s="6" t="s">
        <v>46</v>
      </c>
      <c r="F30" s="8">
        <v>1</v>
      </c>
      <c r="G30" s="11"/>
      <c r="H30" s="10">
        <f t="shared" si="2"/>
        <v>0</v>
      </c>
      <c r="O30">
        <f>rekapitulace!H8</f>
        <v>21</v>
      </c>
      <c r="P30">
        <f t="shared" si="3"/>
        <v>0</v>
      </c>
    </row>
    <row r="31" spans="1:16" ht="38.25">
      <c r="A31" s="6">
        <v>19</v>
      </c>
      <c r="B31" s="6" t="s">
        <v>83</v>
      </c>
      <c r="C31" s="6" t="s">
        <v>44</v>
      </c>
      <c r="D31" s="6" t="s">
        <v>84</v>
      </c>
      <c r="E31" s="6" t="s">
        <v>46</v>
      </c>
      <c r="F31" s="8">
        <v>1</v>
      </c>
      <c r="G31" s="11"/>
      <c r="H31" s="10">
        <f t="shared" si="2"/>
        <v>0</v>
      </c>
      <c r="O31">
        <f>rekapitulace!H8</f>
        <v>21</v>
      </c>
      <c r="P31">
        <f t="shared" si="3"/>
        <v>0</v>
      </c>
    </row>
    <row r="32" spans="1:16" ht="25.5">
      <c r="A32" s="6">
        <v>20</v>
      </c>
      <c r="B32" s="6" t="s">
        <v>85</v>
      </c>
      <c r="C32" s="6" t="s">
        <v>44</v>
      </c>
      <c r="D32" s="6" t="s">
        <v>86</v>
      </c>
      <c r="E32" s="6" t="s">
        <v>46</v>
      </c>
      <c r="F32" s="8">
        <v>1</v>
      </c>
      <c r="G32" s="11"/>
      <c r="H32" s="10">
        <f t="shared" si="2"/>
        <v>0</v>
      </c>
      <c r="O32">
        <f>rekapitulace!H8</f>
        <v>21</v>
      </c>
      <c r="P32">
        <f t="shared" si="3"/>
        <v>0</v>
      </c>
    </row>
    <row r="33" spans="1:16" ht="25.5">
      <c r="A33" s="6">
        <v>21</v>
      </c>
      <c r="B33" s="6" t="s">
        <v>87</v>
      </c>
      <c r="C33" s="6" t="s">
        <v>44</v>
      </c>
      <c r="D33" s="6" t="s">
        <v>88</v>
      </c>
      <c r="E33" s="6" t="s">
        <v>46</v>
      </c>
      <c r="F33" s="8">
        <v>1</v>
      </c>
      <c r="G33" s="11"/>
      <c r="H33" s="10">
        <f t="shared" si="2"/>
        <v>0</v>
      </c>
      <c r="O33">
        <f>rekapitulace!H8</f>
        <v>21</v>
      </c>
      <c r="P33">
        <f t="shared" si="3"/>
        <v>0</v>
      </c>
    </row>
    <row r="34" spans="1:16" ht="12.75" customHeight="1">
      <c r="A34" s="13"/>
      <c r="B34" s="13"/>
      <c r="C34" s="13" t="s">
        <v>42</v>
      </c>
      <c r="D34" s="13" t="s">
        <v>41</v>
      </c>
      <c r="E34" s="13"/>
      <c r="F34" s="13"/>
      <c r="G34" s="13"/>
      <c r="H34" s="13">
        <f>SUM(H12:H33)</f>
        <v>0</v>
      </c>
      <c r="P34">
        <f>SUM(P12:P33)</f>
        <v>0</v>
      </c>
    </row>
    <row r="36" spans="1:16" ht="12.75" customHeight="1">
      <c r="A36" s="13"/>
      <c r="B36" s="13"/>
      <c r="C36" s="13"/>
      <c r="D36" s="13" t="s">
        <v>89</v>
      </c>
      <c r="E36" s="13"/>
      <c r="F36" s="13"/>
      <c r="G36" s="13"/>
      <c r="H36" s="13">
        <f>+H34</f>
        <v>0</v>
      </c>
      <c r="P36">
        <f>+P34</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39"/>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90</v>
      </c>
      <c r="D5" s="5" t="s">
        <v>91</v>
      </c>
      <c r="E5" s="5"/>
    </row>
    <row r="6" spans="1:5" ht="12.75" customHeight="1">
      <c r="A6" t="s">
        <v>18</v>
      </c>
      <c r="C6" s="5" t="s">
        <v>90</v>
      </c>
      <c r="D6" s="5" t="s">
        <v>91</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92</v>
      </c>
      <c r="C12" s="6" t="s">
        <v>44</v>
      </c>
      <c r="D12" s="6" t="s">
        <v>93</v>
      </c>
      <c r="E12" s="6" t="s">
        <v>94</v>
      </c>
      <c r="F12" s="8">
        <v>32.4</v>
      </c>
      <c r="G12" s="11"/>
      <c r="H12" s="10">
        <f>ROUND((G12*F12),2)</f>
        <v>0</v>
      </c>
      <c r="O12">
        <f>rekapitulace!H8</f>
        <v>21</v>
      </c>
      <c r="P12">
        <f>ROUND(O12/100*H12,2)</f>
        <v>0</v>
      </c>
    </row>
    <row r="13" ht="12.75">
      <c r="D13" s="12" t="s">
        <v>95</v>
      </c>
    </row>
    <row r="14" spans="1:16" ht="12.75">
      <c r="A14" s="6">
        <v>2</v>
      </c>
      <c r="B14" s="6" t="s">
        <v>96</v>
      </c>
      <c r="C14" s="6" t="s">
        <v>44</v>
      </c>
      <c r="D14" s="6" t="s">
        <v>93</v>
      </c>
      <c r="E14" s="6" t="s">
        <v>97</v>
      </c>
      <c r="F14" s="8">
        <v>11.1</v>
      </c>
      <c r="G14" s="11"/>
      <c r="H14" s="10">
        <f>ROUND((G14*F14),2)</f>
        <v>0</v>
      </c>
      <c r="O14">
        <f>rekapitulace!H8</f>
        <v>21</v>
      </c>
      <c r="P14">
        <f>ROUND(O14/100*H14,2)</f>
        <v>0</v>
      </c>
    </row>
    <row r="15" ht="12.75">
      <c r="D15" s="12" t="s">
        <v>98</v>
      </c>
    </row>
    <row r="16" spans="1:16" ht="12.75" customHeight="1">
      <c r="A16" s="13"/>
      <c r="B16" s="13"/>
      <c r="C16" s="13" t="s">
        <v>42</v>
      </c>
      <c r="D16" s="13" t="s">
        <v>41</v>
      </c>
      <c r="E16" s="13"/>
      <c r="F16" s="13"/>
      <c r="G16" s="13"/>
      <c r="H16" s="13">
        <f>SUM(H12:H15)</f>
        <v>0</v>
      </c>
      <c r="P16">
        <f>SUM(P12:P15)</f>
        <v>0</v>
      </c>
    </row>
    <row r="18" spans="1:8" ht="12.75" customHeight="1">
      <c r="A18" s="7"/>
      <c r="B18" s="7"/>
      <c r="C18" s="7" t="s">
        <v>24</v>
      </c>
      <c r="D18" s="7" t="s">
        <v>99</v>
      </c>
      <c r="E18" s="7"/>
      <c r="F18" s="9"/>
      <c r="G18" s="7"/>
      <c r="H18" s="9"/>
    </row>
    <row r="19" spans="1:16" ht="25.5">
      <c r="A19" s="6">
        <v>3</v>
      </c>
      <c r="B19" s="6" t="s">
        <v>100</v>
      </c>
      <c r="C19" s="6" t="s">
        <v>44</v>
      </c>
      <c r="D19" s="6" t="s">
        <v>101</v>
      </c>
      <c r="E19" s="6" t="s">
        <v>102</v>
      </c>
      <c r="F19" s="8">
        <v>30346</v>
      </c>
      <c r="G19" s="11"/>
      <c r="H19" s="10">
        <f>ROUND((G19*F19),2)</f>
        <v>0</v>
      </c>
      <c r="O19">
        <f>rekapitulace!H8</f>
        <v>21</v>
      </c>
      <c r="P19">
        <f>ROUND(O19/100*H19,2)</f>
        <v>0</v>
      </c>
    </row>
    <row r="20" ht="38.25">
      <c r="D20" s="12" t="s">
        <v>103</v>
      </c>
    </row>
    <row r="21" spans="1:16" ht="25.5">
      <c r="A21" s="6">
        <v>4</v>
      </c>
      <c r="B21" s="6" t="s">
        <v>104</v>
      </c>
      <c r="C21" s="6" t="s">
        <v>44</v>
      </c>
      <c r="D21" s="6" t="s">
        <v>105</v>
      </c>
      <c r="E21" s="6" t="s">
        <v>102</v>
      </c>
      <c r="F21" s="8">
        <v>9588</v>
      </c>
      <c r="G21" s="11"/>
      <c r="H21" s="10">
        <f>ROUND((G21*F21),2)</f>
        <v>0</v>
      </c>
      <c r="O21">
        <f>rekapitulace!H8</f>
        <v>21</v>
      </c>
      <c r="P21">
        <f>ROUND(O21/100*H21,2)</f>
        <v>0</v>
      </c>
    </row>
    <row r="22" ht="38.25">
      <c r="D22" s="12" t="s">
        <v>106</v>
      </c>
    </row>
    <row r="23" spans="1:16" ht="25.5">
      <c r="A23" s="6">
        <v>5</v>
      </c>
      <c r="B23" s="6" t="s">
        <v>107</v>
      </c>
      <c r="C23" s="6" t="s">
        <v>44</v>
      </c>
      <c r="D23" s="6" t="s">
        <v>108</v>
      </c>
      <c r="E23" s="6" t="s">
        <v>102</v>
      </c>
      <c r="F23" s="8">
        <v>50</v>
      </c>
      <c r="G23" s="11"/>
      <c r="H23" s="10">
        <f>ROUND((G23*F23),2)</f>
        <v>0</v>
      </c>
      <c r="O23">
        <f>rekapitulace!H8</f>
        <v>21</v>
      </c>
      <c r="P23">
        <f>ROUND(O23/100*H23,2)</f>
        <v>0</v>
      </c>
    </row>
    <row r="24" spans="1:16" ht="25.5">
      <c r="A24" s="6">
        <v>6</v>
      </c>
      <c r="B24" s="6" t="s">
        <v>109</v>
      </c>
      <c r="C24" s="6" t="s">
        <v>44</v>
      </c>
      <c r="D24" s="6" t="s">
        <v>110</v>
      </c>
      <c r="E24" s="6" t="s">
        <v>102</v>
      </c>
      <c r="F24" s="8">
        <v>216</v>
      </c>
      <c r="G24" s="11"/>
      <c r="H24" s="10">
        <f>ROUND((G24*F24),2)</f>
        <v>0</v>
      </c>
      <c r="O24">
        <f>rekapitulace!H8</f>
        <v>21</v>
      </c>
      <c r="P24">
        <f>ROUND(O24/100*H24,2)</f>
        <v>0</v>
      </c>
    </row>
    <row r="25" spans="1:16" ht="51">
      <c r="A25" s="6">
        <v>7</v>
      </c>
      <c r="B25" s="6" t="s">
        <v>111</v>
      </c>
      <c r="C25" s="6" t="s">
        <v>44</v>
      </c>
      <c r="D25" s="6" t="s">
        <v>112</v>
      </c>
      <c r="E25" s="6" t="s">
        <v>59</v>
      </c>
      <c r="F25" s="8">
        <v>72</v>
      </c>
      <c r="G25" s="11"/>
      <c r="H25" s="10">
        <f>ROUND((G25*F25),2)</f>
        <v>0</v>
      </c>
      <c r="O25">
        <f>rekapitulace!H8</f>
        <v>21</v>
      </c>
      <c r="P25">
        <f>ROUND(O25/100*H25,2)</f>
        <v>0</v>
      </c>
    </row>
    <row r="26" ht="63.75">
      <c r="D26" s="12" t="s">
        <v>113</v>
      </c>
    </row>
    <row r="27" spans="1:16" ht="51">
      <c r="A27" s="6">
        <v>8</v>
      </c>
      <c r="B27" s="6" t="s">
        <v>114</v>
      </c>
      <c r="C27" s="6" t="s">
        <v>44</v>
      </c>
      <c r="D27" s="6" t="s">
        <v>115</v>
      </c>
      <c r="E27" s="6" t="s">
        <v>59</v>
      </c>
      <c r="F27" s="8">
        <v>2</v>
      </c>
      <c r="G27" s="11"/>
      <c r="H27" s="10">
        <f>ROUND((G27*F27),2)</f>
        <v>0</v>
      </c>
      <c r="O27">
        <f>rekapitulace!H8</f>
        <v>21</v>
      </c>
      <c r="P27">
        <f>ROUND(O27/100*H27,2)</f>
        <v>0</v>
      </c>
    </row>
    <row r="28" ht="25.5">
      <c r="D28" s="12" t="s">
        <v>116</v>
      </c>
    </row>
    <row r="29" spans="1:16" ht="25.5">
      <c r="A29" s="6">
        <v>9</v>
      </c>
      <c r="B29" s="6" t="s">
        <v>117</v>
      </c>
      <c r="C29" s="6" t="s">
        <v>44</v>
      </c>
      <c r="D29" s="6" t="s">
        <v>118</v>
      </c>
      <c r="E29" s="6" t="s">
        <v>94</v>
      </c>
      <c r="F29" s="8">
        <v>5678</v>
      </c>
      <c r="G29" s="11"/>
      <c r="H29" s="10">
        <f>ROUND((G29*F29),2)</f>
        <v>0</v>
      </c>
      <c r="O29">
        <f>rekapitulace!H8</f>
        <v>21</v>
      </c>
      <c r="P29">
        <f>ROUND(O29/100*H29,2)</f>
        <v>0</v>
      </c>
    </row>
    <row r="30" ht="51">
      <c r="D30" s="12" t="s">
        <v>119</v>
      </c>
    </row>
    <row r="31" spans="1:16" ht="25.5">
      <c r="A31" s="6">
        <v>10</v>
      </c>
      <c r="B31" s="6" t="s">
        <v>120</v>
      </c>
      <c r="C31" s="6" t="s">
        <v>44</v>
      </c>
      <c r="D31" s="6" t="s">
        <v>121</v>
      </c>
      <c r="E31" s="6" t="s">
        <v>94</v>
      </c>
      <c r="F31" s="8">
        <v>3400</v>
      </c>
      <c r="G31" s="11"/>
      <c r="H31" s="10">
        <f>ROUND((G31*F31),2)</f>
        <v>0</v>
      </c>
      <c r="O31">
        <f>rekapitulace!H8</f>
        <v>21</v>
      </c>
      <c r="P31">
        <f>ROUND(O31/100*H31,2)</f>
        <v>0</v>
      </c>
    </row>
    <row r="32" spans="1:16" ht="12.75">
      <c r="A32" s="6">
        <v>11</v>
      </c>
      <c r="B32" s="6" t="s">
        <v>122</v>
      </c>
      <c r="C32" s="6" t="s">
        <v>44</v>
      </c>
      <c r="D32" s="6" t="s">
        <v>123</v>
      </c>
      <c r="E32" s="6" t="s">
        <v>94</v>
      </c>
      <c r="F32" s="8">
        <v>5678</v>
      </c>
      <c r="G32" s="11"/>
      <c r="H32" s="10">
        <f>ROUND((G32*F32),2)</f>
        <v>0</v>
      </c>
      <c r="O32">
        <f>rekapitulace!H8</f>
        <v>21</v>
      </c>
      <c r="P32">
        <f>ROUND(O32/100*H32,2)</f>
        <v>0</v>
      </c>
    </row>
    <row r="33" ht="25.5">
      <c r="D33" s="12" t="s">
        <v>124</v>
      </c>
    </row>
    <row r="34" spans="1:16" ht="25.5">
      <c r="A34" s="6">
        <v>12</v>
      </c>
      <c r="B34" s="6" t="s">
        <v>125</v>
      </c>
      <c r="C34" s="6" t="s">
        <v>44</v>
      </c>
      <c r="D34" s="6" t="s">
        <v>126</v>
      </c>
      <c r="E34" s="6" t="s">
        <v>94</v>
      </c>
      <c r="F34" s="8">
        <v>3400</v>
      </c>
      <c r="G34" s="11"/>
      <c r="H34" s="10">
        <f>ROUND((G34*F34),2)</f>
        <v>0</v>
      </c>
      <c r="O34">
        <f>rekapitulace!H8</f>
        <v>21</v>
      </c>
      <c r="P34">
        <f>ROUND(O34/100*H34,2)</f>
        <v>0</v>
      </c>
    </row>
    <row r="35" spans="1:16" ht="12.75">
      <c r="A35" s="6">
        <v>13</v>
      </c>
      <c r="B35" s="6" t="s">
        <v>127</v>
      </c>
      <c r="C35" s="6" t="s">
        <v>44</v>
      </c>
      <c r="D35" s="6" t="s">
        <v>128</v>
      </c>
      <c r="E35" s="6" t="s">
        <v>94</v>
      </c>
      <c r="F35" s="8">
        <v>5678</v>
      </c>
      <c r="G35" s="11"/>
      <c r="H35" s="10">
        <f>ROUND((G35*F35),2)</f>
        <v>0</v>
      </c>
      <c r="O35">
        <f>rekapitulace!H8</f>
        <v>21</v>
      </c>
      <c r="P35">
        <f>ROUND(O35/100*H35,2)</f>
        <v>0</v>
      </c>
    </row>
    <row r="36" ht="25.5">
      <c r="D36" s="12" t="s">
        <v>129</v>
      </c>
    </row>
    <row r="37" spans="1:16" ht="12.75" customHeight="1">
      <c r="A37" s="13"/>
      <c r="B37" s="13"/>
      <c r="C37" s="13" t="s">
        <v>24</v>
      </c>
      <c r="D37" s="13" t="s">
        <v>99</v>
      </c>
      <c r="E37" s="13"/>
      <c r="F37" s="13"/>
      <c r="G37" s="13"/>
      <c r="H37" s="13">
        <f>SUM(H19:H36)</f>
        <v>0</v>
      </c>
      <c r="P37">
        <f>SUM(P19:P36)</f>
        <v>0</v>
      </c>
    </row>
    <row r="39" spans="1:16" ht="12.75" customHeight="1">
      <c r="A39" s="13"/>
      <c r="B39" s="13"/>
      <c r="C39" s="13"/>
      <c r="D39" s="13" t="s">
        <v>89</v>
      </c>
      <c r="E39" s="13"/>
      <c r="F39" s="13"/>
      <c r="G39" s="13"/>
      <c r="H39" s="13">
        <f>+H16+H37</f>
        <v>0</v>
      </c>
      <c r="P39">
        <f>+P16+P37</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19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130</v>
      </c>
      <c r="D5" s="5" t="s">
        <v>131</v>
      </c>
      <c r="E5" s="5"/>
    </row>
    <row r="6" spans="1:5" ht="12.75" customHeight="1">
      <c r="A6" t="s">
        <v>18</v>
      </c>
      <c r="C6" s="5" t="s">
        <v>130</v>
      </c>
      <c r="D6" s="5" t="s">
        <v>131</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5423.7</v>
      </c>
      <c r="G12" s="11"/>
      <c r="H12" s="10">
        <f>ROUND((G12*F12),2)</f>
        <v>0</v>
      </c>
      <c r="O12">
        <f>rekapitulace!H8</f>
        <v>21</v>
      </c>
      <c r="P12">
        <f>ROUND(O12/100*H12,2)</f>
        <v>0</v>
      </c>
    </row>
    <row r="13" ht="38.25">
      <c r="D13" s="12" t="s">
        <v>134</v>
      </c>
    </row>
    <row r="14" spans="1:16" ht="12.75">
      <c r="A14" s="6">
        <v>2</v>
      </c>
      <c r="B14" s="6" t="s">
        <v>135</v>
      </c>
      <c r="C14" s="6" t="s">
        <v>44</v>
      </c>
      <c r="D14" s="6" t="s">
        <v>136</v>
      </c>
      <c r="E14" s="6" t="s">
        <v>97</v>
      </c>
      <c r="F14" s="8">
        <v>1763.3</v>
      </c>
      <c r="G14" s="11"/>
      <c r="H14" s="10">
        <f>ROUND((G14*F14),2)</f>
        <v>0</v>
      </c>
      <c r="O14">
        <f>rekapitulace!H8</f>
        <v>21</v>
      </c>
      <c r="P14">
        <f>ROUND(O14/100*H14,2)</f>
        <v>0</v>
      </c>
    </row>
    <row r="15" ht="12.75">
      <c r="D15" s="12" t="s">
        <v>137</v>
      </c>
    </row>
    <row r="16" spans="1:16" ht="12.75">
      <c r="A16" s="6">
        <v>3</v>
      </c>
      <c r="B16" s="6" t="s">
        <v>138</v>
      </c>
      <c r="C16" s="6" t="s">
        <v>44</v>
      </c>
      <c r="D16" s="6" t="s">
        <v>139</v>
      </c>
      <c r="E16" s="6" t="s">
        <v>97</v>
      </c>
      <c r="F16" s="8">
        <v>51.83</v>
      </c>
      <c r="G16" s="11"/>
      <c r="H16" s="10">
        <f>ROUND((G16*F16),2)</f>
        <v>0</v>
      </c>
      <c r="O16">
        <f>rekapitulace!H8</f>
        <v>21</v>
      </c>
      <c r="P16">
        <f>ROUND(O16/100*H16,2)</f>
        <v>0</v>
      </c>
    </row>
    <row r="17" ht="51">
      <c r="D17" s="12" t="s">
        <v>140</v>
      </c>
    </row>
    <row r="18" spans="1:16" ht="12.75" customHeight="1">
      <c r="A18" s="13"/>
      <c r="B18" s="13"/>
      <c r="C18" s="13" t="s">
        <v>42</v>
      </c>
      <c r="D18" s="13" t="s">
        <v>41</v>
      </c>
      <c r="E18" s="13"/>
      <c r="F18" s="13"/>
      <c r="G18" s="13"/>
      <c r="H18" s="13">
        <f>SUM(H12:H17)</f>
        <v>0</v>
      </c>
      <c r="P18">
        <f>SUM(P12:P17)</f>
        <v>0</v>
      </c>
    </row>
    <row r="20" spans="1:8" ht="12.75" customHeight="1">
      <c r="A20" s="7"/>
      <c r="B20" s="7"/>
      <c r="C20" s="7" t="s">
        <v>24</v>
      </c>
      <c r="D20" s="7" t="s">
        <v>99</v>
      </c>
      <c r="E20" s="7"/>
      <c r="F20" s="9"/>
      <c r="G20" s="7"/>
      <c r="H20" s="9"/>
    </row>
    <row r="21" spans="1:16" ht="25.5">
      <c r="A21" s="6">
        <v>4</v>
      </c>
      <c r="B21" s="6" t="s">
        <v>141</v>
      </c>
      <c r="C21" s="6" t="s">
        <v>44</v>
      </c>
      <c r="D21" s="6" t="s">
        <v>142</v>
      </c>
      <c r="E21" s="6" t="s">
        <v>94</v>
      </c>
      <c r="F21" s="8">
        <v>801.5</v>
      </c>
      <c r="G21" s="11"/>
      <c r="H21" s="10">
        <f>ROUND((G21*F21),2)</f>
        <v>0</v>
      </c>
      <c r="O21">
        <f>rekapitulace!H8</f>
        <v>21</v>
      </c>
      <c r="P21">
        <f>ROUND(O21/100*H21,2)</f>
        <v>0</v>
      </c>
    </row>
    <row r="22" ht="25.5">
      <c r="D22" s="12" t="s">
        <v>143</v>
      </c>
    </row>
    <row r="23" spans="1:16" ht="25.5">
      <c r="A23" s="6">
        <v>5</v>
      </c>
      <c r="B23" s="6" t="s">
        <v>144</v>
      </c>
      <c r="C23" s="6" t="s">
        <v>44</v>
      </c>
      <c r="D23" s="6" t="s">
        <v>145</v>
      </c>
      <c r="E23" s="6" t="s">
        <v>94</v>
      </c>
      <c r="F23" s="8">
        <v>13</v>
      </c>
      <c r="G23" s="11"/>
      <c r="H23" s="10">
        <f>ROUND((G23*F23),2)</f>
        <v>0</v>
      </c>
      <c r="O23">
        <f>rekapitulace!H8</f>
        <v>21</v>
      </c>
      <c r="P23">
        <f>ROUND(O23/100*H23,2)</f>
        <v>0</v>
      </c>
    </row>
    <row r="24" ht="38.25">
      <c r="D24" s="12" t="s">
        <v>146</v>
      </c>
    </row>
    <row r="25" spans="1:16" ht="25.5">
      <c r="A25" s="6">
        <v>6</v>
      </c>
      <c r="B25" s="6" t="s">
        <v>147</v>
      </c>
      <c r="C25" s="6" t="s">
        <v>44</v>
      </c>
      <c r="D25" s="6" t="s">
        <v>148</v>
      </c>
      <c r="E25" s="6" t="s">
        <v>94</v>
      </c>
      <c r="F25" s="8">
        <v>343.5</v>
      </c>
      <c r="G25" s="11"/>
      <c r="H25" s="10">
        <f>ROUND((G25*F25),2)</f>
        <v>0</v>
      </c>
      <c r="O25">
        <f>rekapitulace!H8</f>
        <v>21</v>
      </c>
      <c r="P25">
        <f>ROUND(O25/100*H25,2)</f>
        <v>0</v>
      </c>
    </row>
    <row r="26" ht="51">
      <c r="D26" s="12" t="s">
        <v>149</v>
      </c>
    </row>
    <row r="27" spans="1:16" ht="12.75">
      <c r="A27" s="6">
        <v>7</v>
      </c>
      <c r="B27" s="6" t="s">
        <v>150</v>
      </c>
      <c r="C27" s="6" t="s">
        <v>44</v>
      </c>
      <c r="D27" s="6" t="s">
        <v>151</v>
      </c>
      <c r="E27" s="6" t="s">
        <v>152</v>
      </c>
      <c r="F27" s="8">
        <v>140</v>
      </c>
      <c r="G27" s="11"/>
      <c r="H27" s="10">
        <f>ROUND((G27*F27),2)</f>
        <v>0</v>
      </c>
      <c r="O27">
        <f>rekapitulace!H8</f>
        <v>21</v>
      </c>
      <c r="P27">
        <f>ROUND(O27/100*H27,2)</f>
        <v>0</v>
      </c>
    </row>
    <row r="28" ht="12.75">
      <c r="D28" s="12" t="s">
        <v>153</v>
      </c>
    </row>
    <row r="29" spans="1:16" ht="25.5">
      <c r="A29" s="6">
        <v>8</v>
      </c>
      <c r="B29" s="6" t="s">
        <v>154</v>
      </c>
      <c r="C29" s="6" t="s">
        <v>44</v>
      </c>
      <c r="D29" s="6" t="s">
        <v>155</v>
      </c>
      <c r="E29" s="6" t="s">
        <v>94</v>
      </c>
      <c r="F29" s="8">
        <v>5369.6</v>
      </c>
      <c r="G29" s="11"/>
      <c r="H29" s="10">
        <f>ROUND((G29*F29),2)</f>
        <v>0</v>
      </c>
      <c r="O29">
        <f>rekapitulace!H8</f>
        <v>21</v>
      </c>
      <c r="P29">
        <f>ROUND(O29/100*H29,2)</f>
        <v>0</v>
      </c>
    </row>
    <row r="30" ht="12.75">
      <c r="D30" s="12" t="s">
        <v>156</v>
      </c>
    </row>
    <row r="31" spans="1:16" ht="12.75">
      <c r="A31" s="6">
        <v>9</v>
      </c>
      <c r="B31" s="6" t="s">
        <v>120</v>
      </c>
      <c r="C31" s="6" t="s">
        <v>44</v>
      </c>
      <c r="D31" s="6" t="s">
        <v>157</v>
      </c>
      <c r="E31" s="6" t="s">
        <v>94</v>
      </c>
      <c r="F31" s="8">
        <v>1342.65</v>
      </c>
      <c r="G31" s="11"/>
      <c r="H31" s="10">
        <f>ROUND((G31*F31),2)</f>
        <v>0</v>
      </c>
      <c r="O31">
        <f>rekapitulace!H8</f>
        <v>21</v>
      </c>
      <c r="P31">
        <f>ROUND(O31/100*H31,2)</f>
        <v>0</v>
      </c>
    </row>
    <row r="32" ht="51">
      <c r="D32" s="12" t="s">
        <v>158</v>
      </c>
    </row>
    <row r="33" spans="1:16" ht="25.5">
      <c r="A33" s="6">
        <v>10</v>
      </c>
      <c r="B33" s="6" t="s">
        <v>159</v>
      </c>
      <c r="C33" s="6" t="s">
        <v>44</v>
      </c>
      <c r="D33" s="6" t="s">
        <v>160</v>
      </c>
      <c r="E33" s="6" t="s">
        <v>152</v>
      </c>
      <c r="F33" s="8">
        <v>110</v>
      </c>
      <c r="G33" s="11"/>
      <c r="H33" s="10">
        <f>ROUND((G33*F33),2)</f>
        <v>0</v>
      </c>
      <c r="O33">
        <f>rekapitulace!H8</f>
        <v>21</v>
      </c>
      <c r="P33">
        <f>ROUND(O33/100*H33,2)</f>
        <v>0</v>
      </c>
    </row>
    <row r="34" ht="51">
      <c r="D34" s="12" t="s">
        <v>161</v>
      </c>
    </row>
    <row r="35" spans="1:16" ht="25.5">
      <c r="A35" s="6">
        <v>11</v>
      </c>
      <c r="B35" s="6" t="s">
        <v>162</v>
      </c>
      <c r="C35" s="6" t="s">
        <v>44</v>
      </c>
      <c r="D35" s="6" t="s">
        <v>163</v>
      </c>
      <c r="E35" s="6" t="s">
        <v>94</v>
      </c>
      <c r="F35" s="8">
        <v>26.6</v>
      </c>
      <c r="G35" s="11"/>
      <c r="H35" s="10">
        <f>ROUND((G35*F35),2)</f>
        <v>0</v>
      </c>
      <c r="O35">
        <f>rekapitulace!H8</f>
        <v>21</v>
      </c>
      <c r="P35">
        <f>ROUND(O35/100*H35,2)</f>
        <v>0</v>
      </c>
    </row>
    <row r="36" ht="12.75">
      <c r="D36" s="12" t="s">
        <v>164</v>
      </c>
    </row>
    <row r="37" spans="1:16" ht="25.5">
      <c r="A37" s="6">
        <v>12</v>
      </c>
      <c r="B37" s="6" t="s">
        <v>122</v>
      </c>
      <c r="C37" s="6" t="s">
        <v>44</v>
      </c>
      <c r="D37" s="6" t="s">
        <v>165</v>
      </c>
      <c r="E37" s="6" t="s">
        <v>94</v>
      </c>
      <c r="F37" s="8">
        <v>5396.2</v>
      </c>
      <c r="G37" s="11"/>
      <c r="H37" s="10">
        <f>ROUND((G37*F37),2)</f>
        <v>0</v>
      </c>
      <c r="O37">
        <f>rekapitulace!H8</f>
        <v>21</v>
      </c>
      <c r="P37">
        <f>ROUND(O37/100*H37,2)</f>
        <v>0</v>
      </c>
    </row>
    <row r="38" ht="38.25">
      <c r="D38" s="12" t="s">
        <v>166</v>
      </c>
    </row>
    <row r="39" spans="1:16" ht="12.75">
      <c r="A39" s="6">
        <v>13</v>
      </c>
      <c r="B39" s="6" t="s">
        <v>167</v>
      </c>
      <c r="C39" s="6" t="s">
        <v>44</v>
      </c>
      <c r="D39" s="6" t="s">
        <v>168</v>
      </c>
      <c r="E39" s="6" t="s">
        <v>94</v>
      </c>
      <c r="F39" s="8">
        <v>5516.8</v>
      </c>
      <c r="G39" s="11"/>
      <c r="H39" s="10">
        <f>ROUND((G39*F39),2)</f>
        <v>0</v>
      </c>
      <c r="O39">
        <f>rekapitulace!H8</f>
        <v>21</v>
      </c>
      <c r="P39">
        <f>ROUND(O39/100*H39,2)</f>
        <v>0</v>
      </c>
    </row>
    <row r="40" ht="12.75">
      <c r="D40" s="12" t="s">
        <v>169</v>
      </c>
    </row>
    <row r="41" spans="1:16" ht="25.5">
      <c r="A41" s="6">
        <v>14</v>
      </c>
      <c r="B41" s="6" t="s">
        <v>170</v>
      </c>
      <c r="C41" s="6" t="s">
        <v>44</v>
      </c>
      <c r="D41" s="6" t="s">
        <v>171</v>
      </c>
      <c r="E41" s="6" t="s">
        <v>94</v>
      </c>
      <c r="F41" s="8">
        <v>5075.9</v>
      </c>
      <c r="G41" s="11"/>
      <c r="H41" s="10">
        <f>ROUND((G41*F41),2)</f>
        <v>0</v>
      </c>
      <c r="O41">
        <f>rekapitulace!H8</f>
        <v>21</v>
      </c>
      <c r="P41">
        <f>ROUND(O41/100*H41,2)</f>
        <v>0</v>
      </c>
    </row>
    <row r="42" ht="25.5">
      <c r="D42" s="12" t="s">
        <v>172</v>
      </c>
    </row>
    <row r="43" spans="1:16" ht="12.75">
      <c r="A43" s="6">
        <v>15</v>
      </c>
      <c r="B43" s="6" t="s">
        <v>173</v>
      </c>
      <c r="C43" s="6" t="s">
        <v>44</v>
      </c>
      <c r="D43" s="6" t="s">
        <v>174</v>
      </c>
      <c r="E43" s="6" t="s">
        <v>94</v>
      </c>
      <c r="F43" s="8">
        <v>600.4</v>
      </c>
      <c r="G43" s="11"/>
      <c r="H43" s="10">
        <f>ROUND((G43*F43),2)</f>
        <v>0</v>
      </c>
      <c r="O43">
        <f>rekapitulace!H8</f>
        <v>21</v>
      </c>
      <c r="P43">
        <f>ROUND(O43/100*H43,2)</f>
        <v>0</v>
      </c>
    </row>
    <row r="44" ht="25.5">
      <c r="D44" s="12" t="s">
        <v>175</v>
      </c>
    </row>
    <row r="45" spans="1:16" ht="12.75">
      <c r="A45" s="6">
        <v>16</v>
      </c>
      <c r="B45" s="6" t="s">
        <v>176</v>
      </c>
      <c r="C45" s="6" t="s">
        <v>44</v>
      </c>
      <c r="D45" s="6" t="s">
        <v>177</v>
      </c>
      <c r="E45" s="6" t="s">
        <v>94</v>
      </c>
      <c r="F45" s="8">
        <v>15.5</v>
      </c>
      <c r="G45" s="11"/>
      <c r="H45" s="10">
        <f>ROUND((G45*F45),2)</f>
        <v>0</v>
      </c>
      <c r="O45">
        <f>rekapitulace!H8</f>
        <v>21</v>
      </c>
      <c r="P45">
        <f>ROUND(O45/100*H45,2)</f>
        <v>0</v>
      </c>
    </row>
    <row r="46" ht="12.75">
      <c r="D46" s="12" t="s">
        <v>178</v>
      </c>
    </row>
    <row r="47" spans="1:16" ht="12.75">
      <c r="A47" s="6">
        <v>17</v>
      </c>
      <c r="B47" s="6" t="s">
        <v>179</v>
      </c>
      <c r="C47" s="6" t="s">
        <v>44</v>
      </c>
      <c r="D47" s="6" t="s">
        <v>180</v>
      </c>
      <c r="E47" s="6" t="s">
        <v>94</v>
      </c>
      <c r="F47" s="8">
        <v>7</v>
      </c>
      <c r="G47" s="11"/>
      <c r="H47" s="10">
        <f>ROUND((G47*F47),2)</f>
        <v>0</v>
      </c>
      <c r="O47">
        <f>rekapitulace!H8</f>
        <v>21</v>
      </c>
      <c r="P47">
        <f>ROUND(O47/100*H47,2)</f>
        <v>0</v>
      </c>
    </row>
    <row r="48" ht="12.75">
      <c r="D48" s="12" t="s">
        <v>181</v>
      </c>
    </row>
    <row r="49" spans="1:16" ht="12.75">
      <c r="A49" s="6">
        <v>18</v>
      </c>
      <c r="B49" s="6" t="s">
        <v>182</v>
      </c>
      <c r="C49" s="6" t="s">
        <v>44</v>
      </c>
      <c r="D49" s="6" t="s">
        <v>183</v>
      </c>
      <c r="E49" s="6" t="s">
        <v>102</v>
      </c>
      <c r="F49" s="8">
        <v>10855</v>
      </c>
      <c r="G49" s="11"/>
      <c r="H49" s="10">
        <f>ROUND((G49*F49),2)</f>
        <v>0</v>
      </c>
      <c r="O49">
        <f>rekapitulace!H8</f>
        <v>21</v>
      </c>
      <c r="P49">
        <f>ROUND(O49/100*H49,2)</f>
        <v>0</v>
      </c>
    </row>
    <row r="50" ht="51">
      <c r="D50" s="12" t="s">
        <v>184</v>
      </c>
    </row>
    <row r="51" spans="1:16" ht="25.5">
      <c r="A51" s="6">
        <v>19</v>
      </c>
      <c r="B51" s="6" t="s">
        <v>185</v>
      </c>
      <c r="C51" s="6" t="s">
        <v>44</v>
      </c>
      <c r="D51" s="6" t="s">
        <v>186</v>
      </c>
      <c r="E51" s="6" t="s">
        <v>94</v>
      </c>
      <c r="F51" s="8">
        <v>694.2</v>
      </c>
      <c r="G51" s="11"/>
      <c r="H51" s="10">
        <f>ROUND((G51*F51),2)</f>
        <v>0</v>
      </c>
      <c r="O51">
        <f>rekapitulace!H8</f>
        <v>21</v>
      </c>
      <c r="P51">
        <f>ROUND(O51/100*H51,2)</f>
        <v>0</v>
      </c>
    </row>
    <row r="52" ht="12.75">
      <c r="D52" s="12" t="s">
        <v>187</v>
      </c>
    </row>
    <row r="53" spans="1:16" ht="25.5">
      <c r="A53" s="6">
        <v>20</v>
      </c>
      <c r="B53" s="6" t="s">
        <v>125</v>
      </c>
      <c r="C53" s="6" t="s">
        <v>44</v>
      </c>
      <c r="D53" s="6" t="s">
        <v>188</v>
      </c>
      <c r="E53" s="6" t="s">
        <v>94</v>
      </c>
      <c r="F53" s="8">
        <v>648.45</v>
      </c>
      <c r="G53" s="11"/>
      <c r="H53" s="10">
        <f>ROUND((G53*F53),2)</f>
        <v>0</v>
      </c>
      <c r="O53">
        <f>rekapitulace!H8</f>
        <v>21</v>
      </c>
      <c r="P53">
        <f>ROUND(O53/100*H53,2)</f>
        <v>0</v>
      </c>
    </row>
    <row r="54" ht="12.75">
      <c r="D54" s="12" t="s">
        <v>189</v>
      </c>
    </row>
    <row r="55" spans="1:16" ht="12.75" customHeight="1">
      <c r="A55" s="13"/>
      <c r="B55" s="13"/>
      <c r="C55" s="13" t="s">
        <v>24</v>
      </c>
      <c r="D55" s="13" t="s">
        <v>99</v>
      </c>
      <c r="E55" s="13"/>
      <c r="F55" s="13"/>
      <c r="G55" s="13"/>
      <c r="H55" s="13">
        <f>SUM(H21:H54)</f>
        <v>0</v>
      </c>
      <c r="P55">
        <f>SUM(P21:P54)</f>
        <v>0</v>
      </c>
    </row>
    <row r="57" spans="1:8" ht="12.75" customHeight="1">
      <c r="A57" s="7"/>
      <c r="B57" s="7"/>
      <c r="C57" s="7" t="s">
        <v>34</v>
      </c>
      <c r="D57" s="7" t="s">
        <v>190</v>
      </c>
      <c r="E57" s="7"/>
      <c r="F57" s="9"/>
      <c r="G57" s="7"/>
      <c r="H57" s="9"/>
    </row>
    <row r="58" spans="1:16" ht="12.75">
      <c r="A58" s="6">
        <v>21</v>
      </c>
      <c r="B58" s="6" t="s">
        <v>191</v>
      </c>
      <c r="C58" s="6" t="s">
        <v>44</v>
      </c>
      <c r="D58" s="6" t="s">
        <v>192</v>
      </c>
      <c r="E58" s="6" t="s">
        <v>152</v>
      </c>
      <c r="F58" s="8">
        <v>1051.25</v>
      </c>
      <c r="G58" s="11"/>
      <c r="H58" s="10">
        <f>ROUND((G58*F58),2)</f>
        <v>0</v>
      </c>
      <c r="O58">
        <f>rekapitulace!H8</f>
        <v>21</v>
      </c>
      <c r="P58">
        <f>ROUND(O58/100*H58,2)</f>
        <v>0</v>
      </c>
    </row>
    <row r="59" ht="114.75">
      <c r="D59" s="12" t="s">
        <v>193</v>
      </c>
    </row>
    <row r="60" spans="1:16" ht="51">
      <c r="A60" s="6">
        <v>22</v>
      </c>
      <c r="B60" s="6" t="s">
        <v>194</v>
      </c>
      <c r="C60" s="6" t="s">
        <v>44</v>
      </c>
      <c r="D60" s="6" t="s">
        <v>195</v>
      </c>
      <c r="E60" s="6" t="s">
        <v>94</v>
      </c>
      <c r="F60" s="8">
        <v>1255</v>
      </c>
      <c r="G60" s="11"/>
      <c r="H60" s="10">
        <f>ROUND((G60*F60),2)</f>
        <v>0</v>
      </c>
      <c r="O60">
        <f>rekapitulace!H8</f>
        <v>21</v>
      </c>
      <c r="P60">
        <f>ROUND(O60/100*H60,2)</f>
        <v>0</v>
      </c>
    </row>
    <row r="61" ht="12.75">
      <c r="D61" s="12" t="s">
        <v>196</v>
      </c>
    </row>
    <row r="62" spans="1:16" ht="12.75" customHeight="1">
      <c r="A62" s="13"/>
      <c r="B62" s="13"/>
      <c r="C62" s="13" t="s">
        <v>34</v>
      </c>
      <c r="D62" s="13" t="s">
        <v>190</v>
      </c>
      <c r="E62" s="13"/>
      <c r="F62" s="13"/>
      <c r="G62" s="13"/>
      <c r="H62" s="13">
        <f>SUM(H58:H61)</f>
        <v>0</v>
      </c>
      <c r="P62">
        <f>SUM(P58:P61)</f>
        <v>0</v>
      </c>
    </row>
    <row r="64" spans="1:8" ht="12.75" customHeight="1">
      <c r="A64" s="7"/>
      <c r="B64" s="7"/>
      <c r="C64" s="7" t="s">
        <v>36</v>
      </c>
      <c r="D64" s="7" t="s">
        <v>197</v>
      </c>
      <c r="E64" s="7"/>
      <c r="F64" s="9"/>
      <c r="G64" s="7"/>
      <c r="H64" s="9"/>
    </row>
    <row r="65" spans="1:16" ht="12.75">
      <c r="A65" s="6">
        <v>23</v>
      </c>
      <c r="B65" s="6" t="s">
        <v>198</v>
      </c>
      <c r="C65" s="6" t="s">
        <v>44</v>
      </c>
      <c r="D65" s="6" t="s">
        <v>199</v>
      </c>
      <c r="E65" s="6" t="s">
        <v>94</v>
      </c>
      <c r="F65" s="8">
        <v>10</v>
      </c>
      <c r="G65" s="11"/>
      <c r="H65" s="10">
        <f>ROUND((G65*F65),2)</f>
        <v>0</v>
      </c>
      <c r="O65">
        <f>rekapitulace!H8</f>
        <v>21</v>
      </c>
      <c r="P65">
        <f>ROUND(O65/100*H65,2)</f>
        <v>0</v>
      </c>
    </row>
    <row r="66" ht="25.5">
      <c r="D66" s="12" t="s">
        <v>200</v>
      </c>
    </row>
    <row r="67" spans="1:16" ht="12.75">
      <c r="A67" s="6">
        <v>24</v>
      </c>
      <c r="B67" s="6" t="s">
        <v>201</v>
      </c>
      <c r="C67" s="6" t="s">
        <v>44</v>
      </c>
      <c r="D67" s="6" t="s">
        <v>202</v>
      </c>
      <c r="E67" s="6" t="s">
        <v>94</v>
      </c>
      <c r="F67" s="8">
        <v>2.88</v>
      </c>
      <c r="G67" s="11"/>
      <c r="H67" s="10">
        <f>ROUND((G67*F67),2)</f>
        <v>0</v>
      </c>
      <c r="O67">
        <f>rekapitulace!H8</f>
        <v>21</v>
      </c>
      <c r="P67">
        <f>ROUND(O67/100*H67,2)</f>
        <v>0</v>
      </c>
    </row>
    <row r="68" ht="12.75">
      <c r="D68" s="12" t="s">
        <v>203</v>
      </c>
    </row>
    <row r="69" spans="1:16" ht="12.75">
      <c r="A69" s="6">
        <v>25</v>
      </c>
      <c r="B69" s="6" t="s">
        <v>204</v>
      </c>
      <c r="C69" s="6" t="s">
        <v>44</v>
      </c>
      <c r="D69" s="6" t="s">
        <v>205</v>
      </c>
      <c r="E69" s="6" t="s">
        <v>94</v>
      </c>
      <c r="F69" s="8">
        <v>6</v>
      </c>
      <c r="G69" s="11"/>
      <c r="H69" s="10">
        <f>ROUND((G69*F69),2)</f>
        <v>0</v>
      </c>
      <c r="O69">
        <f>rekapitulace!H8</f>
        <v>21</v>
      </c>
      <c r="P69">
        <f>ROUND(O69/100*H69,2)</f>
        <v>0</v>
      </c>
    </row>
    <row r="70" ht="25.5">
      <c r="D70" s="12" t="s">
        <v>206</v>
      </c>
    </row>
    <row r="71" spans="1:16" ht="25.5">
      <c r="A71" s="6">
        <v>26</v>
      </c>
      <c r="B71" s="6" t="s">
        <v>207</v>
      </c>
      <c r="C71" s="6" t="s">
        <v>44</v>
      </c>
      <c r="D71" s="6" t="s">
        <v>208</v>
      </c>
      <c r="E71" s="6" t="s">
        <v>94</v>
      </c>
      <c r="F71" s="8">
        <v>162.75</v>
      </c>
      <c r="G71" s="11"/>
      <c r="H71" s="10">
        <f>ROUND((G71*F71),2)</f>
        <v>0</v>
      </c>
      <c r="O71">
        <f>rekapitulace!H8</f>
        <v>21</v>
      </c>
      <c r="P71">
        <f>ROUND(O71/100*H71,2)</f>
        <v>0</v>
      </c>
    </row>
    <row r="72" ht="38.25">
      <c r="D72" s="12" t="s">
        <v>209</v>
      </c>
    </row>
    <row r="73" spans="1:16" ht="12.75" customHeight="1">
      <c r="A73" s="13"/>
      <c r="B73" s="13"/>
      <c r="C73" s="13" t="s">
        <v>36</v>
      </c>
      <c r="D73" s="13" t="s">
        <v>197</v>
      </c>
      <c r="E73" s="13"/>
      <c r="F73" s="13"/>
      <c r="G73" s="13"/>
      <c r="H73" s="13">
        <f>SUM(H65:H72)</f>
        <v>0</v>
      </c>
      <c r="P73">
        <f>SUM(P65:P72)</f>
        <v>0</v>
      </c>
    </row>
    <row r="75" spans="1:8" ht="12.75" customHeight="1">
      <c r="A75" s="7"/>
      <c r="B75" s="7"/>
      <c r="C75" s="7" t="s">
        <v>37</v>
      </c>
      <c r="D75" s="7" t="s">
        <v>210</v>
      </c>
      <c r="E75" s="7"/>
      <c r="F75" s="9"/>
      <c r="G75" s="7"/>
      <c r="H75" s="9"/>
    </row>
    <row r="76" spans="1:16" ht="25.5">
      <c r="A76" s="6">
        <v>27</v>
      </c>
      <c r="B76" s="6" t="s">
        <v>211</v>
      </c>
      <c r="C76" s="6" t="s">
        <v>44</v>
      </c>
      <c r="D76" s="6" t="s">
        <v>212</v>
      </c>
      <c r="E76" s="6" t="s">
        <v>102</v>
      </c>
      <c r="F76" s="8">
        <v>295</v>
      </c>
      <c r="G76" s="11"/>
      <c r="H76" s="10">
        <f>ROUND((G76*F76),2)</f>
        <v>0</v>
      </c>
      <c r="O76">
        <f>rekapitulace!H8</f>
        <v>21</v>
      </c>
      <c r="P76">
        <f>ROUND(O76/100*H76,2)</f>
        <v>0</v>
      </c>
    </row>
    <row r="77" ht="25.5">
      <c r="D77" s="12" t="s">
        <v>213</v>
      </c>
    </row>
    <row r="78" spans="1:16" ht="25.5">
      <c r="A78" s="6">
        <v>28</v>
      </c>
      <c r="B78" s="6" t="s">
        <v>214</v>
      </c>
      <c r="C78" s="6" t="s">
        <v>44</v>
      </c>
      <c r="D78" s="6" t="s">
        <v>215</v>
      </c>
      <c r="E78" s="6" t="s">
        <v>102</v>
      </c>
      <c r="F78" s="8">
        <v>6456.21</v>
      </c>
      <c r="G78" s="11"/>
      <c r="H78" s="10">
        <f>ROUND((G78*F78),2)</f>
        <v>0</v>
      </c>
      <c r="O78">
        <f>rekapitulace!H8</f>
        <v>21</v>
      </c>
      <c r="P78">
        <f>ROUND(O78/100*H78,2)</f>
        <v>0</v>
      </c>
    </row>
    <row r="79" ht="51">
      <c r="D79" s="12" t="s">
        <v>216</v>
      </c>
    </row>
    <row r="80" spans="1:16" ht="25.5">
      <c r="A80" s="6">
        <v>29</v>
      </c>
      <c r="B80" s="6" t="s">
        <v>217</v>
      </c>
      <c r="C80" s="6" t="s">
        <v>44</v>
      </c>
      <c r="D80" s="6" t="s">
        <v>218</v>
      </c>
      <c r="E80" s="6" t="s">
        <v>94</v>
      </c>
      <c r="F80" s="8">
        <v>1881.888</v>
      </c>
      <c r="G80" s="11"/>
      <c r="H80" s="10">
        <f>ROUND((G80*F80),2)</f>
        <v>0</v>
      </c>
      <c r="O80">
        <f>rekapitulace!H8</f>
        <v>21</v>
      </c>
      <c r="P80">
        <f>ROUND(O80/100*H80,2)</f>
        <v>0</v>
      </c>
    </row>
    <row r="81" ht="89.25">
      <c r="D81" s="12" t="s">
        <v>219</v>
      </c>
    </row>
    <row r="82" spans="1:16" ht="25.5">
      <c r="A82" s="6">
        <v>30</v>
      </c>
      <c r="B82" s="6" t="s">
        <v>220</v>
      </c>
      <c r="C82" s="6" t="s">
        <v>44</v>
      </c>
      <c r="D82" s="6" t="s">
        <v>221</v>
      </c>
      <c r="E82" s="6" t="s">
        <v>94</v>
      </c>
      <c r="F82" s="8">
        <v>64.515</v>
      </c>
      <c r="G82" s="11"/>
      <c r="H82" s="10">
        <f>ROUND((G82*F82),2)</f>
        <v>0</v>
      </c>
      <c r="O82">
        <f>rekapitulace!H8</f>
        <v>21</v>
      </c>
      <c r="P82">
        <f>ROUND(O82/100*H82,2)</f>
        <v>0</v>
      </c>
    </row>
    <row r="83" ht="38.25">
      <c r="D83" s="12" t="s">
        <v>222</v>
      </c>
    </row>
    <row r="84" spans="1:16" ht="12.75">
      <c r="A84" s="6">
        <v>31</v>
      </c>
      <c r="B84" s="6" t="s">
        <v>223</v>
      </c>
      <c r="C84" s="6" t="s">
        <v>44</v>
      </c>
      <c r="D84" s="6" t="s">
        <v>224</v>
      </c>
      <c r="E84" s="6" t="s">
        <v>102</v>
      </c>
      <c r="F84" s="8">
        <v>295</v>
      </c>
      <c r="G84" s="11"/>
      <c r="H84" s="10">
        <f>ROUND((G84*F84),2)</f>
        <v>0</v>
      </c>
      <c r="O84">
        <f>rekapitulace!H8</f>
        <v>21</v>
      </c>
      <c r="P84">
        <f>ROUND(O84/100*H84,2)</f>
        <v>0</v>
      </c>
    </row>
    <row r="85" ht="12.75">
      <c r="D85" s="12" t="s">
        <v>225</v>
      </c>
    </row>
    <row r="86" spans="1:16" ht="25.5">
      <c r="A86" s="6">
        <v>32</v>
      </c>
      <c r="B86" s="6" t="s">
        <v>226</v>
      </c>
      <c r="C86" s="6" t="s">
        <v>44</v>
      </c>
      <c r="D86" s="6" t="s">
        <v>227</v>
      </c>
      <c r="E86" s="6" t="s">
        <v>102</v>
      </c>
      <c r="F86" s="8">
        <v>302.75</v>
      </c>
      <c r="G86" s="11"/>
      <c r="H86" s="10">
        <f>ROUND((G86*F86),2)</f>
        <v>0</v>
      </c>
      <c r="O86">
        <f>rekapitulace!H8</f>
        <v>21</v>
      </c>
      <c r="P86">
        <f>ROUND(O86/100*H86,2)</f>
        <v>0</v>
      </c>
    </row>
    <row r="87" ht="12.75">
      <c r="D87" s="12" t="s">
        <v>228</v>
      </c>
    </row>
    <row r="88" spans="1:16" ht="12.75">
      <c r="A88" s="6">
        <v>33</v>
      </c>
      <c r="B88" s="6" t="s">
        <v>229</v>
      </c>
      <c r="C88" s="6" t="s">
        <v>44</v>
      </c>
      <c r="D88" s="6" t="s">
        <v>230</v>
      </c>
      <c r="E88" s="6" t="s">
        <v>102</v>
      </c>
      <c r="F88" s="8">
        <v>482.75</v>
      </c>
      <c r="G88" s="11"/>
      <c r="H88" s="10">
        <f>ROUND((G88*F88),2)</f>
        <v>0</v>
      </c>
      <c r="O88">
        <f>rekapitulace!H8</f>
        <v>21</v>
      </c>
      <c r="P88">
        <f>ROUND(O88/100*H88,2)</f>
        <v>0</v>
      </c>
    </row>
    <row r="89" ht="25.5">
      <c r="D89" s="12" t="s">
        <v>231</v>
      </c>
    </row>
    <row r="90" spans="1:16" ht="25.5">
      <c r="A90" s="6">
        <v>34</v>
      </c>
      <c r="B90" s="6" t="s">
        <v>232</v>
      </c>
      <c r="C90" s="6" t="s">
        <v>44</v>
      </c>
      <c r="D90" s="6" t="s">
        <v>233</v>
      </c>
      <c r="E90" s="6" t="s">
        <v>102</v>
      </c>
      <c r="F90" s="8">
        <v>6695.21</v>
      </c>
      <c r="G90" s="11"/>
      <c r="H90" s="10">
        <f>ROUND((G90*F90),2)</f>
        <v>0</v>
      </c>
      <c r="O90">
        <f>rekapitulace!H8</f>
        <v>21</v>
      </c>
      <c r="P90">
        <f>ROUND(O90/100*H90,2)</f>
        <v>0</v>
      </c>
    </row>
    <row r="91" ht="38.25">
      <c r="D91" s="12" t="s">
        <v>234</v>
      </c>
    </row>
    <row r="92" spans="1:16" ht="25.5">
      <c r="A92" s="6">
        <v>35</v>
      </c>
      <c r="B92" s="6" t="s">
        <v>235</v>
      </c>
      <c r="C92" s="6" t="s">
        <v>44</v>
      </c>
      <c r="D92" s="6" t="s">
        <v>236</v>
      </c>
      <c r="E92" s="6" t="s">
        <v>102</v>
      </c>
      <c r="F92" s="8">
        <v>5537.1</v>
      </c>
      <c r="G92" s="11"/>
      <c r="H92" s="10">
        <f>ROUND((G92*F92),2)</f>
        <v>0</v>
      </c>
      <c r="O92">
        <f>rekapitulace!H8</f>
        <v>21</v>
      </c>
      <c r="P92">
        <f>ROUND(O92/100*H92,2)</f>
        <v>0</v>
      </c>
    </row>
    <row r="93" ht="38.25">
      <c r="D93" s="12" t="s">
        <v>237</v>
      </c>
    </row>
    <row r="94" spans="1:16" ht="12.75">
      <c r="A94" s="6">
        <v>36</v>
      </c>
      <c r="B94" s="6" t="s">
        <v>238</v>
      </c>
      <c r="C94" s="6" t="s">
        <v>44</v>
      </c>
      <c r="D94" s="6" t="s">
        <v>239</v>
      </c>
      <c r="E94" s="6" t="s">
        <v>102</v>
      </c>
      <c r="F94" s="8">
        <v>14.15</v>
      </c>
      <c r="G94" s="11"/>
      <c r="H94" s="10">
        <f>ROUND((G94*F94),2)</f>
        <v>0</v>
      </c>
      <c r="O94">
        <f>rekapitulace!H8</f>
        <v>21</v>
      </c>
      <c r="P94">
        <f>ROUND(O94/100*H94,2)</f>
        <v>0</v>
      </c>
    </row>
    <row r="95" ht="25.5">
      <c r="D95" s="12" t="s">
        <v>240</v>
      </c>
    </row>
    <row r="96" spans="1:16" ht="12.75">
      <c r="A96" s="6">
        <v>37</v>
      </c>
      <c r="B96" s="6" t="s">
        <v>241</v>
      </c>
      <c r="C96" s="6" t="s">
        <v>44</v>
      </c>
      <c r="D96" s="6" t="s">
        <v>242</v>
      </c>
      <c r="E96" s="6" t="s">
        <v>102</v>
      </c>
      <c r="F96" s="8">
        <v>5377.5</v>
      </c>
      <c r="G96" s="11"/>
      <c r="H96" s="10">
        <f>ROUND((G96*F96),2)</f>
        <v>0</v>
      </c>
      <c r="O96">
        <f>rekapitulace!H8</f>
        <v>21</v>
      </c>
      <c r="P96">
        <f>ROUND(O96/100*H96,2)</f>
        <v>0</v>
      </c>
    </row>
    <row r="97" ht="38.25">
      <c r="D97" s="12" t="s">
        <v>243</v>
      </c>
    </row>
    <row r="98" spans="1:16" ht="25.5">
      <c r="A98" s="6">
        <v>38</v>
      </c>
      <c r="B98" s="6" t="s">
        <v>244</v>
      </c>
      <c r="C98" s="6" t="s">
        <v>44</v>
      </c>
      <c r="D98" s="6" t="s">
        <v>245</v>
      </c>
      <c r="E98" s="6" t="s">
        <v>102</v>
      </c>
      <c r="F98" s="8">
        <v>5243.6</v>
      </c>
      <c r="G98" s="11"/>
      <c r="H98" s="10">
        <f>ROUND((G98*F98),2)</f>
        <v>0</v>
      </c>
      <c r="O98">
        <f>rekapitulace!H8</f>
        <v>21</v>
      </c>
      <c r="P98">
        <f>ROUND(O98/100*H98,2)</f>
        <v>0</v>
      </c>
    </row>
    <row r="99" ht="25.5">
      <c r="D99" s="12" t="s">
        <v>246</v>
      </c>
    </row>
    <row r="100" spans="1:16" ht="25.5">
      <c r="A100" s="6">
        <v>39</v>
      </c>
      <c r="B100" s="6" t="s">
        <v>247</v>
      </c>
      <c r="C100" s="6" t="s">
        <v>44</v>
      </c>
      <c r="D100" s="6" t="s">
        <v>248</v>
      </c>
      <c r="E100" s="6" t="s">
        <v>102</v>
      </c>
      <c r="F100" s="8">
        <v>126.5</v>
      </c>
      <c r="G100" s="11"/>
      <c r="H100" s="10">
        <f>ROUND((G100*F100),2)</f>
        <v>0</v>
      </c>
      <c r="O100">
        <f>rekapitulace!H8</f>
        <v>21</v>
      </c>
      <c r="P100">
        <f>ROUND(O100/100*H100,2)</f>
        <v>0</v>
      </c>
    </row>
    <row r="101" ht="12.75">
      <c r="D101" s="12" t="s">
        <v>249</v>
      </c>
    </row>
    <row r="102" spans="1:16" ht="25.5">
      <c r="A102" s="6">
        <v>40</v>
      </c>
      <c r="B102" s="6" t="s">
        <v>250</v>
      </c>
      <c r="C102" s="6" t="s">
        <v>44</v>
      </c>
      <c r="D102" s="6" t="s">
        <v>251</v>
      </c>
      <c r="E102" s="6" t="s">
        <v>102</v>
      </c>
      <c r="F102" s="8">
        <v>52.25</v>
      </c>
      <c r="G102" s="11"/>
      <c r="H102" s="10">
        <f>ROUND((G102*F102),2)</f>
        <v>0</v>
      </c>
      <c r="O102">
        <f>rekapitulace!H8</f>
        <v>21</v>
      </c>
      <c r="P102">
        <f>ROUND(O102/100*H102,2)</f>
        <v>0</v>
      </c>
    </row>
    <row r="103" ht="12.75">
      <c r="D103" s="12" t="s">
        <v>252</v>
      </c>
    </row>
    <row r="104" spans="1:16" ht="12.75">
      <c r="A104" s="6">
        <v>41</v>
      </c>
      <c r="B104" s="6" t="s">
        <v>253</v>
      </c>
      <c r="C104" s="6" t="s">
        <v>44</v>
      </c>
      <c r="D104" s="6" t="s">
        <v>254</v>
      </c>
      <c r="E104" s="6" t="s">
        <v>102</v>
      </c>
      <c r="F104" s="8">
        <v>295</v>
      </c>
      <c r="G104" s="11"/>
      <c r="H104" s="10">
        <f>ROUND((G104*F104),2)</f>
        <v>0</v>
      </c>
      <c r="O104">
        <f>rekapitulace!H8</f>
        <v>21</v>
      </c>
      <c r="P104">
        <f>ROUND(O104/100*H104,2)</f>
        <v>0</v>
      </c>
    </row>
    <row r="105" ht="12.75">
      <c r="D105" s="12" t="s">
        <v>255</v>
      </c>
    </row>
    <row r="106" spans="1:16" ht="25.5">
      <c r="A106" s="6">
        <v>42</v>
      </c>
      <c r="B106" s="6" t="s">
        <v>256</v>
      </c>
      <c r="C106" s="6" t="s">
        <v>44</v>
      </c>
      <c r="D106" s="6" t="s">
        <v>257</v>
      </c>
      <c r="E106" s="6" t="s">
        <v>102</v>
      </c>
      <c r="F106" s="8">
        <v>2.5</v>
      </c>
      <c r="G106" s="11"/>
      <c r="H106" s="10">
        <f>ROUND((G106*F106),2)</f>
        <v>0</v>
      </c>
      <c r="O106">
        <f>rekapitulace!H8</f>
        <v>21</v>
      </c>
      <c r="P106">
        <f>ROUND(O106/100*H106,2)</f>
        <v>0</v>
      </c>
    </row>
    <row r="107" ht="12.75">
      <c r="D107" s="12" t="s">
        <v>258</v>
      </c>
    </row>
    <row r="108" spans="1:16" ht="12.75" customHeight="1">
      <c r="A108" s="13"/>
      <c r="B108" s="13"/>
      <c r="C108" s="13" t="s">
        <v>37</v>
      </c>
      <c r="D108" s="13" t="s">
        <v>210</v>
      </c>
      <c r="E108" s="13"/>
      <c r="F108" s="13"/>
      <c r="G108" s="13"/>
      <c r="H108" s="13">
        <f>SUM(H76:H107)</f>
        <v>0</v>
      </c>
      <c r="P108">
        <f>SUM(P76:P107)</f>
        <v>0</v>
      </c>
    </row>
    <row r="110" spans="1:8" ht="12.75" customHeight="1">
      <c r="A110" s="7"/>
      <c r="B110" s="7"/>
      <c r="C110" s="7" t="s">
        <v>39</v>
      </c>
      <c r="D110" s="7" t="s">
        <v>259</v>
      </c>
      <c r="E110" s="7"/>
      <c r="F110" s="9"/>
      <c r="G110" s="7"/>
      <c r="H110" s="9"/>
    </row>
    <row r="111" spans="1:16" ht="25.5">
      <c r="A111" s="6">
        <v>43</v>
      </c>
      <c r="B111" s="6" t="s">
        <v>260</v>
      </c>
      <c r="C111" s="6" t="s">
        <v>44</v>
      </c>
      <c r="D111" s="6" t="s">
        <v>261</v>
      </c>
      <c r="E111" s="6" t="s">
        <v>102</v>
      </c>
      <c r="F111" s="8">
        <v>90.375</v>
      </c>
      <c r="G111" s="11"/>
      <c r="H111" s="10">
        <f>ROUND((G111*F111),2)</f>
        <v>0</v>
      </c>
      <c r="O111">
        <f>rekapitulace!H8</f>
        <v>21</v>
      </c>
      <c r="P111">
        <f>ROUND(O111/100*H111,2)</f>
        <v>0</v>
      </c>
    </row>
    <row r="112" ht="12.75">
      <c r="D112" s="12" t="s">
        <v>262</v>
      </c>
    </row>
    <row r="113" spans="1:16" ht="12.75" customHeight="1">
      <c r="A113" s="13"/>
      <c r="B113" s="13"/>
      <c r="C113" s="13" t="s">
        <v>39</v>
      </c>
      <c r="D113" s="13" t="s">
        <v>259</v>
      </c>
      <c r="E113" s="13"/>
      <c r="F113" s="13"/>
      <c r="G113" s="13"/>
      <c r="H113" s="13">
        <f>SUM(H111:H112)</f>
        <v>0</v>
      </c>
      <c r="P113">
        <f>SUM(P111:P112)</f>
        <v>0</v>
      </c>
    </row>
    <row r="115" spans="1:8" ht="12.75" customHeight="1">
      <c r="A115" s="7"/>
      <c r="B115" s="7"/>
      <c r="C115" s="7" t="s">
        <v>40</v>
      </c>
      <c r="D115" s="7" t="s">
        <v>263</v>
      </c>
      <c r="E115" s="7"/>
      <c r="F115" s="9"/>
      <c r="G115" s="7"/>
      <c r="H115" s="9"/>
    </row>
    <row r="116" spans="1:16" ht="25.5">
      <c r="A116" s="6">
        <v>44</v>
      </c>
      <c r="B116" s="6" t="s">
        <v>264</v>
      </c>
      <c r="C116" s="6" t="s">
        <v>44</v>
      </c>
      <c r="D116" s="6" t="s">
        <v>265</v>
      </c>
      <c r="E116" s="6" t="s">
        <v>59</v>
      </c>
      <c r="F116" s="8">
        <v>8</v>
      </c>
      <c r="G116" s="11"/>
      <c r="H116" s="10">
        <f>ROUND((G116*F116),2)</f>
        <v>0</v>
      </c>
      <c r="O116">
        <f>rekapitulace!H8</f>
        <v>21</v>
      </c>
      <c r="P116">
        <f>ROUND(O116/100*H116,2)</f>
        <v>0</v>
      </c>
    </row>
    <row r="117" ht="38.25">
      <c r="D117" s="12" t="s">
        <v>266</v>
      </c>
    </row>
    <row r="118" spans="1:16" ht="25.5">
      <c r="A118" s="6">
        <v>45</v>
      </c>
      <c r="B118" s="6" t="s">
        <v>267</v>
      </c>
      <c r="C118" s="6" t="s">
        <v>44</v>
      </c>
      <c r="D118" s="6" t="s">
        <v>268</v>
      </c>
      <c r="E118" s="6" t="s">
        <v>59</v>
      </c>
      <c r="F118" s="8">
        <v>1</v>
      </c>
      <c r="G118" s="11"/>
      <c r="H118" s="10">
        <f>ROUND((G118*F118),2)</f>
        <v>0</v>
      </c>
      <c r="O118">
        <f>rekapitulace!H8</f>
        <v>21</v>
      </c>
      <c r="P118">
        <f>ROUND(O118/100*H118,2)</f>
        <v>0</v>
      </c>
    </row>
    <row r="119" ht="12.75">
      <c r="D119" s="12" t="s">
        <v>269</v>
      </c>
    </row>
    <row r="120" spans="1:16" ht="12.75">
      <c r="A120" s="6">
        <v>46</v>
      </c>
      <c r="B120" s="6" t="s">
        <v>270</v>
      </c>
      <c r="C120" s="6" t="s">
        <v>44</v>
      </c>
      <c r="D120" s="6" t="s">
        <v>271</v>
      </c>
      <c r="E120" s="6" t="s">
        <v>59</v>
      </c>
      <c r="F120" s="8">
        <v>3</v>
      </c>
      <c r="G120" s="11"/>
      <c r="H120" s="10">
        <f>ROUND((G120*F120),2)</f>
        <v>0</v>
      </c>
      <c r="O120">
        <f>rekapitulace!H8</f>
        <v>21</v>
      </c>
      <c r="P120">
        <f>ROUND(O120/100*H120,2)</f>
        <v>0</v>
      </c>
    </row>
    <row r="121" ht="38.25">
      <c r="D121" s="12" t="s">
        <v>272</v>
      </c>
    </row>
    <row r="122" spans="1:16" ht="12.75">
      <c r="A122" s="6">
        <v>47</v>
      </c>
      <c r="B122" s="6" t="s">
        <v>273</v>
      </c>
      <c r="C122" s="6" t="s">
        <v>44</v>
      </c>
      <c r="D122" s="6" t="s">
        <v>274</v>
      </c>
      <c r="E122" s="6" t="s">
        <v>94</v>
      </c>
      <c r="F122" s="8">
        <v>17.874</v>
      </c>
      <c r="G122" s="11"/>
      <c r="H122" s="10">
        <f>ROUND((G122*F122),2)</f>
        <v>0</v>
      </c>
      <c r="O122">
        <f>rekapitulace!H8</f>
        <v>21</v>
      </c>
      <c r="P122">
        <f>ROUND(O122/100*H122,2)</f>
        <v>0</v>
      </c>
    </row>
    <row r="123" ht="63.75">
      <c r="D123" s="12" t="s">
        <v>275</v>
      </c>
    </row>
    <row r="124" spans="1:16" ht="12.75" customHeight="1">
      <c r="A124" s="13"/>
      <c r="B124" s="13"/>
      <c r="C124" s="13" t="s">
        <v>40</v>
      </c>
      <c r="D124" s="13" t="s">
        <v>263</v>
      </c>
      <c r="E124" s="13"/>
      <c r="F124" s="13"/>
      <c r="G124" s="13"/>
      <c r="H124" s="13">
        <f>SUM(H116:H123)</f>
        <v>0</v>
      </c>
      <c r="P124">
        <f>SUM(P116:P123)</f>
        <v>0</v>
      </c>
    </row>
    <row r="126" spans="1:8" ht="12.75" customHeight="1">
      <c r="A126" s="7"/>
      <c r="B126" s="7"/>
      <c r="C126" s="7" t="s">
        <v>277</v>
      </c>
      <c r="D126" s="7" t="s">
        <v>276</v>
      </c>
      <c r="E126" s="7"/>
      <c r="F126" s="9"/>
      <c r="G126" s="7"/>
      <c r="H126" s="9"/>
    </row>
    <row r="127" spans="1:16" ht="12.75">
      <c r="A127" s="6">
        <v>48</v>
      </c>
      <c r="B127" s="6" t="s">
        <v>278</v>
      </c>
      <c r="C127" s="6" t="s">
        <v>44</v>
      </c>
      <c r="D127" s="6" t="s">
        <v>279</v>
      </c>
      <c r="E127" s="6" t="s">
        <v>152</v>
      </c>
      <c r="F127" s="8">
        <v>4</v>
      </c>
      <c r="G127" s="11"/>
      <c r="H127" s="10">
        <f>ROUND((G127*F127),2)</f>
        <v>0</v>
      </c>
      <c r="O127">
        <f>rekapitulace!H8</f>
        <v>21</v>
      </c>
      <c r="P127">
        <f>ROUND(O127/100*H127,2)</f>
        <v>0</v>
      </c>
    </row>
    <row r="128" ht="12.75">
      <c r="D128" s="12" t="s">
        <v>280</v>
      </c>
    </row>
    <row r="129" spans="1:16" ht="38.25">
      <c r="A129" s="6">
        <v>49</v>
      </c>
      <c r="B129" s="6" t="s">
        <v>281</v>
      </c>
      <c r="C129" s="6" t="s">
        <v>44</v>
      </c>
      <c r="D129" s="6" t="s">
        <v>282</v>
      </c>
      <c r="E129" s="6" t="s">
        <v>152</v>
      </c>
      <c r="F129" s="8">
        <v>420</v>
      </c>
      <c r="G129" s="11"/>
      <c r="H129" s="10">
        <f>ROUND((G129*F129),2)</f>
        <v>0</v>
      </c>
      <c r="O129">
        <f>rekapitulace!H8</f>
        <v>21</v>
      </c>
      <c r="P129">
        <f>ROUND(O129/100*H129,2)</f>
        <v>0</v>
      </c>
    </row>
    <row r="130" ht="63.75">
      <c r="D130" s="12" t="s">
        <v>283</v>
      </c>
    </row>
    <row r="131" spans="1:16" ht="12.75">
      <c r="A131" s="6">
        <v>50</v>
      </c>
      <c r="B131" s="6" t="s">
        <v>284</v>
      </c>
      <c r="C131" s="6" t="s">
        <v>44</v>
      </c>
      <c r="D131" s="6" t="s">
        <v>285</v>
      </c>
      <c r="E131" s="6" t="s">
        <v>59</v>
      </c>
      <c r="F131" s="8">
        <v>32</v>
      </c>
      <c r="G131" s="11"/>
      <c r="H131" s="10">
        <f>ROUND((G131*F131),2)</f>
        <v>0</v>
      </c>
      <c r="O131">
        <f>rekapitulace!H8</f>
        <v>21</v>
      </c>
      <c r="P131">
        <f>ROUND(O131/100*H131,2)</f>
        <v>0</v>
      </c>
    </row>
    <row r="132" ht="51">
      <c r="D132" s="12" t="s">
        <v>286</v>
      </c>
    </row>
    <row r="133" spans="1:16" ht="25.5">
      <c r="A133" s="6">
        <v>51</v>
      </c>
      <c r="B133" s="6" t="s">
        <v>287</v>
      </c>
      <c r="C133" s="6" t="s">
        <v>44</v>
      </c>
      <c r="D133" s="6" t="s">
        <v>288</v>
      </c>
      <c r="E133" s="6" t="s">
        <v>59</v>
      </c>
      <c r="F133" s="8">
        <v>12</v>
      </c>
      <c r="G133" s="11"/>
      <c r="H133" s="10">
        <f>ROUND((G133*F133),2)</f>
        <v>0</v>
      </c>
      <c r="O133">
        <f>rekapitulace!H8</f>
        <v>21</v>
      </c>
      <c r="P133">
        <f>ROUND(O133/100*H133,2)</f>
        <v>0</v>
      </c>
    </row>
    <row r="134" ht="12.75">
      <c r="D134" s="12" t="s">
        <v>289</v>
      </c>
    </row>
    <row r="135" spans="1:16" ht="25.5">
      <c r="A135" s="6">
        <v>52</v>
      </c>
      <c r="B135" s="6" t="s">
        <v>290</v>
      </c>
      <c r="C135" s="6" t="s">
        <v>44</v>
      </c>
      <c r="D135" s="6" t="s">
        <v>291</v>
      </c>
      <c r="E135" s="6" t="s">
        <v>59</v>
      </c>
      <c r="F135" s="8">
        <v>38</v>
      </c>
      <c r="G135" s="11"/>
      <c r="H135" s="10">
        <f aca="true" t="shared" si="0" ref="H135:H142">ROUND((G135*F135),2)</f>
        <v>0</v>
      </c>
      <c r="O135">
        <f>rekapitulace!H8</f>
        <v>21</v>
      </c>
      <c r="P135">
        <f aca="true" t="shared" si="1" ref="P135:P142">ROUND(O135/100*H135,2)</f>
        <v>0</v>
      </c>
    </row>
    <row r="136" spans="1:16" ht="25.5">
      <c r="A136" s="6">
        <v>53</v>
      </c>
      <c r="B136" s="6" t="s">
        <v>292</v>
      </c>
      <c r="C136" s="6" t="s">
        <v>44</v>
      </c>
      <c r="D136" s="6" t="s">
        <v>293</v>
      </c>
      <c r="E136" s="6" t="s">
        <v>59</v>
      </c>
      <c r="F136" s="8">
        <v>25</v>
      </c>
      <c r="G136" s="11"/>
      <c r="H136" s="10">
        <f t="shared" si="0"/>
        <v>0</v>
      </c>
      <c r="O136">
        <f>rekapitulace!H8</f>
        <v>21</v>
      </c>
      <c r="P136">
        <f t="shared" si="1"/>
        <v>0</v>
      </c>
    </row>
    <row r="137" spans="1:16" ht="12.75">
      <c r="A137" s="6">
        <v>54</v>
      </c>
      <c r="B137" s="6" t="s">
        <v>294</v>
      </c>
      <c r="C137" s="6" t="s">
        <v>44</v>
      </c>
      <c r="D137" s="6" t="s">
        <v>295</v>
      </c>
      <c r="E137" s="6" t="s">
        <v>59</v>
      </c>
      <c r="F137" s="8">
        <v>19</v>
      </c>
      <c r="G137" s="11"/>
      <c r="H137" s="10">
        <f t="shared" si="0"/>
        <v>0</v>
      </c>
      <c r="O137">
        <f>rekapitulace!H8</f>
        <v>21</v>
      </c>
      <c r="P137">
        <f t="shared" si="1"/>
        <v>0</v>
      </c>
    </row>
    <row r="138" spans="1:16" ht="25.5">
      <c r="A138" s="6">
        <v>55</v>
      </c>
      <c r="B138" s="6" t="s">
        <v>296</v>
      </c>
      <c r="C138" s="6" t="s">
        <v>44</v>
      </c>
      <c r="D138" s="6" t="s">
        <v>297</v>
      </c>
      <c r="E138" s="6" t="s">
        <v>59</v>
      </c>
      <c r="F138" s="8">
        <v>1</v>
      </c>
      <c r="G138" s="11"/>
      <c r="H138" s="10">
        <f t="shared" si="0"/>
        <v>0</v>
      </c>
      <c r="O138">
        <f>rekapitulace!H8</f>
        <v>21</v>
      </c>
      <c r="P138">
        <f t="shared" si="1"/>
        <v>0</v>
      </c>
    </row>
    <row r="139" spans="1:16" ht="12.75">
      <c r="A139" s="6">
        <v>56</v>
      </c>
      <c r="B139" s="6" t="s">
        <v>298</v>
      </c>
      <c r="C139" s="6" t="s">
        <v>44</v>
      </c>
      <c r="D139" s="6" t="s">
        <v>299</v>
      </c>
      <c r="E139" s="6" t="s">
        <v>59</v>
      </c>
      <c r="F139" s="8">
        <v>12</v>
      </c>
      <c r="G139" s="11"/>
      <c r="H139" s="10">
        <f t="shared" si="0"/>
        <v>0</v>
      </c>
      <c r="O139">
        <f>rekapitulace!H8</f>
        <v>21</v>
      </c>
      <c r="P139">
        <f t="shared" si="1"/>
        <v>0</v>
      </c>
    </row>
    <row r="140" spans="1:16" ht="25.5">
      <c r="A140" s="6">
        <v>57</v>
      </c>
      <c r="B140" s="6" t="s">
        <v>300</v>
      </c>
      <c r="C140" s="6" t="s">
        <v>44</v>
      </c>
      <c r="D140" s="6" t="s">
        <v>301</v>
      </c>
      <c r="E140" s="6" t="s">
        <v>59</v>
      </c>
      <c r="F140" s="8">
        <v>45</v>
      </c>
      <c r="G140" s="11"/>
      <c r="H140" s="10">
        <f t="shared" si="0"/>
        <v>0</v>
      </c>
      <c r="O140">
        <f>rekapitulace!H8</f>
        <v>21</v>
      </c>
      <c r="P140">
        <f t="shared" si="1"/>
        <v>0</v>
      </c>
    </row>
    <row r="141" spans="1:16" ht="12.75">
      <c r="A141" s="6">
        <v>58</v>
      </c>
      <c r="B141" s="6" t="s">
        <v>302</v>
      </c>
      <c r="C141" s="6" t="s">
        <v>44</v>
      </c>
      <c r="D141" s="6" t="s">
        <v>303</v>
      </c>
      <c r="E141" s="6" t="s">
        <v>59</v>
      </c>
      <c r="F141" s="8">
        <v>16</v>
      </c>
      <c r="G141" s="11"/>
      <c r="H141" s="10">
        <f t="shared" si="0"/>
        <v>0</v>
      </c>
      <c r="O141">
        <f>rekapitulace!H8</f>
        <v>21</v>
      </c>
      <c r="P141">
        <f t="shared" si="1"/>
        <v>0</v>
      </c>
    </row>
    <row r="142" spans="1:16" ht="12.75">
      <c r="A142" s="6">
        <v>59</v>
      </c>
      <c r="B142" s="6" t="s">
        <v>304</v>
      </c>
      <c r="C142" s="6" t="s">
        <v>44</v>
      </c>
      <c r="D142" s="6" t="s">
        <v>305</v>
      </c>
      <c r="E142" s="6" t="s">
        <v>102</v>
      </c>
      <c r="F142" s="8">
        <v>444.028</v>
      </c>
      <c r="G142" s="11"/>
      <c r="H142" s="10">
        <f t="shared" si="0"/>
        <v>0</v>
      </c>
      <c r="O142">
        <f>rekapitulace!H8</f>
        <v>21</v>
      </c>
      <c r="P142">
        <f t="shared" si="1"/>
        <v>0</v>
      </c>
    </row>
    <row r="143" ht="102">
      <c r="D143" s="12" t="s">
        <v>306</v>
      </c>
    </row>
    <row r="144" spans="1:16" ht="12.75">
      <c r="A144" s="6">
        <v>60</v>
      </c>
      <c r="B144" s="6" t="s">
        <v>307</v>
      </c>
      <c r="C144" s="6" t="s">
        <v>44</v>
      </c>
      <c r="D144" s="6" t="s">
        <v>308</v>
      </c>
      <c r="E144" s="6" t="s">
        <v>102</v>
      </c>
      <c r="F144" s="8">
        <v>24.44</v>
      </c>
      <c r="G144" s="11"/>
      <c r="H144" s="10">
        <f>ROUND((G144*F144),2)</f>
        <v>0</v>
      </c>
      <c r="O144">
        <f>rekapitulace!H8</f>
        <v>21</v>
      </c>
      <c r="P144">
        <f>ROUND(O144/100*H144,2)</f>
        <v>0</v>
      </c>
    </row>
    <row r="145" ht="38.25">
      <c r="D145" s="12" t="s">
        <v>309</v>
      </c>
    </row>
    <row r="146" spans="1:16" ht="12.75">
      <c r="A146" s="6">
        <v>61</v>
      </c>
      <c r="B146" s="6" t="s">
        <v>310</v>
      </c>
      <c r="C146" s="6" t="s">
        <v>44</v>
      </c>
      <c r="D146" s="6" t="s">
        <v>311</v>
      </c>
      <c r="E146" s="6" t="s">
        <v>102</v>
      </c>
      <c r="F146" s="8">
        <v>17.888</v>
      </c>
      <c r="G146" s="11"/>
      <c r="H146" s="10">
        <f>ROUND((G146*F146),2)</f>
        <v>0</v>
      </c>
      <c r="O146">
        <f>rekapitulace!H8</f>
        <v>21</v>
      </c>
      <c r="P146">
        <f>ROUND(O146/100*H146,2)</f>
        <v>0</v>
      </c>
    </row>
    <row r="147" ht="38.25">
      <c r="D147" s="12" t="s">
        <v>312</v>
      </c>
    </row>
    <row r="148" spans="1:16" ht="25.5">
      <c r="A148" s="6">
        <v>62</v>
      </c>
      <c r="B148" s="6" t="s">
        <v>313</v>
      </c>
      <c r="C148" s="6" t="s">
        <v>44</v>
      </c>
      <c r="D148" s="6" t="s">
        <v>314</v>
      </c>
      <c r="E148" s="6" t="s">
        <v>102</v>
      </c>
      <c r="F148" s="8">
        <v>419.588</v>
      </c>
      <c r="G148" s="11"/>
      <c r="H148" s="10">
        <f>ROUND((G148*F148),2)</f>
        <v>0</v>
      </c>
      <c r="O148">
        <f>rekapitulace!H8</f>
        <v>21</v>
      </c>
      <c r="P148">
        <f>ROUND(O148/100*H148,2)</f>
        <v>0</v>
      </c>
    </row>
    <row r="149" ht="76.5">
      <c r="D149" s="12" t="s">
        <v>315</v>
      </c>
    </row>
    <row r="150" spans="1:16" ht="12.75">
      <c r="A150" s="6">
        <v>63</v>
      </c>
      <c r="B150" s="6" t="s">
        <v>316</v>
      </c>
      <c r="C150" s="6" t="s">
        <v>44</v>
      </c>
      <c r="D150" s="6" t="s">
        <v>317</v>
      </c>
      <c r="E150" s="6" t="s">
        <v>152</v>
      </c>
      <c r="F150" s="8">
        <v>25</v>
      </c>
      <c r="G150" s="11"/>
      <c r="H150" s="10">
        <f>ROUND((G150*F150),2)</f>
        <v>0</v>
      </c>
      <c r="O150">
        <f>rekapitulace!H8</f>
        <v>21</v>
      </c>
      <c r="P150">
        <f>ROUND(O150/100*H150,2)</f>
        <v>0</v>
      </c>
    </row>
    <row r="151" spans="1:16" ht="25.5">
      <c r="A151" s="6">
        <v>64</v>
      </c>
      <c r="B151" s="6" t="s">
        <v>318</v>
      </c>
      <c r="C151" s="6" t="s">
        <v>319</v>
      </c>
      <c r="D151" s="6" t="s">
        <v>320</v>
      </c>
      <c r="E151" s="6" t="s">
        <v>152</v>
      </c>
      <c r="F151" s="8">
        <v>128.1</v>
      </c>
      <c r="G151" s="11"/>
      <c r="H151" s="10">
        <f>ROUND((G151*F151),2)</f>
        <v>0</v>
      </c>
      <c r="O151">
        <f>rekapitulace!H8</f>
        <v>21</v>
      </c>
      <c r="P151">
        <f>ROUND(O151/100*H151,2)</f>
        <v>0</v>
      </c>
    </row>
    <row r="152" ht="38.25">
      <c r="D152" s="12" t="s">
        <v>321</v>
      </c>
    </row>
    <row r="153" spans="1:16" ht="25.5">
      <c r="A153" s="6">
        <v>65</v>
      </c>
      <c r="B153" s="6" t="s">
        <v>318</v>
      </c>
      <c r="C153" s="6" t="s">
        <v>322</v>
      </c>
      <c r="D153" s="6" t="s">
        <v>323</v>
      </c>
      <c r="E153" s="6" t="s">
        <v>152</v>
      </c>
      <c r="F153" s="8">
        <v>6</v>
      </c>
      <c r="G153" s="11"/>
      <c r="H153" s="10">
        <f>ROUND((G153*F153),2)</f>
        <v>0</v>
      </c>
      <c r="O153">
        <f>rekapitulace!H8</f>
        <v>21</v>
      </c>
      <c r="P153">
        <f>ROUND(O153/100*H153,2)</f>
        <v>0</v>
      </c>
    </row>
    <row r="154" ht="38.25">
      <c r="D154" s="12" t="s">
        <v>324</v>
      </c>
    </row>
    <row r="155" spans="1:16" ht="25.5">
      <c r="A155" s="6">
        <v>66</v>
      </c>
      <c r="B155" s="6" t="s">
        <v>318</v>
      </c>
      <c r="C155" s="6" t="s">
        <v>325</v>
      </c>
      <c r="D155" s="6" t="s">
        <v>326</v>
      </c>
      <c r="E155" s="6" t="s">
        <v>152</v>
      </c>
      <c r="F155" s="8">
        <v>76</v>
      </c>
      <c r="G155" s="11"/>
      <c r="H155" s="10">
        <f>ROUND((G155*F155),2)</f>
        <v>0</v>
      </c>
      <c r="O155">
        <f>rekapitulace!H8</f>
        <v>21</v>
      </c>
      <c r="P155">
        <f>ROUND(O155/100*H155,2)</f>
        <v>0</v>
      </c>
    </row>
    <row r="156" ht="12.75">
      <c r="D156" s="12" t="s">
        <v>327</v>
      </c>
    </row>
    <row r="157" spans="1:16" ht="25.5">
      <c r="A157" s="6">
        <v>67</v>
      </c>
      <c r="B157" s="6" t="s">
        <v>328</v>
      </c>
      <c r="C157" s="6" t="s">
        <v>44</v>
      </c>
      <c r="D157" s="6" t="s">
        <v>329</v>
      </c>
      <c r="E157" s="6" t="s">
        <v>152</v>
      </c>
      <c r="F157" s="8">
        <v>57</v>
      </c>
      <c r="G157" s="11"/>
      <c r="H157" s="10">
        <f>ROUND((G157*F157),2)</f>
        <v>0</v>
      </c>
      <c r="O157">
        <f>rekapitulace!H8</f>
        <v>21</v>
      </c>
      <c r="P157">
        <f>ROUND(O157/100*H157,2)</f>
        <v>0</v>
      </c>
    </row>
    <row r="158" ht="12.75">
      <c r="D158" s="12" t="s">
        <v>330</v>
      </c>
    </row>
    <row r="159" spans="1:16" ht="25.5">
      <c r="A159" s="6">
        <v>68</v>
      </c>
      <c r="B159" s="6" t="s">
        <v>331</v>
      </c>
      <c r="C159" s="6" t="s">
        <v>44</v>
      </c>
      <c r="D159" s="6" t="s">
        <v>332</v>
      </c>
      <c r="E159" s="6" t="s">
        <v>59</v>
      </c>
      <c r="F159" s="8">
        <v>1</v>
      </c>
      <c r="G159" s="11"/>
      <c r="H159" s="10">
        <f>ROUND((G159*F159),2)</f>
        <v>0</v>
      </c>
      <c r="O159">
        <f>rekapitulace!H8</f>
        <v>21</v>
      </c>
      <c r="P159">
        <f>ROUND(O159/100*H159,2)</f>
        <v>0</v>
      </c>
    </row>
    <row r="160" ht="12.75">
      <c r="D160" s="12" t="s">
        <v>333</v>
      </c>
    </row>
    <row r="161" spans="1:16" ht="12.75">
      <c r="A161" s="6">
        <v>69</v>
      </c>
      <c r="B161" s="6" t="s">
        <v>334</v>
      </c>
      <c r="C161" s="6" t="s">
        <v>44</v>
      </c>
      <c r="D161" s="6" t="s">
        <v>335</v>
      </c>
      <c r="E161" s="6" t="s">
        <v>152</v>
      </c>
      <c r="F161" s="8">
        <v>22.75</v>
      </c>
      <c r="G161" s="11"/>
      <c r="H161" s="10">
        <f>ROUND((G161*F161),2)</f>
        <v>0</v>
      </c>
      <c r="O161">
        <f>rekapitulace!H8</f>
        <v>21</v>
      </c>
      <c r="P161">
        <f>ROUND(O161/100*H161,2)</f>
        <v>0</v>
      </c>
    </row>
    <row r="162" ht="89.25">
      <c r="D162" s="12" t="s">
        <v>336</v>
      </c>
    </row>
    <row r="163" spans="1:16" ht="12.75">
      <c r="A163" s="6">
        <v>70</v>
      </c>
      <c r="B163" s="6" t="s">
        <v>337</v>
      </c>
      <c r="C163" s="6" t="s">
        <v>44</v>
      </c>
      <c r="D163" s="6" t="s">
        <v>338</v>
      </c>
      <c r="E163" s="6" t="s">
        <v>152</v>
      </c>
      <c r="F163" s="8">
        <v>6.2</v>
      </c>
      <c r="G163" s="11"/>
      <c r="H163" s="10">
        <f>ROUND((G163*F163),2)</f>
        <v>0</v>
      </c>
      <c r="O163">
        <f>rekapitulace!H8</f>
        <v>21</v>
      </c>
      <c r="P163">
        <f>ROUND(O163/100*H163,2)</f>
        <v>0</v>
      </c>
    </row>
    <row r="164" ht="89.25">
      <c r="D164" s="12" t="s">
        <v>339</v>
      </c>
    </row>
    <row r="165" spans="1:16" ht="12.75">
      <c r="A165" s="6">
        <v>71</v>
      </c>
      <c r="B165" s="6" t="s">
        <v>340</v>
      </c>
      <c r="C165" s="6" t="s">
        <v>44</v>
      </c>
      <c r="D165" s="6" t="s">
        <v>341</v>
      </c>
      <c r="E165" s="6" t="s">
        <v>152</v>
      </c>
      <c r="F165" s="8">
        <v>15.35</v>
      </c>
      <c r="G165" s="11"/>
      <c r="H165" s="10">
        <f>ROUND((G165*F165),2)</f>
        <v>0</v>
      </c>
      <c r="O165">
        <f>rekapitulace!H8</f>
        <v>21</v>
      </c>
      <c r="P165">
        <f>ROUND(O165/100*H165,2)</f>
        <v>0</v>
      </c>
    </row>
    <row r="166" ht="76.5">
      <c r="D166" s="12" t="s">
        <v>342</v>
      </c>
    </row>
    <row r="167" spans="1:16" ht="12.75">
      <c r="A167" s="6">
        <v>72</v>
      </c>
      <c r="B167" s="6" t="s">
        <v>343</v>
      </c>
      <c r="C167" s="6" t="s">
        <v>44</v>
      </c>
      <c r="D167" s="6" t="s">
        <v>344</v>
      </c>
      <c r="E167" s="6" t="s">
        <v>152</v>
      </c>
      <c r="F167" s="8">
        <v>17.05</v>
      </c>
      <c r="G167" s="11"/>
      <c r="H167" s="10">
        <f>ROUND((G167*F167),2)</f>
        <v>0</v>
      </c>
      <c r="O167">
        <f>rekapitulace!H8</f>
        <v>21</v>
      </c>
      <c r="P167">
        <f>ROUND(O167/100*H167,2)</f>
        <v>0</v>
      </c>
    </row>
    <row r="168" ht="38.25">
      <c r="D168" s="12" t="s">
        <v>345</v>
      </c>
    </row>
    <row r="169" spans="1:16" ht="12.75">
      <c r="A169" s="6">
        <v>73</v>
      </c>
      <c r="B169" s="6" t="s">
        <v>346</v>
      </c>
      <c r="C169" s="6" t="s">
        <v>44</v>
      </c>
      <c r="D169" s="6" t="s">
        <v>347</v>
      </c>
      <c r="E169" s="6" t="s">
        <v>152</v>
      </c>
      <c r="F169" s="8">
        <v>17.05</v>
      </c>
      <c r="G169" s="11"/>
      <c r="H169" s="10">
        <f>ROUND((G169*F169),2)</f>
        <v>0</v>
      </c>
      <c r="O169">
        <f>rekapitulace!H8</f>
        <v>21</v>
      </c>
      <c r="P169">
        <f>ROUND(O169/100*H169,2)</f>
        <v>0</v>
      </c>
    </row>
    <row r="170" ht="12.75">
      <c r="D170" s="12" t="s">
        <v>348</v>
      </c>
    </row>
    <row r="171" spans="1:16" ht="12.75">
      <c r="A171" s="6">
        <v>74</v>
      </c>
      <c r="B171" s="6" t="s">
        <v>349</v>
      </c>
      <c r="C171" s="6" t="s">
        <v>44</v>
      </c>
      <c r="D171" s="6" t="s">
        <v>350</v>
      </c>
      <c r="E171" s="6" t="s">
        <v>152</v>
      </c>
      <c r="F171" s="8">
        <v>140</v>
      </c>
      <c r="G171" s="11"/>
      <c r="H171" s="10">
        <f>ROUND((G171*F171),2)</f>
        <v>0</v>
      </c>
      <c r="O171">
        <f>rekapitulace!H8</f>
        <v>21</v>
      </c>
      <c r="P171">
        <f>ROUND(O171/100*H171,2)</f>
        <v>0</v>
      </c>
    </row>
    <row r="172" ht="12.75">
      <c r="D172" s="12" t="s">
        <v>351</v>
      </c>
    </row>
    <row r="173" spans="1:16" ht="38.25">
      <c r="A173" s="6">
        <v>75</v>
      </c>
      <c r="B173" s="6" t="s">
        <v>352</v>
      </c>
      <c r="C173" s="6" t="s">
        <v>44</v>
      </c>
      <c r="D173" s="6" t="s">
        <v>353</v>
      </c>
      <c r="E173" s="6" t="s">
        <v>152</v>
      </c>
      <c r="F173" s="8">
        <v>1157.5</v>
      </c>
      <c r="G173" s="11"/>
      <c r="H173" s="10">
        <f>ROUND((G173*F173),2)</f>
        <v>0</v>
      </c>
      <c r="O173">
        <f>rekapitulace!H8</f>
        <v>21</v>
      </c>
      <c r="P173">
        <f>ROUND(O173/100*H173,2)</f>
        <v>0</v>
      </c>
    </row>
    <row r="174" ht="25.5">
      <c r="D174" s="12" t="s">
        <v>354</v>
      </c>
    </row>
    <row r="175" spans="1:16" ht="25.5">
      <c r="A175" s="6">
        <v>76</v>
      </c>
      <c r="B175" s="6" t="s">
        <v>355</v>
      </c>
      <c r="C175" s="6" t="s">
        <v>44</v>
      </c>
      <c r="D175" s="6" t="s">
        <v>356</v>
      </c>
      <c r="E175" s="6" t="s">
        <v>94</v>
      </c>
      <c r="F175" s="8">
        <v>223.5</v>
      </c>
      <c r="G175" s="11"/>
      <c r="H175" s="10">
        <f>ROUND((G175*F175),2)</f>
        <v>0</v>
      </c>
      <c r="O175">
        <f>rekapitulace!H8</f>
        <v>21</v>
      </c>
      <c r="P175">
        <f>ROUND(O175/100*H175,2)</f>
        <v>0</v>
      </c>
    </row>
    <row r="176" ht="25.5">
      <c r="D176" s="12" t="s">
        <v>357</v>
      </c>
    </row>
    <row r="177" spans="1:16" ht="25.5">
      <c r="A177" s="6">
        <v>77</v>
      </c>
      <c r="B177" s="6" t="s">
        <v>358</v>
      </c>
      <c r="C177" s="6" t="s">
        <v>44</v>
      </c>
      <c r="D177" s="6" t="s">
        <v>359</v>
      </c>
      <c r="E177" s="6" t="s">
        <v>94</v>
      </c>
      <c r="F177" s="8">
        <v>0.37</v>
      </c>
      <c r="G177" s="11"/>
      <c r="H177" s="10">
        <f>ROUND((G177*F177),2)</f>
        <v>0</v>
      </c>
      <c r="O177">
        <f>rekapitulace!H8</f>
        <v>21</v>
      </c>
      <c r="P177">
        <f>ROUND(O177/100*H177,2)</f>
        <v>0</v>
      </c>
    </row>
    <row r="178" ht="12.75">
      <c r="D178" s="12" t="s">
        <v>360</v>
      </c>
    </row>
    <row r="179" spans="1:16" ht="51">
      <c r="A179" s="6">
        <v>78</v>
      </c>
      <c r="B179" s="6" t="s">
        <v>361</v>
      </c>
      <c r="C179" s="6" t="s">
        <v>44</v>
      </c>
      <c r="D179" s="6" t="s">
        <v>362</v>
      </c>
      <c r="E179" s="6" t="s">
        <v>152</v>
      </c>
      <c r="F179" s="8">
        <v>11.5</v>
      </c>
      <c r="G179" s="11"/>
      <c r="H179" s="10">
        <f>ROUND((G179*F179),2)</f>
        <v>0</v>
      </c>
      <c r="O179">
        <f>rekapitulace!H8</f>
        <v>21</v>
      </c>
      <c r="P179">
        <f>ROUND(O179/100*H179,2)</f>
        <v>0</v>
      </c>
    </row>
    <row r="180" ht="38.25">
      <c r="D180" s="12" t="s">
        <v>363</v>
      </c>
    </row>
    <row r="181" spans="1:16" ht="25.5">
      <c r="A181" s="6">
        <v>79</v>
      </c>
      <c r="B181" s="6" t="s">
        <v>364</v>
      </c>
      <c r="C181" s="6" t="s">
        <v>44</v>
      </c>
      <c r="D181" s="6" t="s">
        <v>365</v>
      </c>
      <c r="E181" s="6" t="s">
        <v>94</v>
      </c>
      <c r="F181" s="8">
        <v>0.78</v>
      </c>
      <c r="G181" s="11"/>
      <c r="H181" s="10">
        <f>ROUND((G181*F181),2)</f>
        <v>0</v>
      </c>
      <c r="O181">
        <f>rekapitulace!H8</f>
        <v>21</v>
      </c>
      <c r="P181">
        <f>ROUND(O181/100*H181,2)</f>
        <v>0</v>
      </c>
    </row>
    <row r="182" ht="12.75">
      <c r="D182" s="12" t="s">
        <v>366</v>
      </c>
    </row>
    <row r="183" spans="1:16" ht="12.75">
      <c r="A183" s="6">
        <v>80</v>
      </c>
      <c r="B183" s="6" t="s">
        <v>367</v>
      </c>
      <c r="C183" s="6" t="s">
        <v>44</v>
      </c>
      <c r="D183" s="6" t="s">
        <v>368</v>
      </c>
      <c r="E183" s="6" t="s">
        <v>59</v>
      </c>
      <c r="F183" s="8">
        <v>1</v>
      </c>
      <c r="G183" s="11"/>
      <c r="H183" s="10">
        <f>ROUND((G183*F183),2)</f>
        <v>0</v>
      </c>
      <c r="O183">
        <f>rekapitulace!H8</f>
        <v>21</v>
      </c>
      <c r="P183">
        <f>ROUND(O183/100*H183,2)</f>
        <v>0</v>
      </c>
    </row>
    <row r="184" ht="12.75">
      <c r="D184" s="12" t="s">
        <v>72</v>
      </c>
    </row>
    <row r="185" spans="1:16" ht="25.5">
      <c r="A185" s="6">
        <v>81</v>
      </c>
      <c r="B185" s="6" t="s">
        <v>369</v>
      </c>
      <c r="C185" s="6" t="s">
        <v>44</v>
      </c>
      <c r="D185" s="6" t="s">
        <v>370</v>
      </c>
      <c r="E185" s="6" t="s">
        <v>94</v>
      </c>
      <c r="F185" s="8">
        <v>5.5</v>
      </c>
      <c r="G185" s="11"/>
      <c r="H185" s="10">
        <f>ROUND((G185*F185),2)</f>
        <v>0</v>
      </c>
      <c r="O185">
        <f>rekapitulace!H8</f>
        <v>21</v>
      </c>
      <c r="P185">
        <f>ROUND(O185/100*H185,2)</f>
        <v>0</v>
      </c>
    </row>
    <row r="186" ht="63.75">
      <c r="D186" s="12" t="s">
        <v>371</v>
      </c>
    </row>
    <row r="187" spans="1:16" ht="25.5">
      <c r="A187" s="6">
        <v>82</v>
      </c>
      <c r="B187" s="6" t="s">
        <v>372</v>
      </c>
      <c r="C187" s="6" t="s">
        <v>44</v>
      </c>
      <c r="D187" s="6" t="s">
        <v>373</v>
      </c>
      <c r="E187" s="6" t="s">
        <v>152</v>
      </c>
      <c r="F187" s="8">
        <v>13</v>
      </c>
      <c r="G187" s="11"/>
      <c r="H187" s="10">
        <f>ROUND((G187*F187),2)</f>
        <v>0</v>
      </c>
      <c r="O187">
        <f>rekapitulace!H8</f>
        <v>21</v>
      </c>
      <c r="P187">
        <f>ROUND(O187/100*H187,2)</f>
        <v>0</v>
      </c>
    </row>
    <row r="188" ht="12.75">
      <c r="D188" s="12" t="s">
        <v>374</v>
      </c>
    </row>
    <row r="189" spans="1:16" ht="12.75" customHeight="1">
      <c r="A189" s="13"/>
      <c r="B189" s="13"/>
      <c r="C189" s="13" t="s">
        <v>277</v>
      </c>
      <c r="D189" s="13" t="s">
        <v>276</v>
      </c>
      <c r="E189" s="13"/>
      <c r="F189" s="13"/>
      <c r="G189" s="13"/>
      <c r="H189" s="13">
        <f>SUM(H127:H188)</f>
        <v>0</v>
      </c>
      <c r="P189">
        <f>SUM(P127:P188)</f>
        <v>0</v>
      </c>
    </row>
    <row r="191" spans="1:16" ht="12.75" customHeight="1">
      <c r="A191" s="13"/>
      <c r="B191" s="13"/>
      <c r="C191" s="13"/>
      <c r="D191" s="13" t="s">
        <v>89</v>
      </c>
      <c r="E191" s="13"/>
      <c r="F191" s="13"/>
      <c r="G191" s="13"/>
      <c r="H191" s="13">
        <f>+H18+H55+H62+H73+H108+H113+H124+H189</f>
        <v>0</v>
      </c>
      <c r="P191">
        <f>+P18+P55+P62+P73+P108+P113+P124+P189</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11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375</v>
      </c>
      <c r="D5" s="5" t="s">
        <v>376</v>
      </c>
      <c r="E5" s="5"/>
    </row>
    <row r="6" spans="1:5" ht="12.75" customHeight="1">
      <c r="A6" t="s">
        <v>18</v>
      </c>
      <c r="C6" s="5" t="s">
        <v>375</v>
      </c>
      <c r="D6" s="5" t="s">
        <v>376</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850</v>
      </c>
      <c r="G12" s="11"/>
      <c r="H12" s="10">
        <f>ROUND((G12*F12),2)</f>
        <v>0</v>
      </c>
      <c r="O12">
        <f>rekapitulace!H8</f>
        <v>21</v>
      </c>
      <c r="P12">
        <f>ROUND(O12/100*H12,2)</f>
        <v>0</v>
      </c>
    </row>
    <row r="13" ht="38.25">
      <c r="D13" s="12" t="s">
        <v>377</v>
      </c>
    </row>
    <row r="14" spans="1:16" ht="12.75">
      <c r="A14" s="6">
        <v>2</v>
      </c>
      <c r="B14" s="6" t="s">
        <v>135</v>
      </c>
      <c r="C14" s="6" t="s">
        <v>44</v>
      </c>
      <c r="D14" s="6" t="s">
        <v>136</v>
      </c>
      <c r="E14" s="6" t="s">
        <v>97</v>
      </c>
      <c r="F14" s="8">
        <v>227.15</v>
      </c>
      <c r="G14" s="11"/>
      <c r="H14" s="10">
        <f>ROUND((G14*F14),2)</f>
        <v>0</v>
      </c>
      <c r="O14">
        <f>rekapitulace!H8</f>
        <v>21</v>
      </c>
      <c r="P14">
        <f>ROUND(O14/100*H14,2)</f>
        <v>0</v>
      </c>
    </row>
    <row r="15" ht="12.75">
      <c r="D15" s="12" t="s">
        <v>378</v>
      </c>
    </row>
    <row r="16" spans="1:16" ht="12.75">
      <c r="A16" s="6">
        <v>3</v>
      </c>
      <c r="B16" s="6" t="s">
        <v>379</v>
      </c>
      <c r="C16" s="6" t="s">
        <v>44</v>
      </c>
      <c r="D16" s="6" t="s">
        <v>380</v>
      </c>
      <c r="E16" s="6" t="s">
        <v>97</v>
      </c>
      <c r="F16" s="8">
        <v>54.4</v>
      </c>
      <c r="G16" s="11"/>
      <c r="H16" s="10">
        <f>ROUND((G16*F16),2)</f>
        <v>0</v>
      </c>
      <c r="O16">
        <f>rekapitulace!H8</f>
        <v>21</v>
      </c>
      <c r="P16">
        <f>ROUND(O16/100*H16,2)</f>
        <v>0</v>
      </c>
    </row>
    <row r="17" ht="12.75">
      <c r="D17" s="12" t="s">
        <v>381</v>
      </c>
    </row>
    <row r="18" spans="1:16" ht="12.75" customHeight="1">
      <c r="A18" s="13"/>
      <c r="B18" s="13"/>
      <c r="C18" s="13" t="s">
        <v>42</v>
      </c>
      <c r="D18" s="13" t="s">
        <v>41</v>
      </c>
      <c r="E18" s="13"/>
      <c r="F18" s="13"/>
      <c r="G18" s="13"/>
      <c r="H18" s="13">
        <f>SUM(H12:H17)</f>
        <v>0</v>
      </c>
      <c r="P18">
        <f>SUM(P12:P17)</f>
        <v>0</v>
      </c>
    </row>
    <row r="20" spans="1:8" ht="12.75" customHeight="1">
      <c r="A20" s="7"/>
      <c r="B20" s="7"/>
      <c r="C20" s="7" t="s">
        <v>24</v>
      </c>
      <c r="D20" s="7" t="s">
        <v>99</v>
      </c>
      <c r="E20" s="7"/>
      <c r="F20" s="9"/>
      <c r="G20" s="7"/>
      <c r="H20" s="9"/>
    </row>
    <row r="21" spans="1:16" ht="25.5">
      <c r="A21" s="6">
        <v>4</v>
      </c>
      <c r="B21" s="6" t="s">
        <v>141</v>
      </c>
      <c r="C21" s="6" t="s">
        <v>44</v>
      </c>
      <c r="D21" s="6" t="s">
        <v>142</v>
      </c>
      <c r="E21" s="6" t="s">
        <v>94</v>
      </c>
      <c r="F21" s="8">
        <v>103.25</v>
      </c>
      <c r="G21" s="11"/>
      <c r="H21" s="10">
        <f>ROUND((G21*F21),2)</f>
        <v>0</v>
      </c>
      <c r="O21">
        <f>rekapitulace!H8</f>
        <v>21</v>
      </c>
      <c r="P21">
        <f>ROUND(O21/100*H21,2)</f>
        <v>0</v>
      </c>
    </row>
    <row r="22" ht="38.25">
      <c r="D22" s="12" t="s">
        <v>382</v>
      </c>
    </row>
    <row r="23" spans="1:16" ht="25.5">
      <c r="A23" s="6">
        <v>5</v>
      </c>
      <c r="B23" s="6" t="s">
        <v>383</v>
      </c>
      <c r="C23" s="6" t="s">
        <v>44</v>
      </c>
      <c r="D23" s="6" t="s">
        <v>384</v>
      </c>
      <c r="E23" s="6" t="s">
        <v>94</v>
      </c>
      <c r="F23" s="8">
        <v>21.25</v>
      </c>
      <c r="G23" s="11"/>
      <c r="H23" s="10">
        <f>ROUND((G23*F23),2)</f>
        <v>0</v>
      </c>
      <c r="O23">
        <f>rekapitulace!H8</f>
        <v>21</v>
      </c>
      <c r="P23">
        <f>ROUND(O23/100*H23,2)</f>
        <v>0</v>
      </c>
    </row>
    <row r="24" ht="38.25">
      <c r="D24" s="12" t="s">
        <v>385</v>
      </c>
    </row>
    <row r="25" spans="1:16" ht="25.5">
      <c r="A25" s="6">
        <v>6</v>
      </c>
      <c r="B25" s="6" t="s">
        <v>147</v>
      </c>
      <c r="C25" s="6" t="s">
        <v>44</v>
      </c>
      <c r="D25" s="6" t="s">
        <v>148</v>
      </c>
      <c r="E25" s="6" t="s">
        <v>94</v>
      </c>
      <c r="F25" s="8">
        <v>47.25</v>
      </c>
      <c r="G25" s="11"/>
      <c r="H25" s="10">
        <f>ROUND((G25*F25),2)</f>
        <v>0</v>
      </c>
      <c r="O25">
        <f>rekapitulace!H8</f>
        <v>21</v>
      </c>
      <c r="P25">
        <f>ROUND(O25/100*H25,2)</f>
        <v>0</v>
      </c>
    </row>
    <row r="26" ht="38.25">
      <c r="D26" s="12" t="s">
        <v>386</v>
      </c>
    </row>
    <row r="27" spans="1:16" ht="25.5">
      <c r="A27" s="6">
        <v>7</v>
      </c>
      <c r="B27" s="6" t="s">
        <v>154</v>
      </c>
      <c r="C27" s="6" t="s">
        <v>44</v>
      </c>
      <c r="D27" s="6" t="s">
        <v>155</v>
      </c>
      <c r="E27" s="6" t="s">
        <v>94</v>
      </c>
      <c r="F27" s="8">
        <v>840</v>
      </c>
      <c r="G27" s="11"/>
      <c r="H27" s="10">
        <f>ROUND((G27*F27),2)</f>
        <v>0</v>
      </c>
      <c r="O27">
        <f>rekapitulace!H8</f>
        <v>21</v>
      </c>
      <c r="P27">
        <f>ROUND(O27/100*H27,2)</f>
        <v>0</v>
      </c>
    </row>
    <row r="28" ht="12.75">
      <c r="D28" s="12" t="s">
        <v>387</v>
      </c>
    </row>
    <row r="29" spans="1:16" ht="12.75">
      <c r="A29" s="6">
        <v>8</v>
      </c>
      <c r="B29" s="6" t="s">
        <v>120</v>
      </c>
      <c r="C29" s="6" t="s">
        <v>44</v>
      </c>
      <c r="D29" s="6" t="s">
        <v>157</v>
      </c>
      <c r="E29" s="6" t="s">
        <v>94</v>
      </c>
      <c r="F29" s="8">
        <v>130.313</v>
      </c>
      <c r="G29" s="11"/>
      <c r="H29" s="10">
        <f>ROUND((G29*F29),2)</f>
        <v>0</v>
      </c>
      <c r="O29">
        <f>rekapitulace!H8</f>
        <v>21</v>
      </c>
      <c r="P29">
        <f>ROUND(O29/100*H29,2)</f>
        <v>0</v>
      </c>
    </row>
    <row r="30" ht="25.5">
      <c r="D30" s="12" t="s">
        <v>388</v>
      </c>
    </row>
    <row r="31" spans="1:16" ht="25.5">
      <c r="A31" s="6">
        <v>9</v>
      </c>
      <c r="B31" s="6" t="s">
        <v>159</v>
      </c>
      <c r="C31" s="6" t="s">
        <v>44</v>
      </c>
      <c r="D31" s="6" t="s">
        <v>160</v>
      </c>
      <c r="E31" s="6" t="s">
        <v>152</v>
      </c>
      <c r="F31" s="8">
        <v>40</v>
      </c>
      <c r="G31" s="11"/>
      <c r="H31" s="10">
        <f>ROUND((G31*F31),2)</f>
        <v>0</v>
      </c>
      <c r="O31">
        <f>rekapitulace!H8</f>
        <v>21</v>
      </c>
      <c r="P31">
        <f>ROUND(O31/100*H31,2)</f>
        <v>0</v>
      </c>
    </row>
    <row r="32" ht="51">
      <c r="D32" s="12" t="s">
        <v>389</v>
      </c>
    </row>
    <row r="33" spans="1:16" ht="25.5">
      <c r="A33" s="6">
        <v>10</v>
      </c>
      <c r="B33" s="6" t="s">
        <v>122</v>
      </c>
      <c r="C33" s="6" t="s">
        <v>44</v>
      </c>
      <c r="D33" s="6" t="s">
        <v>165</v>
      </c>
      <c r="E33" s="6" t="s">
        <v>94</v>
      </c>
      <c r="F33" s="8">
        <v>840</v>
      </c>
      <c r="G33" s="11"/>
      <c r="H33" s="10">
        <f>ROUND((G33*F33),2)</f>
        <v>0</v>
      </c>
      <c r="O33">
        <f>rekapitulace!H8</f>
        <v>21</v>
      </c>
      <c r="P33">
        <f>ROUND(O33/100*H33,2)</f>
        <v>0</v>
      </c>
    </row>
    <row r="34" ht="12.75">
      <c r="D34" s="12" t="s">
        <v>390</v>
      </c>
    </row>
    <row r="35" spans="1:16" ht="25.5">
      <c r="A35" s="6">
        <v>11</v>
      </c>
      <c r="B35" s="6" t="s">
        <v>391</v>
      </c>
      <c r="C35" s="6" t="s">
        <v>44</v>
      </c>
      <c r="D35" s="6" t="s">
        <v>171</v>
      </c>
      <c r="E35" s="6" t="s">
        <v>94</v>
      </c>
      <c r="F35" s="8">
        <v>690</v>
      </c>
      <c r="G35" s="11"/>
      <c r="H35" s="10">
        <f>ROUND((G35*F35),2)</f>
        <v>0</v>
      </c>
      <c r="O35">
        <f>rekapitulace!H8</f>
        <v>21</v>
      </c>
      <c r="P35">
        <f>ROUND(O35/100*H35,2)</f>
        <v>0</v>
      </c>
    </row>
    <row r="36" ht="12.75">
      <c r="D36" s="12" t="s">
        <v>392</v>
      </c>
    </row>
    <row r="37" spans="1:16" ht="12.75">
      <c r="A37" s="6">
        <v>12</v>
      </c>
      <c r="B37" s="6" t="s">
        <v>173</v>
      </c>
      <c r="C37" s="6" t="s">
        <v>44</v>
      </c>
      <c r="D37" s="6" t="s">
        <v>174</v>
      </c>
      <c r="E37" s="6" t="s">
        <v>94</v>
      </c>
      <c r="F37" s="8">
        <v>55.5</v>
      </c>
      <c r="G37" s="11"/>
      <c r="H37" s="10">
        <f>ROUND((G37*F37),2)</f>
        <v>0</v>
      </c>
      <c r="O37">
        <f>rekapitulace!H8</f>
        <v>21</v>
      </c>
      <c r="P37">
        <f>ROUND(O37/100*H37,2)</f>
        <v>0</v>
      </c>
    </row>
    <row r="38" ht="38.25">
      <c r="D38" s="12" t="s">
        <v>393</v>
      </c>
    </row>
    <row r="39" spans="1:16" ht="12.75">
      <c r="A39" s="6">
        <v>13</v>
      </c>
      <c r="B39" s="6" t="s">
        <v>182</v>
      </c>
      <c r="C39" s="6" t="s">
        <v>44</v>
      </c>
      <c r="D39" s="6" t="s">
        <v>183</v>
      </c>
      <c r="E39" s="6" t="s">
        <v>102</v>
      </c>
      <c r="F39" s="8">
        <v>1250</v>
      </c>
      <c r="G39" s="11"/>
      <c r="H39" s="10">
        <f>ROUND((G39*F39),2)</f>
        <v>0</v>
      </c>
      <c r="O39">
        <f>rekapitulace!H8</f>
        <v>21</v>
      </c>
      <c r="P39">
        <f>ROUND(O39/100*H39,2)</f>
        <v>0</v>
      </c>
    </row>
    <row r="40" ht="25.5">
      <c r="D40" s="12" t="s">
        <v>394</v>
      </c>
    </row>
    <row r="41" spans="1:16" ht="12.75">
      <c r="A41" s="6">
        <v>14</v>
      </c>
      <c r="B41" s="6" t="s">
        <v>185</v>
      </c>
      <c r="C41" s="6" t="s">
        <v>44</v>
      </c>
      <c r="D41" s="6" t="s">
        <v>395</v>
      </c>
      <c r="E41" s="6" t="s">
        <v>94</v>
      </c>
      <c r="F41" s="8">
        <v>130.313</v>
      </c>
      <c r="G41" s="11"/>
      <c r="H41" s="10">
        <f>ROUND((G41*F41),2)</f>
        <v>0</v>
      </c>
      <c r="O41">
        <f>rekapitulace!H8</f>
        <v>21</v>
      </c>
      <c r="P41">
        <f>ROUND(O41/100*H41,2)</f>
        <v>0</v>
      </c>
    </row>
    <row r="42" ht="63.75">
      <c r="D42" s="12" t="s">
        <v>396</v>
      </c>
    </row>
    <row r="43" spans="1:16" ht="12.75" customHeight="1">
      <c r="A43" s="13"/>
      <c r="B43" s="13"/>
      <c r="C43" s="13" t="s">
        <v>24</v>
      </c>
      <c r="D43" s="13" t="s">
        <v>99</v>
      </c>
      <c r="E43" s="13"/>
      <c r="F43" s="13"/>
      <c r="G43" s="13"/>
      <c r="H43" s="13">
        <f>SUM(H21:H42)</f>
        <v>0</v>
      </c>
      <c r="P43">
        <f>SUM(P21:P42)</f>
        <v>0</v>
      </c>
    </row>
    <row r="45" spans="1:8" ht="12.75" customHeight="1">
      <c r="A45" s="7"/>
      <c r="B45" s="7"/>
      <c r="C45" s="7" t="s">
        <v>34</v>
      </c>
      <c r="D45" s="7" t="s">
        <v>190</v>
      </c>
      <c r="E45" s="7"/>
      <c r="F45" s="9"/>
      <c r="G45" s="7"/>
      <c r="H45" s="9"/>
    </row>
    <row r="46" spans="1:16" ht="12.75">
      <c r="A46" s="6">
        <v>15</v>
      </c>
      <c r="B46" s="6" t="s">
        <v>191</v>
      </c>
      <c r="C46" s="6" t="s">
        <v>44</v>
      </c>
      <c r="D46" s="6" t="s">
        <v>192</v>
      </c>
      <c r="E46" s="6" t="s">
        <v>152</v>
      </c>
      <c r="F46" s="8">
        <v>90</v>
      </c>
      <c r="G46" s="11"/>
      <c r="H46" s="10">
        <f>ROUND((G46*F46),2)</f>
        <v>0</v>
      </c>
      <c r="O46">
        <f>rekapitulace!H8</f>
        <v>21</v>
      </c>
      <c r="P46">
        <f>ROUND(O46/100*H46,2)</f>
        <v>0</v>
      </c>
    </row>
    <row r="47" ht="12.75">
      <c r="D47" s="12" t="s">
        <v>397</v>
      </c>
    </row>
    <row r="48" spans="1:16" ht="12.75">
      <c r="A48" s="6">
        <v>16</v>
      </c>
      <c r="B48" s="6" t="s">
        <v>398</v>
      </c>
      <c r="C48" s="6" t="s">
        <v>44</v>
      </c>
      <c r="D48" s="6" t="s">
        <v>399</v>
      </c>
      <c r="E48" s="6" t="s">
        <v>94</v>
      </c>
      <c r="F48" s="8">
        <v>0.925</v>
      </c>
      <c r="G48" s="11"/>
      <c r="H48" s="10">
        <f>ROUND((G48*F48),2)</f>
        <v>0</v>
      </c>
      <c r="O48">
        <f>rekapitulace!H8</f>
        <v>21</v>
      </c>
      <c r="P48">
        <f>ROUND(O48/100*H48,2)</f>
        <v>0</v>
      </c>
    </row>
    <row r="49" ht="38.25">
      <c r="D49" s="12" t="s">
        <v>400</v>
      </c>
    </row>
    <row r="50" spans="1:16" ht="12.75">
      <c r="A50" s="6">
        <v>17</v>
      </c>
      <c r="B50" s="6" t="s">
        <v>198</v>
      </c>
      <c r="C50" s="6" t="s">
        <v>44</v>
      </c>
      <c r="D50" s="6" t="s">
        <v>199</v>
      </c>
      <c r="E50" s="6" t="s">
        <v>94</v>
      </c>
      <c r="F50" s="8">
        <v>1.08</v>
      </c>
      <c r="G50" s="11"/>
      <c r="H50" s="10">
        <f>ROUND((G50*F50),2)</f>
        <v>0</v>
      </c>
      <c r="O50">
        <f>rekapitulace!H8</f>
        <v>21</v>
      </c>
      <c r="P50">
        <f>ROUND(O50/100*H50,2)</f>
        <v>0</v>
      </c>
    </row>
    <row r="51" ht="25.5">
      <c r="D51" s="12" t="s">
        <v>401</v>
      </c>
    </row>
    <row r="52" spans="1:16" ht="12.75" customHeight="1">
      <c r="A52" s="13"/>
      <c r="B52" s="13"/>
      <c r="C52" s="13" t="s">
        <v>34</v>
      </c>
      <c r="D52" s="13" t="s">
        <v>190</v>
      </c>
      <c r="E52" s="13"/>
      <c r="F52" s="13"/>
      <c r="G52" s="13"/>
      <c r="H52" s="13">
        <f>SUM(H46:H51)</f>
        <v>0</v>
      </c>
      <c r="P52">
        <f>SUM(P46:P51)</f>
        <v>0</v>
      </c>
    </row>
    <row r="54" spans="1:8" ht="12.75" customHeight="1">
      <c r="A54" s="7"/>
      <c r="B54" s="7"/>
      <c r="C54" s="7" t="s">
        <v>36</v>
      </c>
      <c r="D54" s="7" t="s">
        <v>197</v>
      </c>
      <c r="E54" s="7"/>
      <c r="F54" s="9"/>
      <c r="G54" s="7"/>
      <c r="H54" s="9"/>
    </row>
    <row r="55" spans="1:16" ht="12.75">
      <c r="A55" s="6">
        <v>18</v>
      </c>
      <c r="B55" s="6" t="s">
        <v>204</v>
      </c>
      <c r="C55" s="6" t="s">
        <v>44</v>
      </c>
      <c r="D55" s="6" t="s">
        <v>205</v>
      </c>
      <c r="E55" s="6" t="s">
        <v>94</v>
      </c>
      <c r="F55" s="8">
        <v>2.16</v>
      </c>
      <c r="G55" s="11"/>
      <c r="H55" s="10">
        <f>ROUND((G55*F55),2)</f>
        <v>0</v>
      </c>
      <c r="O55">
        <f>rekapitulace!H8</f>
        <v>21</v>
      </c>
      <c r="P55">
        <f>ROUND(O55/100*H55,2)</f>
        <v>0</v>
      </c>
    </row>
    <row r="56" ht="25.5">
      <c r="D56" s="12" t="s">
        <v>402</v>
      </c>
    </row>
    <row r="57" spans="1:16" ht="12.75" customHeight="1">
      <c r="A57" s="13"/>
      <c r="B57" s="13"/>
      <c r="C57" s="13" t="s">
        <v>36</v>
      </c>
      <c r="D57" s="13" t="s">
        <v>197</v>
      </c>
      <c r="E57" s="13"/>
      <c r="F57" s="13"/>
      <c r="G57" s="13"/>
      <c r="H57" s="13">
        <f>SUM(H55:H56)</f>
        <v>0</v>
      </c>
      <c r="P57">
        <f>SUM(P55:P56)</f>
        <v>0</v>
      </c>
    </row>
    <row r="59" spans="1:8" ht="12.75" customHeight="1">
      <c r="A59" s="7"/>
      <c r="B59" s="7"/>
      <c r="C59" s="7" t="s">
        <v>37</v>
      </c>
      <c r="D59" s="7" t="s">
        <v>210</v>
      </c>
      <c r="E59" s="7"/>
      <c r="F59" s="9"/>
      <c r="G59" s="7"/>
      <c r="H59" s="9"/>
    </row>
    <row r="60" spans="1:16" ht="25.5">
      <c r="A60" s="6">
        <v>19</v>
      </c>
      <c r="B60" s="6" t="s">
        <v>214</v>
      </c>
      <c r="C60" s="6" t="s">
        <v>44</v>
      </c>
      <c r="D60" s="6" t="s">
        <v>403</v>
      </c>
      <c r="E60" s="6" t="s">
        <v>102</v>
      </c>
      <c r="F60" s="8">
        <v>1020</v>
      </c>
      <c r="G60" s="11"/>
      <c r="H60" s="10">
        <f>ROUND((G60*F60),2)</f>
        <v>0</v>
      </c>
      <c r="O60">
        <f>rekapitulace!H8</f>
        <v>21</v>
      </c>
      <c r="P60">
        <f>ROUND(O60/100*H60,2)</f>
        <v>0</v>
      </c>
    </row>
    <row r="61" ht="12.75">
      <c r="D61" s="12" t="s">
        <v>404</v>
      </c>
    </row>
    <row r="62" spans="1:16" ht="25.5">
      <c r="A62" s="6">
        <v>20</v>
      </c>
      <c r="B62" s="6" t="s">
        <v>217</v>
      </c>
      <c r="C62" s="6" t="s">
        <v>44</v>
      </c>
      <c r="D62" s="6" t="s">
        <v>405</v>
      </c>
      <c r="E62" s="6" t="s">
        <v>94</v>
      </c>
      <c r="F62" s="8">
        <v>312.375</v>
      </c>
      <c r="G62" s="11"/>
      <c r="H62" s="10">
        <f>ROUND((G62*F62),2)</f>
        <v>0</v>
      </c>
      <c r="O62">
        <f>rekapitulace!H8</f>
        <v>21</v>
      </c>
      <c r="P62">
        <f>ROUND(O62/100*H62,2)</f>
        <v>0</v>
      </c>
    </row>
    <row r="63" ht="114.75">
      <c r="D63" s="12" t="s">
        <v>406</v>
      </c>
    </row>
    <row r="64" spans="1:16" ht="25.5">
      <c r="A64" s="6">
        <v>21</v>
      </c>
      <c r="B64" s="6" t="s">
        <v>220</v>
      </c>
      <c r="C64" s="6" t="s">
        <v>44</v>
      </c>
      <c r="D64" s="6" t="s">
        <v>407</v>
      </c>
      <c r="E64" s="6" t="s">
        <v>94</v>
      </c>
      <c r="F64" s="8">
        <v>11.775</v>
      </c>
      <c r="G64" s="11"/>
      <c r="H64" s="10">
        <f>ROUND((G64*F64),2)</f>
        <v>0</v>
      </c>
      <c r="O64">
        <f>rekapitulace!H8</f>
        <v>21</v>
      </c>
      <c r="P64">
        <f>ROUND(O64/100*H64,2)</f>
        <v>0</v>
      </c>
    </row>
    <row r="65" ht="63.75">
      <c r="D65" s="12" t="s">
        <v>408</v>
      </c>
    </row>
    <row r="66" spans="1:16" ht="12.75">
      <c r="A66" s="6">
        <v>22</v>
      </c>
      <c r="B66" s="6" t="s">
        <v>226</v>
      </c>
      <c r="C66" s="6" t="s">
        <v>44</v>
      </c>
      <c r="D66" s="6" t="s">
        <v>409</v>
      </c>
      <c r="E66" s="6" t="s">
        <v>102</v>
      </c>
      <c r="F66" s="8">
        <v>29.5</v>
      </c>
      <c r="G66" s="11"/>
      <c r="H66" s="10">
        <f>ROUND((G66*F66),2)</f>
        <v>0</v>
      </c>
      <c r="O66">
        <f>rekapitulace!H8</f>
        <v>21</v>
      </c>
      <c r="P66">
        <f>ROUND(O66/100*H66,2)</f>
        <v>0</v>
      </c>
    </row>
    <row r="67" ht="51">
      <c r="D67" s="12" t="s">
        <v>410</v>
      </c>
    </row>
    <row r="68" spans="1:16" ht="12.75">
      <c r="A68" s="6">
        <v>23</v>
      </c>
      <c r="B68" s="6" t="s">
        <v>229</v>
      </c>
      <c r="C68" s="6" t="s">
        <v>44</v>
      </c>
      <c r="D68" s="6" t="s">
        <v>230</v>
      </c>
      <c r="E68" s="6" t="s">
        <v>102</v>
      </c>
      <c r="F68" s="8">
        <v>111</v>
      </c>
      <c r="G68" s="11"/>
      <c r="H68" s="10">
        <f>ROUND((G68*F68),2)</f>
        <v>0</v>
      </c>
      <c r="O68">
        <f>rekapitulace!H8</f>
        <v>21</v>
      </c>
      <c r="P68">
        <f>ROUND(O68/100*H68,2)</f>
        <v>0</v>
      </c>
    </row>
    <row r="69" ht="12.75">
      <c r="D69" s="12" t="s">
        <v>411</v>
      </c>
    </row>
    <row r="70" spans="1:16" ht="12.75">
      <c r="A70" s="6">
        <v>24</v>
      </c>
      <c r="B70" s="6" t="s">
        <v>232</v>
      </c>
      <c r="C70" s="6" t="s">
        <v>44</v>
      </c>
      <c r="D70" s="6" t="s">
        <v>412</v>
      </c>
      <c r="E70" s="6" t="s">
        <v>102</v>
      </c>
      <c r="F70" s="8">
        <v>1081.34</v>
      </c>
      <c r="G70" s="11"/>
      <c r="H70" s="10">
        <f>ROUND((G70*F70),2)</f>
        <v>0</v>
      </c>
      <c r="O70">
        <f>rekapitulace!H8</f>
        <v>21</v>
      </c>
      <c r="P70">
        <f>ROUND(O70/100*H70,2)</f>
        <v>0</v>
      </c>
    </row>
    <row r="71" ht="51">
      <c r="D71" s="12" t="s">
        <v>413</v>
      </c>
    </row>
    <row r="72" spans="1:16" ht="25.5">
      <c r="A72" s="6">
        <v>25</v>
      </c>
      <c r="B72" s="6" t="s">
        <v>235</v>
      </c>
      <c r="C72" s="6" t="s">
        <v>44</v>
      </c>
      <c r="D72" s="6" t="s">
        <v>414</v>
      </c>
      <c r="E72" s="6" t="s">
        <v>102</v>
      </c>
      <c r="F72" s="8">
        <v>1092.5</v>
      </c>
      <c r="G72" s="11"/>
      <c r="H72" s="10">
        <f>ROUND((G72*F72),2)</f>
        <v>0</v>
      </c>
      <c r="O72">
        <f>rekapitulace!H8</f>
        <v>21</v>
      </c>
      <c r="P72">
        <f>ROUND(O72/100*H72,2)</f>
        <v>0</v>
      </c>
    </row>
    <row r="73" ht="51">
      <c r="D73" s="12" t="s">
        <v>415</v>
      </c>
    </row>
    <row r="74" spans="1:16" ht="12.75">
      <c r="A74" s="6">
        <v>26</v>
      </c>
      <c r="B74" s="6" t="s">
        <v>238</v>
      </c>
      <c r="C74" s="6" t="s">
        <v>44</v>
      </c>
      <c r="D74" s="6" t="s">
        <v>239</v>
      </c>
      <c r="E74" s="6" t="s">
        <v>102</v>
      </c>
      <c r="F74" s="8">
        <v>6</v>
      </c>
      <c r="G74" s="11"/>
      <c r="H74" s="10">
        <f>ROUND((G74*F74),2)</f>
        <v>0</v>
      </c>
      <c r="O74">
        <f>rekapitulace!H8</f>
        <v>21</v>
      </c>
      <c r="P74">
        <f>ROUND(O74/100*H74,2)</f>
        <v>0</v>
      </c>
    </row>
    <row r="75" ht="25.5">
      <c r="D75" s="12" t="s">
        <v>416</v>
      </c>
    </row>
    <row r="76" spans="1:16" ht="25.5">
      <c r="A76" s="6">
        <v>27</v>
      </c>
      <c r="B76" s="6" t="s">
        <v>417</v>
      </c>
      <c r="C76" s="6" t="s">
        <v>44</v>
      </c>
      <c r="D76" s="6" t="s">
        <v>418</v>
      </c>
      <c r="E76" s="6" t="s">
        <v>102</v>
      </c>
      <c r="F76" s="8">
        <v>2</v>
      </c>
      <c r="G76" s="11"/>
      <c r="H76" s="10">
        <f>ROUND((G76*F76),2)</f>
        <v>0</v>
      </c>
      <c r="O76">
        <f>rekapitulace!H8</f>
        <v>21</v>
      </c>
      <c r="P76">
        <f>ROUND(O76/100*H76,2)</f>
        <v>0</v>
      </c>
    </row>
    <row r="77" ht="12.75">
      <c r="D77" s="12" t="s">
        <v>419</v>
      </c>
    </row>
    <row r="78" spans="1:16" ht="25.5">
      <c r="A78" s="6">
        <v>28</v>
      </c>
      <c r="B78" s="6" t="s">
        <v>241</v>
      </c>
      <c r="C78" s="6" t="s">
        <v>44</v>
      </c>
      <c r="D78" s="6" t="s">
        <v>420</v>
      </c>
      <c r="E78" s="6" t="s">
        <v>102</v>
      </c>
      <c r="F78" s="8">
        <v>1137.5</v>
      </c>
      <c r="G78" s="11"/>
      <c r="H78" s="10">
        <f>ROUND((G78*F78),2)</f>
        <v>0</v>
      </c>
      <c r="O78">
        <f>rekapitulace!H8</f>
        <v>21</v>
      </c>
      <c r="P78">
        <f>ROUND(O78/100*H78,2)</f>
        <v>0</v>
      </c>
    </row>
    <row r="79" ht="63.75">
      <c r="D79" s="12" t="s">
        <v>421</v>
      </c>
    </row>
    <row r="80" spans="1:16" ht="25.5">
      <c r="A80" s="6">
        <v>29</v>
      </c>
      <c r="B80" s="6" t="s">
        <v>244</v>
      </c>
      <c r="C80" s="6" t="s">
        <v>44</v>
      </c>
      <c r="D80" s="6" t="s">
        <v>422</v>
      </c>
      <c r="E80" s="6" t="s">
        <v>102</v>
      </c>
      <c r="F80" s="8">
        <v>1022.76</v>
      </c>
      <c r="G80" s="11"/>
      <c r="H80" s="10">
        <f>ROUND((G80*F80),2)</f>
        <v>0</v>
      </c>
      <c r="O80">
        <f>rekapitulace!H8</f>
        <v>21</v>
      </c>
      <c r="P80">
        <f>ROUND(O80/100*H80,2)</f>
        <v>0</v>
      </c>
    </row>
    <row r="81" ht="12.75">
      <c r="D81" s="12" t="s">
        <v>423</v>
      </c>
    </row>
    <row r="82" spans="1:16" ht="25.5">
      <c r="A82" s="6">
        <v>31</v>
      </c>
      <c r="B82" s="6" t="s">
        <v>250</v>
      </c>
      <c r="C82" s="6" t="s">
        <v>44</v>
      </c>
      <c r="D82" s="6" t="s">
        <v>424</v>
      </c>
      <c r="E82" s="6" t="s">
        <v>102</v>
      </c>
      <c r="F82" s="8">
        <v>42.3</v>
      </c>
      <c r="G82" s="11"/>
      <c r="H82" s="10">
        <f>ROUND((G82*F82),2)</f>
        <v>0</v>
      </c>
      <c r="O82">
        <f>rekapitulace!H8</f>
        <v>21</v>
      </c>
      <c r="P82">
        <f>ROUND(O82/100*H82,2)</f>
        <v>0</v>
      </c>
    </row>
    <row r="83" ht="12.75">
      <c r="D83" s="12" t="s">
        <v>425</v>
      </c>
    </row>
    <row r="84" spans="1:16" ht="12.75" customHeight="1">
      <c r="A84" s="13"/>
      <c r="B84" s="13"/>
      <c r="C84" s="13" t="s">
        <v>37</v>
      </c>
      <c r="D84" s="13" t="s">
        <v>210</v>
      </c>
      <c r="E84" s="13"/>
      <c r="F84" s="13"/>
      <c r="G84" s="13"/>
      <c r="H84" s="13">
        <f>SUM(H60:H83)</f>
        <v>0</v>
      </c>
      <c r="P84">
        <f>SUM(P60:P83)</f>
        <v>0</v>
      </c>
    </row>
    <row r="86" spans="1:8" ht="12.75" customHeight="1">
      <c r="A86" s="7"/>
      <c r="B86" s="7"/>
      <c r="C86" s="7" t="s">
        <v>40</v>
      </c>
      <c r="D86" s="7" t="s">
        <v>263</v>
      </c>
      <c r="E86" s="7"/>
      <c r="F86" s="9"/>
      <c r="G86" s="7"/>
      <c r="H86" s="9"/>
    </row>
    <row r="87" spans="1:16" ht="25.5">
      <c r="A87" s="6">
        <v>32</v>
      </c>
      <c r="B87" s="6" t="s">
        <v>264</v>
      </c>
      <c r="C87" s="6" t="s">
        <v>44</v>
      </c>
      <c r="D87" s="6" t="s">
        <v>265</v>
      </c>
      <c r="E87" s="6" t="s">
        <v>59</v>
      </c>
      <c r="F87" s="8">
        <v>1</v>
      </c>
      <c r="G87" s="11"/>
      <c r="H87" s="10">
        <f>ROUND((G87*F87),2)</f>
        <v>0</v>
      </c>
      <c r="O87">
        <f>rekapitulace!H8</f>
        <v>21</v>
      </c>
      <c r="P87">
        <f>ROUND(O87/100*H87,2)</f>
        <v>0</v>
      </c>
    </row>
    <row r="88" ht="12.75">
      <c r="D88" s="12" t="s">
        <v>426</v>
      </c>
    </row>
    <row r="89" spans="1:16" ht="25.5">
      <c r="A89" s="6">
        <v>33</v>
      </c>
      <c r="B89" s="6" t="s">
        <v>427</v>
      </c>
      <c r="C89" s="6" t="s">
        <v>44</v>
      </c>
      <c r="D89" s="6" t="s">
        <v>428</v>
      </c>
      <c r="E89" s="6" t="s">
        <v>59</v>
      </c>
      <c r="F89" s="8">
        <v>1</v>
      </c>
      <c r="G89" s="11"/>
      <c r="H89" s="10">
        <f>ROUND((G89*F89),2)</f>
        <v>0</v>
      </c>
      <c r="O89">
        <f>rekapitulace!H8</f>
        <v>21</v>
      </c>
      <c r="P89">
        <f>ROUND(O89/100*H89,2)</f>
        <v>0</v>
      </c>
    </row>
    <row r="90" spans="1:16" ht="12.75" customHeight="1">
      <c r="A90" s="13"/>
      <c r="B90" s="13"/>
      <c r="C90" s="13" t="s">
        <v>40</v>
      </c>
      <c r="D90" s="13" t="s">
        <v>263</v>
      </c>
      <c r="E90" s="13"/>
      <c r="F90" s="13"/>
      <c r="G90" s="13"/>
      <c r="H90" s="13">
        <f>SUM(H87:H89)</f>
        <v>0</v>
      </c>
      <c r="P90">
        <f>SUM(P87:P89)</f>
        <v>0</v>
      </c>
    </row>
    <row r="92" spans="1:8" ht="12.75" customHeight="1">
      <c r="A92" s="7"/>
      <c r="B92" s="7"/>
      <c r="C92" s="7" t="s">
        <v>277</v>
      </c>
      <c r="D92" s="7" t="s">
        <v>276</v>
      </c>
      <c r="E92" s="7"/>
      <c r="F92" s="9"/>
      <c r="G92" s="7"/>
      <c r="H92" s="9"/>
    </row>
    <row r="93" spans="1:16" ht="25.5">
      <c r="A93" s="6">
        <v>30</v>
      </c>
      <c r="B93" s="6" t="s">
        <v>429</v>
      </c>
      <c r="C93" s="6" t="s">
        <v>44</v>
      </c>
      <c r="D93" s="6" t="s">
        <v>430</v>
      </c>
      <c r="E93" s="6" t="s">
        <v>102</v>
      </c>
      <c r="F93" s="8">
        <v>3.8</v>
      </c>
      <c r="G93" s="11"/>
      <c r="H93" s="10">
        <f>ROUND((G93*F93),2)</f>
        <v>0</v>
      </c>
      <c r="O93">
        <f>rekapitulace!H8</f>
        <v>21</v>
      </c>
      <c r="P93">
        <f>ROUND(O93/100*H93,2)</f>
        <v>0</v>
      </c>
    </row>
    <row r="94" ht="12.75">
      <c r="D94" s="12" t="s">
        <v>431</v>
      </c>
    </row>
    <row r="95" spans="1:16" ht="38.25">
      <c r="A95" s="6">
        <v>34</v>
      </c>
      <c r="B95" s="6" t="s">
        <v>284</v>
      </c>
      <c r="C95" s="6" t="s">
        <v>44</v>
      </c>
      <c r="D95" s="6" t="s">
        <v>432</v>
      </c>
      <c r="E95" s="6" t="s">
        <v>59</v>
      </c>
      <c r="F95" s="8">
        <v>10</v>
      </c>
      <c r="G95" s="11"/>
      <c r="H95" s="10">
        <f>ROUND((G95*F95),2)</f>
        <v>0</v>
      </c>
      <c r="O95">
        <f>rekapitulace!H8</f>
        <v>21</v>
      </c>
      <c r="P95">
        <f>ROUND(O95/100*H95,2)</f>
        <v>0</v>
      </c>
    </row>
    <row r="96" spans="1:16" ht="25.5">
      <c r="A96" s="6">
        <v>35</v>
      </c>
      <c r="B96" s="6" t="s">
        <v>318</v>
      </c>
      <c r="C96" s="6" t="s">
        <v>319</v>
      </c>
      <c r="D96" s="6" t="s">
        <v>320</v>
      </c>
      <c r="E96" s="6" t="s">
        <v>152</v>
      </c>
      <c r="F96" s="8">
        <v>34</v>
      </c>
      <c r="G96" s="11"/>
      <c r="H96" s="10">
        <f>ROUND((G96*F96),2)</f>
        <v>0</v>
      </c>
      <c r="O96">
        <f>rekapitulace!H8</f>
        <v>21</v>
      </c>
      <c r="P96">
        <f>ROUND(O96/100*H96,2)</f>
        <v>0</v>
      </c>
    </row>
    <row r="97" ht="25.5">
      <c r="D97" s="12" t="s">
        <v>433</v>
      </c>
    </row>
    <row r="98" spans="1:16" ht="25.5">
      <c r="A98" s="6">
        <v>36</v>
      </c>
      <c r="B98" s="6" t="s">
        <v>318</v>
      </c>
      <c r="C98" s="6" t="s">
        <v>322</v>
      </c>
      <c r="D98" s="6" t="s">
        <v>323</v>
      </c>
      <c r="E98" s="6" t="s">
        <v>152</v>
      </c>
      <c r="F98" s="8">
        <v>6</v>
      </c>
      <c r="G98" s="11"/>
      <c r="H98" s="10">
        <f>ROUND((G98*F98),2)</f>
        <v>0</v>
      </c>
      <c r="O98">
        <f>rekapitulace!H8</f>
        <v>21</v>
      </c>
      <c r="P98">
        <f>ROUND(O98/100*H98,2)</f>
        <v>0</v>
      </c>
    </row>
    <row r="99" ht="38.25">
      <c r="D99" s="12" t="s">
        <v>434</v>
      </c>
    </row>
    <row r="100" spans="1:16" ht="25.5">
      <c r="A100" s="6">
        <v>37</v>
      </c>
      <c r="B100" s="6" t="s">
        <v>318</v>
      </c>
      <c r="C100" s="6" t="s">
        <v>325</v>
      </c>
      <c r="D100" s="6" t="s">
        <v>326</v>
      </c>
      <c r="E100" s="6" t="s">
        <v>152</v>
      </c>
      <c r="F100" s="8">
        <v>6</v>
      </c>
      <c r="G100" s="11"/>
      <c r="H100" s="10">
        <f>ROUND((G100*F100),2)</f>
        <v>0</v>
      </c>
      <c r="O100">
        <f>rekapitulace!H8</f>
        <v>21</v>
      </c>
      <c r="P100">
        <f>ROUND(O100/100*H100,2)</f>
        <v>0</v>
      </c>
    </row>
    <row r="101" ht="12.75">
      <c r="D101" s="12" t="s">
        <v>435</v>
      </c>
    </row>
    <row r="102" spans="1:16" ht="12.75">
      <c r="A102" s="6">
        <v>38</v>
      </c>
      <c r="B102" s="6" t="s">
        <v>436</v>
      </c>
      <c r="C102" s="6" t="s">
        <v>44</v>
      </c>
      <c r="D102" s="6" t="s">
        <v>437</v>
      </c>
      <c r="E102" s="6" t="s">
        <v>152</v>
      </c>
      <c r="F102" s="8">
        <v>7.5</v>
      </c>
      <c r="G102" s="11"/>
      <c r="H102" s="10">
        <f>ROUND((G102*F102),2)</f>
        <v>0</v>
      </c>
      <c r="O102">
        <f>rekapitulace!H8</f>
        <v>21</v>
      </c>
      <c r="P102">
        <f>ROUND(O102/100*H102,2)</f>
        <v>0</v>
      </c>
    </row>
    <row r="103" ht="12.75">
      <c r="D103" s="12" t="s">
        <v>438</v>
      </c>
    </row>
    <row r="104" spans="1:16" ht="12.75">
      <c r="A104" s="6">
        <v>39</v>
      </c>
      <c r="B104" s="6" t="s">
        <v>439</v>
      </c>
      <c r="C104" s="6" t="s">
        <v>44</v>
      </c>
      <c r="D104" s="6" t="s">
        <v>440</v>
      </c>
      <c r="E104" s="6" t="s">
        <v>152</v>
      </c>
      <c r="F104" s="8">
        <v>21.5</v>
      </c>
      <c r="G104" s="11"/>
      <c r="H104" s="10">
        <f>ROUND((G104*F104),2)</f>
        <v>0</v>
      </c>
      <c r="O104">
        <f>rekapitulace!H8</f>
        <v>21</v>
      </c>
      <c r="P104">
        <f>ROUND(O104/100*H104,2)</f>
        <v>0</v>
      </c>
    </row>
    <row r="105" ht="38.25">
      <c r="D105" s="12" t="s">
        <v>441</v>
      </c>
    </row>
    <row r="106" spans="1:16" ht="12.75">
      <c r="A106" s="6">
        <v>40</v>
      </c>
      <c r="B106" s="6" t="s">
        <v>352</v>
      </c>
      <c r="C106" s="6" t="s">
        <v>44</v>
      </c>
      <c r="D106" s="6" t="s">
        <v>442</v>
      </c>
      <c r="E106" s="6" t="s">
        <v>152</v>
      </c>
      <c r="F106" s="8">
        <v>105</v>
      </c>
      <c r="G106" s="11"/>
      <c r="H106" s="10">
        <f>ROUND((G106*F106),2)</f>
        <v>0</v>
      </c>
      <c r="O106">
        <f>rekapitulace!H8</f>
        <v>21</v>
      </c>
      <c r="P106">
        <f>ROUND(O106/100*H106,2)</f>
        <v>0</v>
      </c>
    </row>
    <row r="107" spans="1:16" ht="51">
      <c r="A107" s="6">
        <v>41</v>
      </c>
      <c r="B107" s="6" t="s">
        <v>361</v>
      </c>
      <c r="C107" s="6" t="s">
        <v>44</v>
      </c>
      <c r="D107" s="6" t="s">
        <v>362</v>
      </c>
      <c r="E107" s="6" t="s">
        <v>152</v>
      </c>
      <c r="F107" s="8">
        <v>7</v>
      </c>
      <c r="G107" s="11"/>
      <c r="H107" s="10">
        <f>ROUND((G107*F107),2)</f>
        <v>0</v>
      </c>
      <c r="O107">
        <f>rekapitulace!H8</f>
        <v>21</v>
      </c>
      <c r="P107">
        <f>ROUND(O107/100*H107,2)</f>
        <v>0</v>
      </c>
    </row>
    <row r="108" ht="38.25">
      <c r="D108" s="12" t="s">
        <v>443</v>
      </c>
    </row>
    <row r="109" spans="1:16" ht="12.75" customHeight="1">
      <c r="A109" s="13"/>
      <c r="B109" s="13"/>
      <c r="C109" s="13" t="s">
        <v>277</v>
      </c>
      <c r="D109" s="13" t="s">
        <v>276</v>
      </c>
      <c r="E109" s="13"/>
      <c r="F109" s="13"/>
      <c r="G109" s="13"/>
      <c r="H109" s="13">
        <f>SUM(H93:H108)</f>
        <v>0</v>
      </c>
      <c r="P109">
        <f>SUM(P93:P108)</f>
        <v>0</v>
      </c>
    </row>
    <row r="111" spans="1:16" ht="12.75" customHeight="1">
      <c r="A111" s="13"/>
      <c r="B111" s="13"/>
      <c r="C111" s="13"/>
      <c r="D111" s="13" t="s">
        <v>89</v>
      </c>
      <c r="E111" s="13"/>
      <c r="F111" s="13"/>
      <c r="G111" s="13"/>
      <c r="H111" s="13">
        <f>+H18+H43+H52+H57+H84+H90+H109</f>
        <v>0</v>
      </c>
      <c r="P111">
        <f>+P18+P43+P52+P57+P84+P90+P109</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8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444</v>
      </c>
      <c r="D5" s="5" t="s">
        <v>445</v>
      </c>
      <c r="E5" s="5"/>
    </row>
    <row r="6" spans="1:5" ht="12.75" customHeight="1">
      <c r="A6" t="s">
        <v>18</v>
      </c>
      <c r="C6" s="5" t="s">
        <v>444</v>
      </c>
      <c r="D6" s="5" t="s">
        <v>445</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132</v>
      </c>
      <c r="C12" s="6" t="s">
        <v>44</v>
      </c>
      <c r="D12" s="6" t="s">
        <v>133</v>
      </c>
      <c r="E12" s="6" t="s">
        <v>94</v>
      </c>
      <c r="F12" s="8">
        <v>1262.48</v>
      </c>
      <c r="G12" s="11"/>
      <c r="H12" s="10">
        <f>ROUND((G12*F12),2)</f>
        <v>0</v>
      </c>
      <c r="O12">
        <f>rekapitulace!H8</f>
        <v>21</v>
      </c>
      <c r="P12">
        <f>ROUND(O12/100*H12,2)</f>
        <v>0</v>
      </c>
    </row>
    <row r="13" ht="38.25">
      <c r="D13" s="12" t="s">
        <v>446</v>
      </c>
    </row>
    <row r="14" spans="1:16" ht="12.75">
      <c r="A14" s="6">
        <v>2</v>
      </c>
      <c r="B14" s="6" t="s">
        <v>135</v>
      </c>
      <c r="C14" s="6" t="s">
        <v>44</v>
      </c>
      <c r="D14" s="6" t="s">
        <v>136</v>
      </c>
      <c r="E14" s="6" t="s">
        <v>97</v>
      </c>
      <c r="F14" s="8">
        <v>231</v>
      </c>
      <c r="G14" s="11"/>
      <c r="H14" s="10">
        <f>ROUND((G14*F14),2)</f>
        <v>0</v>
      </c>
      <c r="O14">
        <f>rekapitulace!H8</f>
        <v>21</v>
      </c>
      <c r="P14">
        <f>ROUND(O14/100*H14,2)</f>
        <v>0</v>
      </c>
    </row>
    <row r="15" ht="12.75">
      <c r="D15" s="12" t="s">
        <v>447</v>
      </c>
    </row>
    <row r="16" spans="1:16" ht="12.75" customHeight="1">
      <c r="A16" s="13"/>
      <c r="B16" s="13"/>
      <c r="C16" s="13" t="s">
        <v>42</v>
      </c>
      <c r="D16" s="13" t="s">
        <v>41</v>
      </c>
      <c r="E16" s="13"/>
      <c r="F16" s="13"/>
      <c r="G16" s="13"/>
      <c r="H16" s="13">
        <f>SUM(H12:H15)</f>
        <v>0</v>
      </c>
      <c r="P16">
        <f>SUM(P12:P15)</f>
        <v>0</v>
      </c>
    </row>
    <row r="18" spans="1:8" ht="12.75" customHeight="1">
      <c r="A18" s="7"/>
      <c r="B18" s="7"/>
      <c r="C18" s="7" t="s">
        <v>24</v>
      </c>
      <c r="D18" s="7" t="s">
        <v>99</v>
      </c>
      <c r="E18" s="7"/>
      <c r="F18" s="9"/>
      <c r="G18" s="7"/>
      <c r="H18" s="9"/>
    </row>
    <row r="19" spans="1:16" ht="25.5">
      <c r="A19" s="6">
        <v>3</v>
      </c>
      <c r="B19" s="6" t="s">
        <v>141</v>
      </c>
      <c r="C19" s="6" t="s">
        <v>44</v>
      </c>
      <c r="D19" s="6" t="s">
        <v>142</v>
      </c>
      <c r="E19" s="6" t="s">
        <v>94</v>
      </c>
      <c r="F19" s="8">
        <v>105</v>
      </c>
      <c r="G19" s="11"/>
      <c r="H19" s="10">
        <f>ROUND((G19*F19),2)</f>
        <v>0</v>
      </c>
      <c r="O19">
        <f>rekapitulace!H8</f>
        <v>21</v>
      </c>
      <c r="P19">
        <f>ROUND(O19/100*H19,2)</f>
        <v>0</v>
      </c>
    </row>
    <row r="20" ht="12.75">
      <c r="D20" s="12" t="s">
        <v>448</v>
      </c>
    </row>
    <row r="21" spans="1:16" ht="25.5">
      <c r="A21" s="6">
        <v>4</v>
      </c>
      <c r="B21" s="6" t="s">
        <v>147</v>
      </c>
      <c r="C21" s="6" t="s">
        <v>44</v>
      </c>
      <c r="D21" s="6" t="s">
        <v>148</v>
      </c>
      <c r="E21" s="6" t="s">
        <v>94</v>
      </c>
      <c r="F21" s="8">
        <v>51.35</v>
      </c>
      <c r="G21" s="11"/>
      <c r="H21" s="10">
        <f>ROUND((G21*F21),2)</f>
        <v>0</v>
      </c>
      <c r="O21">
        <f>rekapitulace!H8</f>
        <v>21</v>
      </c>
      <c r="P21">
        <f>ROUND(O21/100*H21,2)</f>
        <v>0</v>
      </c>
    </row>
    <row r="22" ht="38.25">
      <c r="D22" s="12" t="s">
        <v>449</v>
      </c>
    </row>
    <row r="23" spans="1:16" ht="25.5">
      <c r="A23" s="6">
        <v>5</v>
      </c>
      <c r="B23" s="6" t="s">
        <v>154</v>
      </c>
      <c r="C23" s="6" t="s">
        <v>44</v>
      </c>
      <c r="D23" s="6" t="s">
        <v>155</v>
      </c>
      <c r="E23" s="6" t="s">
        <v>94</v>
      </c>
      <c r="F23" s="8">
        <v>1085.48</v>
      </c>
      <c r="G23" s="11"/>
      <c r="H23" s="10">
        <f>ROUND((G23*F23),2)</f>
        <v>0</v>
      </c>
      <c r="O23">
        <f>rekapitulace!H8</f>
        <v>21</v>
      </c>
      <c r="P23">
        <f>ROUND(O23/100*H23,2)</f>
        <v>0</v>
      </c>
    </row>
    <row r="24" ht="12.75">
      <c r="D24" s="12" t="s">
        <v>450</v>
      </c>
    </row>
    <row r="25" spans="1:16" ht="12.75">
      <c r="A25" s="6">
        <v>6</v>
      </c>
      <c r="B25" s="6" t="s">
        <v>120</v>
      </c>
      <c r="C25" s="6" t="s">
        <v>44</v>
      </c>
      <c r="D25" s="6" t="s">
        <v>157</v>
      </c>
      <c r="E25" s="6" t="s">
        <v>94</v>
      </c>
      <c r="F25" s="8">
        <v>121.5</v>
      </c>
      <c r="G25" s="11"/>
      <c r="H25" s="10">
        <f>ROUND((G25*F25),2)</f>
        <v>0</v>
      </c>
      <c r="O25">
        <f>rekapitulace!H8</f>
        <v>21</v>
      </c>
      <c r="P25">
        <f>ROUND(O25/100*H25,2)</f>
        <v>0</v>
      </c>
    </row>
    <row r="26" ht="25.5">
      <c r="D26" s="12" t="s">
        <v>451</v>
      </c>
    </row>
    <row r="27" spans="1:16" ht="25.5">
      <c r="A27" s="6">
        <v>7</v>
      </c>
      <c r="B27" s="6" t="s">
        <v>159</v>
      </c>
      <c r="C27" s="6" t="s">
        <v>44</v>
      </c>
      <c r="D27" s="6" t="s">
        <v>160</v>
      </c>
      <c r="E27" s="6" t="s">
        <v>152</v>
      </c>
      <c r="F27" s="8">
        <v>708</v>
      </c>
      <c r="G27" s="11"/>
      <c r="H27" s="10">
        <f>ROUND((G27*F27),2)</f>
        <v>0</v>
      </c>
      <c r="O27">
        <f>rekapitulace!H8</f>
        <v>21</v>
      </c>
      <c r="P27">
        <f>ROUND(O27/100*H27,2)</f>
        <v>0</v>
      </c>
    </row>
    <row r="28" ht="12.75">
      <c r="D28" s="12" t="s">
        <v>452</v>
      </c>
    </row>
    <row r="29" spans="1:16" ht="25.5">
      <c r="A29" s="6">
        <v>8</v>
      </c>
      <c r="B29" s="6" t="s">
        <v>122</v>
      </c>
      <c r="C29" s="6" t="s">
        <v>44</v>
      </c>
      <c r="D29" s="6" t="s">
        <v>165</v>
      </c>
      <c r="E29" s="6" t="s">
        <v>94</v>
      </c>
      <c r="F29" s="8">
        <v>1085.48</v>
      </c>
      <c r="G29" s="11"/>
      <c r="H29" s="10">
        <f>ROUND((G29*F29),2)</f>
        <v>0</v>
      </c>
      <c r="O29">
        <f>rekapitulace!H8</f>
        <v>21</v>
      </c>
      <c r="P29">
        <f>ROUND(O29/100*H29,2)</f>
        <v>0</v>
      </c>
    </row>
    <row r="30" ht="12.75">
      <c r="D30" s="12" t="s">
        <v>453</v>
      </c>
    </row>
    <row r="31" spans="1:16" ht="25.5">
      <c r="A31" s="6">
        <v>9</v>
      </c>
      <c r="B31" s="6" t="s">
        <v>391</v>
      </c>
      <c r="C31" s="6" t="s">
        <v>44</v>
      </c>
      <c r="D31" s="6" t="s">
        <v>171</v>
      </c>
      <c r="E31" s="6" t="s">
        <v>94</v>
      </c>
      <c r="F31" s="8">
        <v>421.67</v>
      </c>
      <c r="G31" s="11"/>
      <c r="H31" s="10">
        <f>ROUND((G31*F31),2)</f>
        <v>0</v>
      </c>
      <c r="O31">
        <f>rekapitulace!H8</f>
        <v>21</v>
      </c>
      <c r="P31">
        <f>ROUND(O31/100*H31,2)</f>
        <v>0</v>
      </c>
    </row>
    <row r="32" ht="12.75">
      <c r="D32" s="12" t="s">
        <v>454</v>
      </c>
    </row>
    <row r="33" spans="1:16" ht="12.75">
      <c r="A33" s="6">
        <v>10</v>
      </c>
      <c r="B33" s="6" t="s">
        <v>173</v>
      </c>
      <c r="C33" s="6" t="s">
        <v>44</v>
      </c>
      <c r="D33" s="6" t="s">
        <v>174</v>
      </c>
      <c r="E33" s="6" t="s">
        <v>94</v>
      </c>
      <c r="F33" s="8">
        <v>38</v>
      </c>
      <c r="G33" s="11"/>
      <c r="H33" s="10">
        <f>ROUND((G33*F33),2)</f>
        <v>0</v>
      </c>
      <c r="O33">
        <f>rekapitulace!H8</f>
        <v>21</v>
      </c>
      <c r="P33">
        <f>ROUND(O33/100*H33,2)</f>
        <v>0</v>
      </c>
    </row>
    <row r="34" ht="12.75">
      <c r="D34" s="12" t="s">
        <v>455</v>
      </c>
    </row>
    <row r="35" spans="1:16" ht="12.75">
      <c r="A35" s="6">
        <v>11</v>
      </c>
      <c r="B35" s="6" t="s">
        <v>182</v>
      </c>
      <c r="C35" s="6" t="s">
        <v>44</v>
      </c>
      <c r="D35" s="6" t="s">
        <v>183</v>
      </c>
      <c r="E35" s="6" t="s">
        <v>102</v>
      </c>
      <c r="F35" s="8">
        <v>927.674</v>
      </c>
      <c r="G35" s="11"/>
      <c r="H35" s="10">
        <f>ROUND((G35*F35),2)</f>
        <v>0</v>
      </c>
      <c r="O35">
        <f>rekapitulace!H8</f>
        <v>21</v>
      </c>
      <c r="P35">
        <f>ROUND(O35/100*H35,2)</f>
        <v>0</v>
      </c>
    </row>
    <row r="36" ht="12.75">
      <c r="D36" s="12" t="s">
        <v>456</v>
      </c>
    </row>
    <row r="37" spans="1:16" ht="12.75">
      <c r="A37" s="6">
        <v>12</v>
      </c>
      <c r="B37" s="6" t="s">
        <v>185</v>
      </c>
      <c r="C37" s="6" t="s">
        <v>44</v>
      </c>
      <c r="D37" s="6" t="s">
        <v>395</v>
      </c>
      <c r="E37" s="6" t="s">
        <v>94</v>
      </c>
      <c r="F37" s="8">
        <v>93.9</v>
      </c>
      <c r="G37" s="11"/>
      <c r="H37" s="10">
        <f>ROUND((G37*F37),2)</f>
        <v>0</v>
      </c>
      <c r="O37">
        <f>rekapitulace!H8</f>
        <v>21</v>
      </c>
      <c r="P37">
        <f>ROUND(O37/100*H37,2)</f>
        <v>0</v>
      </c>
    </row>
    <row r="38" ht="12.75">
      <c r="D38" s="12" t="s">
        <v>457</v>
      </c>
    </row>
    <row r="39" spans="1:16" ht="12.75">
      <c r="A39" s="6">
        <v>13</v>
      </c>
      <c r="B39" s="6" t="s">
        <v>125</v>
      </c>
      <c r="C39" s="6" t="s">
        <v>44</v>
      </c>
      <c r="D39" s="6" t="s">
        <v>458</v>
      </c>
      <c r="E39" s="6" t="s">
        <v>94</v>
      </c>
      <c r="F39" s="8">
        <v>27.6</v>
      </c>
      <c r="G39" s="11"/>
      <c r="H39" s="10">
        <f>ROUND((G39*F39),2)</f>
        <v>0</v>
      </c>
      <c r="O39">
        <f>rekapitulace!H8</f>
        <v>21</v>
      </c>
      <c r="P39">
        <f>ROUND(O39/100*H39,2)</f>
        <v>0</v>
      </c>
    </row>
    <row r="40" ht="12.75">
      <c r="D40" s="12" t="s">
        <v>459</v>
      </c>
    </row>
    <row r="41" spans="1:16" ht="12.75" customHeight="1">
      <c r="A41" s="13"/>
      <c r="B41" s="13"/>
      <c r="C41" s="13" t="s">
        <v>24</v>
      </c>
      <c r="D41" s="13" t="s">
        <v>99</v>
      </c>
      <c r="E41" s="13"/>
      <c r="F41" s="13"/>
      <c r="G41" s="13"/>
      <c r="H41" s="13">
        <f>SUM(H19:H40)</f>
        <v>0</v>
      </c>
      <c r="P41">
        <f>SUM(P19:P40)</f>
        <v>0</v>
      </c>
    </row>
    <row r="43" spans="1:8" ht="12.75" customHeight="1">
      <c r="A43" s="7"/>
      <c r="B43" s="7"/>
      <c r="C43" s="7" t="s">
        <v>34</v>
      </c>
      <c r="D43" s="7" t="s">
        <v>190</v>
      </c>
      <c r="E43" s="7"/>
      <c r="F43" s="9"/>
      <c r="G43" s="7"/>
      <c r="H43" s="9"/>
    </row>
    <row r="44" spans="1:16" ht="38.25">
      <c r="A44" s="6">
        <v>14</v>
      </c>
      <c r="B44" s="6" t="s">
        <v>460</v>
      </c>
      <c r="C44" s="6" t="s">
        <v>44</v>
      </c>
      <c r="D44" s="6" t="s">
        <v>461</v>
      </c>
      <c r="E44" s="6" t="s">
        <v>94</v>
      </c>
      <c r="F44" s="8">
        <v>5.376</v>
      </c>
      <c r="G44" s="11"/>
      <c r="H44" s="10">
        <f>ROUND((G44*F44),2)</f>
        <v>0</v>
      </c>
      <c r="O44">
        <f>rekapitulace!H8</f>
        <v>21</v>
      </c>
      <c r="P44">
        <f>ROUND(O44/100*H44,2)</f>
        <v>0</v>
      </c>
    </row>
    <row r="45" ht="51">
      <c r="D45" s="12" t="s">
        <v>462</v>
      </c>
    </row>
    <row r="46" spans="1:16" ht="12.75" customHeight="1">
      <c r="A46" s="13"/>
      <c r="B46" s="13"/>
      <c r="C46" s="13" t="s">
        <v>34</v>
      </c>
      <c r="D46" s="13" t="s">
        <v>190</v>
      </c>
      <c r="E46" s="13"/>
      <c r="F46" s="13"/>
      <c r="G46" s="13"/>
      <c r="H46" s="13">
        <f>SUM(H44:H45)</f>
        <v>0</v>
      </c>
      <c r="P46">
        <f>SUM(P44:P45)</f>
        <v>0</v>
      </c>
    </row>
    <row r="48" spans="1:8" ht="12.75" customHeight="1">
      <c r="A48" s="7"/>
      <c r="B48" s="7"/>
      <c r="C48" s="7" t="s">
        <v>36</v>
      </c>
      <c r="D48" s="7" t="s">
        <v>197</v>
      </c>
      <c r="E48" s="7"/>
      <c r="F48" s="9"/>
      <c r="G48" s="7"/>
      <c r="H48" s="9"/>
    </row>
    <row r="49" spans="1:16" ht="12.75">
      <c r="A49" s="6">
        <v>15</v>
      </c>
      <c r="B49" s="6" t="s">
        <v>198</v>
      </c>
      <c r="C49" s="6" t="s">
        <v>44</v>
      </c>
      <c r="D49" s="6" t="s">
        <v>199</v>
      </c>
      <c r="E49" s="6" t="s">
        <v>94</v>
      </c>
      <c r="F49" s="8">
        <v>1.05</v>
      </c>
      <c r="G49" s="11"/>
      <c r="H49" s="10">
        <f>ROUND((G49*F49),2)</f>
        <v>0</v>
      </c>
      <c r="O49">
        <f>rekapitulace!H8</f>
        <v>21</v>
      </c>
      <c r="P49">
        <f>ROUND(O49/100*H49,2)</f>
        <v>0</v>
      </c>
    </row>
    <row r="50" ht="25.5">
      <c r="D50" s="12" t="s">
        <v>463</v>
      </c>
    </row>
    <row r="51" spans="1:16" ht="12.75">
      <c r="A51" s="6">
        <v>16</v>
      </c>
      <c r="B51" s="6" t="s">
        <v>464</v>
      </c>
      <c r="C51" s="6" t="s">
        <v>44</v>
      </c>
      <c r="D51" s="6" t="s">
        <v>465</v>
      </c>
      <c r="E51" s="6" t="s">
        <v>94</v>
      </c>
      <c r="F51" s="8">
        <v>1.3</v>
      </c>
      <c r="G51" s="11"/>
      <c r="H51" s="10">
        <f>ROUND((G51*F51),2)</f>
        <v>0</v>
      </c>
      <c r="O51">
        <f>rekapitulace!H8</f>
        <v>21</v>
      </c>
      <c r="P51">
        <f>ROUND(O51/100*H51,2)</f>
        <v>0</v>
      </c>
    </row>
    <row r="52" ht="12.75">
      <c r="D52" s="12" t="s">
        <v>466</v>
      </c>
    </row>
    <row r="53" spans="1:16" ht="12.75">
      <c r="A53" s="6">
        <v>17</v>
      </c>
      <c r="B53" s="6" t="s">
        <v>467</v>
      </c>
      <c r="C53" s="6" t="s">
        <v>44</v>
      </c>
      <c r="D53" s="6" t="s">
        <v>468</v>
      </c>
      <c r="E53" s="6" t="s">
        <v>94</v>
      </c>
      <c r="F53" s="8">
        <v>9</v>
      </c>
      <c r="G53" s="11"/>
      <c r="H53" s="10">
        <f>ROUND((G53*F53),2)</f>
        <v>0</v>
      </c>
      <c r="O53">
        <f>rekapitulace!H8</f>
        <v>21</v>
      </c>
      <c r="P53">
        <f>ROUND(O53/100*H53,2)</f>
        <v>0</v>
      </c>
    </row>
    <row r="54" ht="25.5">
      <c r="D54" s="12" t="s">
        <v>469</v>
      </c>
    </row>
    <row r="55" spans="1:16" ht="25.5">
      <c r="A55" s="6">
        <v>18</v>
      </c>
      <c r="B55" s="6" t="s">
        <v>204</v>
      </c>
      <c r="C55" s="6" t="s">
        <v>44</v>
      </c>
      <c r="D55" s="6" t="s">
        <v>470</v>
      </c>
      <c r="E55" s="6" t="s">
        <v>94</v>
      </c>
      <c r="F55" s="8">
        <v>10.5</v>
      </c>
      <c r="G55" s="11"/>
      <c r="H55" s="10">
        <f>ROUND((G55*F55),2)</f>
        <v>0</v>
      </c>
      <c r="O55">
        <f>rekapitulace!H8</f>
        <v>21</v>
      </c>
      <c r="P55">
        <f>ROUND(O55/100*H55,2)</f>
        <v>0</v>
      </c>
    </row>
    <row r="56" ht="25.5">
      <c r="D56" s="12" t="s">
        <v>471</v>
      </c>
    </row>
    <row r="57" spans="1:16" ht="12.75" customHeight="1">
      <c r="A57" s="13"/>
      <c r="B57" s="13"/>
      <c r="C57" s="13" t="s">
        <v>36</v>
      </c>
      <c r="D57" s="13" t="s">
        <v>197</v>
      </c>
      <c r="E57" s="13"/>
      <c r="F57" s="13"/>
      <c r="G57" s="13"/>
      <c r="H57" s="13">
        <f>SUM(H49:H56)</f>
        <v>0</v>
      </c>
      <c r="P57">
        <f>SUM(P49:P56)</f>
        <v>0</v>
      </c>
    </row>
    <row r="59" spans="1:8" ht="12.75" customHeight="1">
      <c r="A59" s="7"/>
      <c r="B59" s="7"/>
      <c r="C59" s="7" t="s">
        <v>37</v>
      </c>
      <c r="D59" s="7" t="s">
        <v>210</v>
      </c>
      <c r="E59" s="7"/>
      <c r="F59" s="9"/>
      <c r="G59" s="7"/>
      <c r="H59" s="9"/>
    </row>
    <row r="60" spans="1:16" ht="12.75">
      <c r="A60" s="6">
        <v>19</v>
      </c>
      <c r="B60" s="6" t="s">
        <v>214</v>
      </c>
      <c r="C60" s="6" t="s">
        <v>44</v>
      </c>
      <c r="D60" s="6" t="s">
        <v>472</v>
      </c>
      <c r="E60" s="6" t="s">
        <v>102</v>
      </c>
      <c r="F60" s="8">
        <v>843.336</v>
      </c>
      <c r="G60" s="11"/>
      <c r="H60" s="10">
        <f>ROUND((G60*F60),2)</f>
        <v>0</v>
      </c>
      <c r="O60">
        <f>rekapitulace!H8</f>
        <v>21</v>
      </c>
      <c r="P60">
        <f>ROUND(O60/100*H60,2)</f>
        <v>0</v>
      </c>
    </row>
    <row r="61" ht="12.75">
      <c r="D61" s="12" t="s">
        <v>473</v>
      </c>
    </row>
    <row r="62" spans="1:16" ht="25.5">
      <c r="A62" s="6">
        <v>20</v>
      </c>
      <c r="B62" s="6" t="s">
        <v>474</v>
      </c>
      <c r="C62" s="6" t="s">
        <v>44</v>
      </c>
      <c r="D62" s="6" t="s">
        <v>405</v>
      </c>
      <c r="E62" s="6" t="s">
        <v>94</v>
      </c>
      <c r="F62" s="8">
        <v>231.919</v>
      </c>
      <c r="G62" s="11"/>
      <c r="H62" s="10">
        <f>ROUND((G62*F62),2)</f>
        <v>0</v>
      </c>
      <c r="O62">
        <f>rekapitulace!H8</f>
        <v>21</v>
      </c>
      <c r="P62">
        <f>ROUND(O62/100*H62,2)</f>
        <v>0</v>
      </c>
    </row>
    <row r="63" ht="12.75">
      <c r="D63" s="12" t="s">
        <v>475</v>
      </c>
    </row>
    <row r="64" spans="1:16" ht="12.75">
      <c r="A64" s="6">
        <v>21</v>
      </c>
      <c r="B64" s="6" t="s">
        <v>229</v>
      </c>
      <c r="C64" s="6" t="s">
        <v>44</v>
      </c>
      <c r="D64" s="6" t="s">
        <v>230</v>
      </c>
      <c r="E64" s="6" t="s">
        <v>102</v>
      </c>
      <c r="F64" s="8">
        <v>124</v>
      </c>
      <c r="G64" s="11"/>
      <c r="H64" s="10">
        <f>ROUND((G64*F64),2)</f>
        <v>0</v>
      </c>
      <c r="O64">
        <f>rekapitulace!H8</f>
        <v>21</v>
      </c>
      <c r="P64">
        <f>ROUND(O64/100*H64,2)</f>
        <v>0</v>
      </c>
    </row>
    <row r="65" ht="12.75">
      <c r="D65" s="12" t="s">
        <v>476</v>
      </c>
    </row>
    <row r="66" spans="1:16" ht="25.5">
      <c r="A66" s="6">
        <v>22</v>
      </c>
      <c r="B66" s="6" t="s">
        <v>232</v>
      </c>
      <c r="C66" s="6" t="s">
        <v>44</v>
      </c>
      <c r="D66" s="6" t="s">
        <v>477</v>
      </c>
      <c r="E66" s="6" t="s">
        <v>102</v>
      </c>
      <c r="F66" s="8">
        <v>795.6</v>
      </c>
      <c r="G66" s="11"/>
      <c r="H66" s="10">
        <f>ROUND((G66*F66),2)</f>
        <v>0</v>
      </c>
      <c r="O66">
        <f>rekapitulace!H8</f>
        <v>21</v>
      </c>
      <c r="P66">
        <f>ROUND(O66/100*H66,2)</f>
        <v>0</v>
      </c>
    </row>
    <row r="67" spans="1:16" ht="25.5">
      <c r="A67" s="6">
        <v>23</v>
      </c>
      <c r="B67" s="6" t="s">
        <v>235</v>
      </c>
      <c r="C67" s="6" t="s">
        <v>44</v>
      </c>
      <c r="D67" s="6" t="s">
        <v>414</v>
      </c>
      <c r="E67" s="6" t="s">
        <v>102</v>
      </c>
      <c r="F67" s="8">
        <v>892</v>
      </c>
      <c r="G67" s="11"/>
      <c r="H67" s="10">
        <f>ROUND((G67*F67),2)</f>
        <v>0</v>
      </c>
      <c r="O67">
        <f>rekapitulace!H8</f>
        <v>21</v>
      </c>
      <c r="P67">
        <f>ROUND(O67/100*H67,2)</f>
        <v>0</v>
      </c>
    </row>
    <row r="68" ht="38.25">
      <c r="D68" s="12" t="s">
        <v>478</v>
      </c>
    </row>
    <row r="69" spans="1:16" ht="25.5">
      <c r="A69" s="6">
        <v>24</v>
      </c>
      <c r="B69" s="6" t="s">
        <v>479</v>
      </c>
      <c r="C69" s="6" t="s">
        <v>44</v>
      </c>
      <c r="D69" s="6" t="s">
        <v>480</v>
      </c>
      <c r="E69" s="6" t="s">
        <v>102</v>
      </c>
      <c r="F69" s="8">
        <v>892</v>
      </c>
      <c r="G69" s="11"/>
      <c r="H69" s="10">
        <f>ROUND((G69*F69),2)</f>
        <v>0</v>
      </c>
      <c r="O69">
        <f>rekapitulace!H8</f>
        <v>21</v>
      </c>
      <c r="P69">
        <f>ROUND(O69/100*H69,2)</f>
        <v>0</v>
      </c>
    </row>
    <row r="70" ht="38.25">
      <c r="D70" s="12" t="s">
        <v>478</v>
      </c>
    </row>
    <row r="71" spans="1:16" ht="25.5">
      <c r="A71" s="6">
        <v>25</v>
      </c>
      <c r="B71" s="6" t="s">
        <v>244</v>
      </c>
      <c r="C71" s="6" t="s">
        <v>44</v>
      </c>
      <c r="D71" s="6" t="s">
        <v>481</v>
      </c>
      <c r="E71" s="6" t="s">
        <v>102</v>
      </c>
      <c r="F71" s="8">
        <v>795.6</v>
      </c>
      <c r="G71" s="11"/>
      <c r="H71" s="10">
        <f>ROUND((G71*F71),2)</f>
        <v>0</v>
      </c>
      <c r="O71">
        <f>rekapitulace!H8</f>
        <v>21</v>
      </c>
      <c r="P71">
        <f>ROUND(O71/100*H71,2)</f>
        <v>0</v>
      </c>
    </row>
    <row r="72" ht="12.75">
      <c r="D72" s="12" t="s">
        <v>482</v>
      </c>
    </row>
    <row r="73" spans="1:16" ht="25.5">
      <c r="A73" s="6">
        <v>26</v>
      </c>
      <c r="B73" s="6" t="s">
        <v>483</v>
      </c>
      <c r="C73" s="6" t="s">
        <v>44</v>
      </c>
      <c r="D73" s="6" t="s">
        <v>484</v>
      </c>
      <c r="E73" s="6" t="s">
        <v>102</v>
      </c>
      <c r="F73" s="8">
        <v>795.6</v>
      </c>
      <c r="G73" s="11"/>
      <c r="H73" s="10">
        <f>ROUND((G73*F73),2)</f>
        <v>0</v>
      </c>
      <c r="O73">
        <f>rekapitulace!H8</f>
        <v>21</v>
      </c>
      <c r="P73">
        <f>ROUND(O73/100*H73,2)</f>
        <v>0</v>
      </c>
    </row>
    <row r="74" spans="1:16" ht="12.75" customHeight="1">
      <c r="A74" s="13"/>
      <c r="B74" s="13"/>
      <c r="C74" s="13" t="s">
        <v>37</v>
      </c>
      <c r="D74" s="13" t="s">
        <v>210</v>
      </c>
      <c r="E74" s="13"/>
      <c r="F74" s="13"/>
      <c r="G74" s="13"/>
      <c r="H74" s="13">
        <f>SUM(H60:H73)</f>
        <v>0</v>
      </c>
      <c r="P74">
        <f>SUM(P60:P73)</f>
        <v>0</v>
      </c>
    </row>
    <row r="76" spans="1:8" ht="12.75" customHeight="1">
      <c r="A76" s="7"/>
      <c r="B76" s="7"/>
      <c r="C76" s="7" t="s">
        <v>277</v>
      </c>
      <c r="D76" s="7" t="s">
        <v>276</v>
      </c>
      <c r="E76" s="7"/>
      <c r="F76" s="9"/>
      <c r="G76" s="7"/>
      <c r="H76" s="9"/>
    </row>
    <row r="77" spans="1:16" ht="12.75">
      <c r="A77" s="6">
        <v>27</v>
      </c>
      <c r="B77" s="6" t="s">
        <v>337</v>
      </c>
      <c r="C77" s="6" t="s">
        <v>44</v>
      </c>
      <c r="D77" s="6" t="s">
        <v>338</v>
      </c>
      <c r="E77" s="6" t="s">
        <v>152</v>
      </c>
      <c r="F77" s="8">
        <v>15</v>
      </c>
      <c r="G77" s="11"/>
      <c r="H77" s="10">
        <f>ROUND((G77*F77),2)</f>
        <v>0</v>
      </c>
      <c r="O77">
        <f>rekapitulace!H8</f>
        <v>21</v>
      </c>
      <c r="P77">
        <f>ROUND(O77/100*H77,2)</f>
        <v>0</v>
      </c>
    </row>
    <row r="78" spans="1:16" ht="12.75">
      <c r="A78" s="6">
        <v>28</v>
      </c>
      <c r="B78" s="6" t="s">
        <v>436</v>
      </c>
      <c r="C78" s="6" t="s">
        <v>44</v>
      </c>
      <c r="D78" s="6" t="s">
        <v>437</v>
      </c>
      <c r="E78" s="6" t="s">
        <v>152</v>
      </c>
      <c r="F78" s="8">
        <v>12</v>
      </c>
      <c r="G78" s="11"/>
      <c r="H78" s="10">
        <f>ROUND((G78*F78),2)</f>
        <v>0</v>
      </c>
      <c r="O78">
        <f>rekapitulace!H8</f>
        <v>21</v>
      </c>
      <c r="P78">
        <f>ROUND(O78/100*H78,2)</f>
        <v>0</v>
      </c>
    </row>
    <row r="79" ht="12.75">
      <c r="D79" s="12" t="s">
        <v>485</v>
      </c>
    </row>
    <row r="80" spans="1:16" ht="25.5">
      <c r="A80" s="6">
        <v>29</v>
      </c>
      <c r="B80" s="6" t="s">
        <v>486</v>
      </c>
      <c r="C80" s="6" t="s">
        <v>44</v>
      </c>
      <c r="D80" s="6" t="s">
        <v>487</v>
      </c>
      <c r="E80" s="6" t="s">
        <v>152</v>
      </c>
      <c r="F80" s="8">
        <v>2</v>
      </c>
      <c r="G80" s="11"/>
      <c r="H80" s="10">
        <f>ROUND((G80*F80),2)</f>
        <v>0</v>
      </c>
      <c r="O80">
        <f>rekapitulace!H8</f>
        <v>21</v>
      </c>
      <c r="P80">
        <f>ROUND(O80/100*H80,2)</f>
        <v>0</v>
      </c>
    </row>
    <row r="81" ht="25.5">
      <c r="D81" s="12" t="s">
        <v>488</v>
      </c>
    </row>
    <row r="82" spans="1:16" ht="12.75">
      <c r="A82" s="6">
        <v>30</v>
      </c>
      <c r="B82" s="6" t="s">
        <v>439</v>
      </c>
      <c r="C82" s="6" t="s">
        <v>44</v>
      </c>
      <c r="D82" s="6" t="s">
        <v>440</v>
      </c>
      <c r="E82" s="6" t="s">
        <v>152</v>
      </c>
      <c r="F82" s="8">
        <v>12</v>
      </c>
      <c r="G82" s="11"/>
      <c r="H82" s="10">
        <f>ROUND((G82*F82),2)</f>
        <v>0</v>
      </c>
      <c r="O82">
        <f>rekapitulace!H8</f>
        <v>21</v>
      </c>
      <c r="P82">
        <f>ROUND(O82/100*H82,2)</f>
        <v>0</v>
      </c>
    </row>
    <row r="83" ht="12.75">
      <c r="D83" s="12" t="s">
        <v>485</v>
      </c>
    </row>
    <row r="84" spans="1:16" ht="12.75" customHeight="1">
      <c r="A84" s="13"/>
      <c r="B84" s="13"/>
      <c r="C84" s="13" t="s">
        <v>277</v>
      </c>
      <c r="D84" s="13" t="s">
        <v>276</v>
      </c>
      <c r="E84" s="13"/>
      <c r="F84" s="13"/>
      <c r="G84" s="13"/>
      <c r="H84" s="13">
        <f>SUM(H77:H83)</f>
        <v>0</v>
      </c>
      <c r="P84">
        <f>SUM(P77:P83)</f>
        <v>0</v>
      </c>
    </row>
    <row r="86" spans="1:16" ht="12.75" customHeight="1">
      <c r="A86" s="13"/>
      <c r="B86" s="13"/>
      <c r="C86" s="13"/>
      <c r="D86" s="13" t="s">
        <v>89</v>
      </c>
      <c r="E86" s="13"/>
      <c r="F86" s="13"/>
      <c r="G86" s="13"/>
      <c r="H86" s="13">
        <f>+H16+H41+H46+H57+H74+H84</f>
        <v>0</v>
      </c>
      <c r="P86">
        <f>+P16+P41+P46+P57+P74+P84</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4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489</v>
      </c>
      <c r="D5" s="5" t="s">
        <v>490</v>
      </c>
      <c r="E5" s="5"/>
    </row>
    <row r="6" spans="1:5" ht="12.75" customHeight="1">
      <c r="A6" t="s">
        <v>18</v>
      </c>
      <c r="C6" s="5" t="s">
        <v>489</v>
      </c>
      <c r="D6" s="5" t="s">
        <v>490</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24</v>
      </c>
      <c r="D11" s="7" t="s">
        <v>99</v>
      </c>
      <c r="E11" s="7"/>
      <c r="F11" s="9"/>
      <c r="G11" s="7"/>
      <c r="H11" s="9"/>
    </row>
    <row r="12" spans="1:16" ht="12.75">
      <c r="A12" s="6">
        <v>1</v>
      </c>
      <c r="B12" s="6" t="s">
        <v>182</v>
      </c>
      <c r="C12" s="6" t="s">
        <v>44</v>
      </c>
      <c r="D12" s="6" t="s">
        <v>183</v>
      </c>
      <c r="E12" s="6" t="s">
        <v>102</v>
      </c>
      <c r="F12" s="8">
        <v>2050</v>
      </c>
      <c r="G12" s="11"/>
      <c r="H12" s="10">
        <f>ROUND((G12*F12),2)</f>
        <v>0</v>
      </c>
      <c r="O12">
        <f>rekapitulace!H8</f>
        <v>21</v>
      </c>
      <c r="P12">
        <f>ROUND(O12/100*H12,2)</f>
        <v>0</v>
      </c>
    </row>
    <row r="13" ht="12.75">
      <c r="D13" s="12" t="s">
        <v>491</v>
      </c>
    </row>
    <row r="14" spans="1:16" ht="12.75" customHeight="1">
      <c r="A14" s="13"/>
      <c r="B14" s="13"/>
      <c r="C14" s="13" t="s">
        <v>24</v>
      </c>
      <c r="D14" s="13" t="s">
        <v>99</v>
      </c>
      <c r="E14" s="13"/>
      <c r="F14" s="13"/>
      <c r="G14" s="13"/>
      <c r="H14" s="13">
        <f>SUM(H12:H13)</f>
        <v>0</v>
      </c>
      <c r="P14">
        <f>SUM(P12:P13)</f>
        <v>0</v>
      </c>
    </row>
    <row r="16" spans="1:8" ht="12.75" customHeight="1">
      <c r="A16" s="7"/>
      <c r="B16" s="7"/>
      <c r="C16" s="7" t="s">
        <v>36</v>
      </c>
      <c r="D16" s="7" t="s">
        <v>197</v>
      </c>
      <c r="E16" s="7"/>
      <c r="F16" s="9"/>
      <c r="G16" s="7"/>
      <c r="H16" s="9"/>
    </row>
    <row r="17" spans="1:16" ht="12.75">
      <c r="A17" s="6">
        <v>2</v>
      </c>
      <c r="B17" s="6" t="s">
        <v>198</v>
      </c>
      <c r="C17" s="6" t="s">
        <v>44</v>
      </c>
      <c r="D17" s="6" t="s">
        <v>199</v>
      </c>
      <c r="E17" s="6" t="s">
        <v>94</v>
      </c>
      <c r="F17" s="8">
        <v>0.65</v>
      </c>
      <c r="G17" s="11"/>
      <c r="H17" s="10">
        <f>ROUND((G17*F17),2)</f>
        <v>0</v>
      </c>
      <c r="O17">
        <f>rekapitulace!H8</f>
        <v>21</v>
      </c>
      <c r="P17">
        <f>ROUND(O17/100*H17,2)</f>
        <v>0</v>
      </c>
    </row>
    <row r="18" ht="25.5">
      <c r="D18" s="12" t="s">
        <v>492</v>
      </c>
    </row>
    <row r="19" spans="1:16" ht="25.5">
      <c r="A19" s="6">
        <v>3</v>
      </c>
      <c r="B19" s="6" t="s">
        <v>493</v>
      </c>
      <c r="C19" s="6" t="s">
        <v>44</v>
      </c>
      <c r="D19" s="6" t="s">
        <v>494</v>
      </c>
      <c r="E19" s="6" t="s">
        <v>94</v>
      </c>
      <c r="F19" s="8">
        <v>19.5</v>
      </c>
      <c r="G19" s="11"/>
      <c r="H19" s="10">
        <f>ROUND((G19*F19),2)</f>
        <v>0</v>
      </c>
      <c r="O19">
        <f>rekapitulace!H8</f>
        <v>21</v>
      </c>
      <c r="P19">
        <f>ROUND(O19/100*H19,2)</f>
        <v>0</v>
      </c>
    </row>
    <row r="20" ht="25.5">
      <c r="D20" s="12" t="s">
        <v>495</v>
      </c>
    </row>
    <row r="21" spans="1:16" ht="25.5">
      <c r="A21" s="6">
        <v>4</v>
      </c>
      <c r="B21" s="6" t="s">
        <v>496</v>
      </c>
      <c r="C21" s="6" t="s">
        <v>44</v>
      </c>
      <c r="D21" s="6" t="s">
        <v>497</v>
      </c>
      <c r="E21" s="6" t="s">
        <v>94</v>
      </c>
      <c r="F21" s="8">
        <v>20.06</v>
      </c>
      <c r="G21" s="11"/>
      <c r="H21" s="10">
        <f>ROUND((G21*F21),2)</f>
        <v>0</v>
      </c>
      <c r="O21">
        <f>rekapitulace!H8</f>
        <v>21</v>
      </c>
      <c r="P21">
        <f>ROUND(O21/100*H21,2)</f>
        <v>0</v>
      </c>
    </row>
    <row r="22" ht="51">
      <c r="D22" s="12" t="s">
        <v>498</v>
      </c>
    </row>
    <row r="23" spans="1:16" ht="12.75" customHeight="1">
      <c r="A23" s="13"/>
      <c r="B23" s="13"/>
      <c r="C23" s="13" t="s">
        <v>36</v>
      </c>
      <c r="D23" s="13" t="s">
        <v>197</v>
      </c>
      <c r="E23" s="13"/>
      <c r="F23" s="13"/>
      <c r="G23" s="13"/>
      <c r="H23" s="13">
        <f>SUM(H17:H22)</f>
        <v>0</v>
      </c>
      <c r="P23">
        <f>SUM(P17:P22)</f>
        <v>0</v>
      </c>
    </row>
    <row r="25" spans="1:8" ht="12.75" customHeight="1">
      <c r="A25" s="7"/>
      <c r="B25" s="7"/>
      <c r="C25" s="7" t="s">
        <v>37</v>
      </c>
      <c r="D25" s="7" t="s">
        <v>210</v>
      </c>
      <c r="E25" s="7"/>
      <c r="F25" s="9"/>
      <c r="G25" s="7"/>
      <c r="H25" s="9"/>
    </row>
    <row r="26" spans="1:16" ht="12.75">
      <c r="A26" s="6">
        <v>5</v>
      </c>
      <c r="B26" s="6" t="s">
        <v>499</v>
      </c>
      <c r="C26" s="6" t="s">
        <v>44</v>
      </c>
      <c r="D26" s="6" t="s">
        <v>500</v>
      </c>
      <c r="E26" s="6" t="s">
        <v>102</v>
      </c>
      <c r="F26" s="8">
        <v>2000</v>
      </c>
      <c r="G26" s="11"/>
      <c r="H26" s="10">
        <f>ROUND((G26*F26),2)</f>
        <v>0</v>
      </c>
      <c r="O26">
        <f>rekapitulace!H8</f>
        <v>21</v>
      </c>
      <c r="P26">
        <f>ROUND(O26/100*H26,2)</f>
        <v>0</v>
      </c>
    </row>
    <row r="27" ht="12.75">
      <c r="D27" s="12" t="s">
        <v>501</v>
      </c>
    </row>
    <row r="28" spans="1:16" ht="12.75">
      <c r="A28" s="6">
        <v>6</v>
      </c>
      <c r="B28" s="6" t="s">
        <v>226</v>
      </c>
      <c r="C28" s="6" t="s">
        <v>44</v>
      </c>
      <c r="D28" s="6" t="s">
        <v>409</v>
      </c>
      <c r="E28" s="6" t="s">
        <v>102</v>
      </c>
      <c r="F28" s="8">
        <v>2000</v>
      </c>
      <c r="G28" s="11"/>
      <c r="H28" s="10">
        <f>ROUND((G28*F28),2)</f>
        <v>0</v>
      </c>
      <c r="O28">
        <f>rekapitulace!H8</f>
        <v>21</v>
      </c>
      <c r="P28">
        <f>ROUND(O28/100*H28,2)</f>
        <v>0</v>
      </c>
    </row>
    <row r="29" ht="12.75">
      <c r="D29" s="12" t="s">
        <v>501</v>
      </c>
    </row>
    <row r="30" spans="1:16" ht="25.5">
      <c r="A30" s="6">
        <v>7</v>
      </c>
      <c r="B30" s="6" t="s">
        <v>235</v>
      </c>
      <c r="C30" s="6" t="s">
        <v>44</v>
      </c>
      <c r="D30" s="6" t="s">
        <v>502</v>
      </c>
      <c r="E30" s="6" t="s">
        <v>102</v>
      </c>
      <c r="F30" s="8">
        <v>2000</v>
      </c>
      <c r="G30" s="11"/>
      <c r="H30" s="10">
        <f>ROUND((G30*F30),2)</f>
        <v>0</v>
      </c>
      <c r="O30">
        <f>rekapitulace!H8</f>
        <v>21</v>
      </c>
      <c r="P30">
        <f>ROUND(O30/100*H30,2)</f>
        <v>0</v>
      </c>
    </row>
    <row r="31" ht="12.75">
      <c r="D31" s="12" t="s">
        <v>501</v>
      </c>
    </row>
    <row r="32" spans="1:16" ht="12.75">
      <c r="A32" s="6">
        <v>8</v>
      </c>
      <c r="B32" s="6" t="s">
        <v>417</v>
      </c>
      <c r="C32" s="6" t="s">
        <v>44</v>
      </c>
      <c r="D32" s="6" t="s">
        <v>503</v>
      </c>
      <c r="E32" s="6" t="s">
        <v>102</v>
      </c>
      <c r="F32" s="8">
        <v>2000</v>
      </c>
      <c r="G32" s="11"/>
      <c r="H32" s="10">
        <f>ROUND((G32*F32),2)</f>
        <v>0</v>
      </c>
      <c r="O32">
        <f>rekapitulace!H8</f>
        <v>21</v>
      </c>
      <c r="P32">
        <f>ROUND(O32/100*H32,2)</f>
        <v>0</v>
      </c>
    </row>
    <row r="33" ht="12.75">
      <c r="D33" s="12" t="s">
        <v>501</v>
      </c>
    </row>
    <row r="34" spans="1:16" ht="51">
      <c r="A34" s="6">
        <v>9</v>
      </c>
      <c r="B34" s="6" t="s">
        <v>504</v>
      </c>
      <c r="C34" s="6" t="s">
        <v>44</v>
      </c>
      <c r="D34" s="6" t="s">
        <v>505</v>
      </c>
      <c r="E34" s="6" t="s">
        <v>102</v>
      </c>
      <c r="F34" s="8">
        <v>115</v>
      </c>
      <c r="G34" s="11"/>
      <c r="H34" s="10">
        <f>ROUND((G34*F34),2)</f>
        <v>0</v>
      </c>
      <c r="O34">
        <f>rekapitulace!H8</f>
        <v>21</v>
      </c>
      <c r="P34">
        <f>ROUND(O34/100*H34,2)</f>
        <v>0</v>
      </c>
    </row>
    <row r="35" ht="25.5">
      <c r="D35" s="12" t="s">
        <v>506</v>
      </c>
    </row>
    <row r="36" spans="1:16" ht="38.25">
      <c r="A36" s="6">
        <v>10</v>
      </c>
      <c r="B36" s="6" t="s">
        <v>250</v>
      </c>
      <c r="C36" s="6" t="s">
        <v>44</v>
      </c>
      <c r="D36" s="6" t="s">
        <v>507</v>
      </c>
      <c r="E36" s="6" t="s">
        <v>102</v>
      </c>
      <c r="F36" s="8">
        <v>9.5</v>
      </c>
      <c r="G36" s="11"/>
      <c r="H36" s="10">
        <f>ROUND((G36*F36),2)</f>
        <v>0</v>
      </c>
      <c r="O36">
        <f>rekapitulace!H8</f>
        <v>21</v>
      </c>
      <c r="P36">
        <f>ROUND(O36/100*H36,2)</f>
        <v>0</v>
      </c>
    </row>
    <row r="37" spans="1:16" ht="38.25">
      <c r="A37" s="6">
        <v>11</v>
      </c>
      <c r="B37" s="6" t="s">
        <v>256</v>
      </c>
      <c r="C37" s="6" t="s">
        <v>44</v>
      </c>
      <c r="D37" s="6" t="s">
        <v>508</v>
      </c>
      <c r="E37" s="6" t="s">
        <v>102</v>
      </c>
      <c r="F37" s="8">
        <v>3.5</v>
      </c>
      <c r="G37" s="11"/>
      <c r="H37" s="10">
        <f>ROUND((G37*F37),2)</f>
        <v>0</v>
      </c>
      <c r="O37">
        <f>rekapitulace!H8</f>
        <v>21</v>
      </c>
      <c r="P37">
        <f>ROUND(O37/100*H37,2)</f>
        <v>0</v>
      </c>
    </row>
    <row r="38" spans="1:16" ht="12.75" customHeight="1">
      <c r="A38" s="13"/>
      <c r="B38" s="13"/>
      <c r="C38" s="13" t="s">
        <v>37</v>
      </c>
      <c r="D38" s="13" t="s">
        <v>210</v>
      </c>
      <c r="E38" s="13"/>
      <c r="F38" s="13"/>
      <c r="G38" s="13"/>
      <c r="H38" s="13">
        <f>SUM(H26:H37)</f>
        <v>0</v>
      </c>
      <c r="P38">
        <f>SUM(P26:P37)</f>
        <v>0</v>
      </c>
    </row>
    <row r="40" spans="1:8" ht="12.75" customHeight="1">
      <c r="A40" s="7"/>
      <c r="B40" s="7"/>
      <c r="C40" s="7" t="s">
        <v>277</v>
      </c>
      <c r="D40" s="7" t="s">
        <v>276</v>
      </c>
      <c r="E40" s="7"/>
      <c r="F40" s="9"/>
      <c r="G40" s="7"/>
      <c r="H40" s="9"/>
    </row>
    <row r="41" spans="1:16" ht="12.75">
      <c r="A41" s="6">
        <v>12</v>
      </c>
      <c r="B41" s="6" t="s">
        <v>316</v>
      </c>
      <c r="C41" s="6" t="s">
        <v>44</v>
      </c>
      <c r="D41" s="6" t="s">
        <v>317</v>
      </c>
      <c r="E41" s="6" t="s">
        <v>152</v>
      </c>
      <c r="F41" s="8">
        <v>1363</v>
      </c>
      <c r="G41" s="11"/>
      <c r="H41" s="10">
        <f>ROUND((G41*F41),2)</f>
        <v>0</v>
      </c>
      <c r="O41">
        <f>rekapitulace!H8</f>
        <v>21</v>
      </c>
      <c r="P41">
        <f>ROUND(O41/100*H41,2)</f>
        <v>0</v>
      </c>
    </row>
    <row r="42" ht="25.5">
      <c r="D42" s="12" t="s">
        <v>509</v>
      </c>
    </row>
    <row r="43" spans="1:16" ht="38.25">
      <c r="A43" s="6">
        <v>13</v>
      </c>
      <c r="B43" s="6" t="s">
        <v>510</v>
      </c>
      <c r="C43" s="6" t="s">
        <v>44</v>
      </c>
      <c r="D43" s="6" t="s">
        <v>511</v>
      </c>
      <c r="E43" s="6" t="s">
        <v>102</v>
      </c>
      <c r="F43" s="8">
        <v>49.05</v>
      </c>
      <c r="G43" s="11"/>
      <c r="H43" s="10">
        <f>ROUND((G43*F43),2)</f>
        <v>0</v>
      </c>
      <c r="O43">
        <f>rekapitulace!H8</f>
        <v>21</v>
      </c>
      <c r="P43">
        <f>ROUND(O43/100*H43,2)</f>
        <v>0</v>
      </c>
    </row>
    <row r="44" ht="25.5">
      <c r="D44" s="12" t="s">
        <v>512</v>
      </c>
    </row>
    <row r="45" spans="1:16" ht="12.75" customHeight="1">
      <c r="A45" s="13"/>
      <c r="B45" s="13"/>
      <c r="C45" s="13" t="s">
        <v>277</v>
      </c>
      <c r="D45" s="13" t="s">
        <v>276</v>
      </c>
      <c r="E45" s="13"/>
      <c r="F45" s="13"/>
      <c r="G45" s="13"/>
      <c r="H45" s="13">
        <f>SUM(H41:H44)</f>
        <v>0</v>
      </c>
      <c r="P45">
        <f>SUM(P41:P44)</f>
        <v>0</v>
      </c>
    </row>
    <row r="47" spans="1:16" ht="12.75" customHeight="1">
      <c r="A47" s="13"/>
      <c r="B47" s="13"/>
      <c r="C47" s="13"/>
      <c r="D47" s="13" t="s">
        <v>89</v>
      </c>
      <c r="E47" s="13"/>
      <c r="F47" s="13"/>
      <c r="G47" s="13"/>
      <c r="H47" s="13">
        <f>+H14+H23+H38+H45</f>
        <v>0</v>
      </c>
      <c r="P47">
        <f>+P14+P23+P38+P45</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P39"/>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513</v>
      </c>
      <c r="D5" s="5" t="s">
        <v>514</v>
      </c>
      <c r="E5" s="5"/>
    </row>
    <row r="6" spans="1:5" ht="12.75" customHeight="1">
      <c r="A6" t="s">
        <v>18</v>
      </c>
      <c r="C6" s="5" t="s">
        <v>513</v>
      </c>
      <c r="D6" s="5" t="s">
        <v>514</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12.75">
      <c r="A12" s="6">
        <v>1</v>
      </c>
      <c r="B12" s="6" t="s">
        <v>135</v>
      </c>
      <c r="C12" s="6" t="s">
        <v>44</v>
      </c>
      <c r="D12" s="6" t="s">
        <v>136</v>
      </c>
      <c r="E12" s="6" t="s">
        <v>97</v>
      </c>
      <c r="F12" s="8">
        <v>124.3</v>
      </c>
      <c r="G12" s="11"/>
      <c r="H12" s="10">
        <f>ROUND((G12*F12),2)</f>
        <v>0</v>
      </c>
      <c r="O12">
        <f>rekapitulace!H8</f>
        <v>21</v>
      </c>
      <c r="P12">
        <f>ROUND(O12/100*H12,2)</f>
        <v>0</v>
      </c>
    </row>
    <row r="13" ht="12.75">
      <c r="D13" s="12" t="s">
        <v>515</v>
      </c>
    </row>
    <row r="14" spans="1:16" ht="12.75">
      <c r="A14" s="6">
        <v>2</v>
      </c>
      <c r="B14" s="6" t="s">
        <v>516</v>
      </c>
      <c r="C14" s="6" t="s">
        <v>44</v>
      </c>
      <c r="D14" s="6" t="s">
        <v>517</v>
      </c>
      <c r="E14" s="6" t="s">
        <v>97</v>
      </c>
      <c r="F14" s="8">
        <v>593.25</v>
      </c>
      <c r="G14" s="11"/>
      <c r="H14" s="10">
        <f>ROUND((G14*F14),2)</f>
        <v>0</v>
      </c>
      <c r="O14">
        <f>rekapitulace!H8</f>
        <v>21</v>
      </c>
      <c r="P14">
        <f>ROUND(O14/100*H14,2)</f>
        <v>0</v>
      </c>
    </row>
    <row r="15" ht="12.75">
      <c r="D15" s="12" t="s">
        <v>518</v>
      </c>
    </row>
    <row r="16" spans="1:16" ht="140.25">
      <c r="A16" s="6">
        <v>3</v>
      </c>
      <c r="B16" s="6" t="s">
        <v>519</v>
      </c>
      <c r="C16" s="6" t="s">
        <v>44</v>
      </c>
      <c r="D16" s="6" t="s">
        <v>520</v>
      </c>
      <c r="E16" s="6" t="s">
        <v>46</v>
      </c>
      <c r="F16" s="8">
        <v>1</v>
      </c>
      <c r="G16" s="11"/>
      <c r="H16" s="10">
        <f>ROUND((G16*F16),2)</f>
        <v>0</v>
      </c>
      <c r="O16">
        <f>rekapitulace!H8</f>
        <v>21</v>
      </c>
      <c r="P16">
        <f>ROUND(O16/100*H16,2)</f>
        <v>0</v>
      </c>
    </row>
    <row r="17" spans="1:16" ht="12.75" customHeight="1">
      <c r="A17" s="13"/>
      <c r="B17" s="13"/>
      <c r="C17" s="13" t="s">
        <v>42</v>
      </c>
      <c r="D17" s="13" t="s">
        <v>41</v>
      </c>
      <c r="E17" s="13"/>
      <c r="F17" s="13"/>
      <c r="G17" s="13"/>
      <c r="H17" s="13">
        <f>SUM(H12:H16)</f>
        <v>0</v>
      </c>
      <c r="P17">
        <f>SUM(P12:P16)</f>
        <v>0</v>
      </c>
    </row>
    <row r="19" spans="1:8" ht="12.75" customHeight="1">
      <c r="A19" s="7"/>
      <c r="B19" s="7"/>
      <c r="C19" s="7" t="s">
        <v>24</v>
      </c>
      <c r="D19" s="7" t="s">
        <v>99</v>
      </c>
      <c r="E19" s="7"/>
      <c r="F19" s="9"/>
      <c r="G19" s="7"/>
      <c r="H19" s="9"/>
    </row>
    <row r="20" spans="1:16" ht="25.5">
      <c r="A20" s="6">
        <v>4</v>
      </c>
      <c r="B20" s="6" t="s">
        <v>521</v>
      </c>
      <c r="C20" s="6" t="s">
        <v>44</v>
      </c>
      <c r="D20" s="6" t="s">
        <v>522</v>
      </c>
      <c r="E20" s="6" t="s">
        <v>94</v>
      </c>
      <c r="F20" s="8">
        <v>237.3</v>
      </c>
      <c r="G20" s="11"/>
      <c r="H20" s="10">
        <f>ROUND((G20*F20),2)</f>
        <v>0</v>
      </c>
      <c r="O20">
        <f>rekapitulace!H8</f>
        <v>21</v>
      </c>
      <c r="P20">
        <f>ROUND(O20/100*H20,2)</f>
        <v>0</v>
      </c>
    </row>
    <row r="21" ht="25.5">
      <c r="D21" s="12" t="s">
        <v>523</v>
      </c>
    </row>
    <row r="22" spans="1:16" ht="25.5">
      <c r="A22" s="6">
        <v>5</v>
      </c>
      <c r="B22" s="6" t="s">
        <v>141</v>
      </c>
      <c r="C22" s="6" t="s">
        <v>44</v>
      </c>
      <c r="D22" s="6" t="s">
        <v>142</v>
      </c>
      <c r="E22" s="6" t="s">
        <v>94</v>
      </c>
      <c r="F22" s="8">
        <v>56.5</v>
      </c>
      <c r="G22" s="11"/>
      <c r="H22" s="10">
        <f>ROUND((G22*F22),2)</f>
        <v>0</v>
      </c>
      <c r="O22">
        <f>rekapitulace!H8</f>
        <v>21</v>
      </c>
      <c r="P22">
        <f>ROUND(O22/100*H22,2)</f>
        <v>0</v>
      </c>
    </row>
    <row r="23" ht="25.5">
      <c r="D23" s="12" t="s">
        <v>524</v>
      </c>
    </row>
    <row r="24" spans="1:16" ht="12.75">
      <c r="A24" s="6">
        <v>6</v>
      </c>
      <c r="B24" s="6" t="s">
        <v>182</v>
      </c>
      <c r="C24" s="6" t="s">
        <v>44</v>
      </c>
      <c r="D24" s="6" t="s">
        <v>183</v>
      </c>
      <c r="E24" s="6" t="s">
        <v>102</v>
      </c>
      <c r="F24" s="8">
        <v>1469</v>
      </c>
      <c r="G24" s="11"/>
      <c r="H24" s="10">
        <f>ROUND((G24*F24),2)</f>
        <v>0</v>
      </c>
      <c r="O24">
        <f>rekapitulace!H8</f>
        <v>21</v>
      </c>
      <c r="P24">
        <f>ROUND(O24/100*H24,2)</f>
        <v>0</v>
      </c>
    </row>
    <row r="25" spans="1:16" ht="12.75" customHeight="1">
      <c r="A25" s="13"/>
      <c r="B25" s="13"/>
      <c r="C25" s="13" t="s">
        <v>24</v>
      </c>
      <c r="D25" s="13" t="s">
        <v>99</v>
      </c>
      <c r="E25" s="13"/>
      <c r="F25" s="13"/>
      <c r="G25" s="13"/>
      <c r="H25" s="13">
        <f>SUM(H20:H24)</f>
        <v>0</v>
      </c>
      <c r="P25">
        <f>SUM(P20:P24)</f>
        <v>0</v>
      </c>
    </row>
    <row r="27" spans="1:8" ht="12.75" customHeight="1">
      <c r="A27" s="7"/>
      <c r="B27" s="7"/>
      <c r="C27" s="7" t="s">
        <v>36</v>
      </c>
      <c r="D27" s="7" t="s">
        <v>197</v>
      </c>
      <c r="E27" s="7"/>
      <c r="F27" s="9"/>
      <c r="G27" s="7"/>
      <c r="H27" s="9"/>
    </row>
    <row r="28" spans="1:16" ht="38.25">
      <c r="A28" s="6">
        <v>7</v>
      </c>
      <c r="B28" s="6" t="s">
        <v>525</v>
      </c>
      <c r="C28" s="6" t="s">
        <v>44</v>
      </c>
      <c r="D28" s="6" t="s">
        <v>526</v>
      </c>
      <c r="E28" s="6" t="s">
        <v>94</v>
      </c>
      <c r="F28" s="8">
        <v>56.5</v>
      </c>
      <c r="G28" s="11"/>
      <c r="H28" s="10">
        <f>ROUND((G28*F28),2)</f>
        <v>0</v>
      </c>
      <c r="O28">
        <f>rekapitulace!H8</f>
        <v>21</v>
      </c>
      <c r="P28">
        <f>ROUND(O28/100*H28,2)</f>
        <v>0</v>
      </c>
    </row>
    <row r="29" ht="12.75">
      <c r="D29" s="12" t="s">
        <v>527</v>
      </c>
    </row>
    <row r="30" spans="1:16" ht="12.75" customHeight="1">
      <c r="A30" s="13"/>
      <c r="B30" s="13"/>
      <c r="C30" s="13" t="s">
        <v>36</v>
      </c>
      <c r="D30" s="13" t="s">
        <v>197</v>
      </c>
      <c r="E30" s="13"/>
      <c r="F30" s="13"/>
      <c r="G30" s="13"/>
      <c r="H30" s="13">
        <f>SUM(H28:H29)</f>
        <v>0</v>
      </c>
      <c r="P30">
        <f>SUM(P28:P29)</f>
        <v>0</v>
      </c>
    </row>
    <row r="32" spans="1:8" ht="12.75" customHeight="1">
      <c r="A32" s="7"/>
      <c r="B32" s="7"/>
      <c r="C32" s="7" t="s">
        <v>37</v>
      </c>
      <c r="D32" s="7" t="s">
        <v>210</v>
      </c>
      <c r="E32" s="7"/>
      <c r="F32" s="9"/>
      <c r="G32" s="7"/>
      <c r="H32" s="9"/>
    </row>
    <row r="33" spans="1:16" ht="38.25">
      <c r="A33" s="6">
        <v>8</v>
      </c>
      <c r="B33" s="6" t="s">
        <v>528</v>
      </c>
      <c r="C33" s="6" t="s">
        <v>44</v>
      </c>
      <c r="D33" s="6" t="s">
        <v>529</v>
      </c>
      <c r="E33" s="6" t="s">
        <v>102</v>
      </c>
      <c r="F33" s="8">
        <v>1400</v>
      </c>
      <c r="G33" s="11"/>
      <c r="H33" s="10">
        <f>ROUND((G33*F33),2)</f>
        <v>0</v>
      </c>
      <c r="O33">
        <f>rekapitulace!H8</f>
        <v>21</v>
      </c>
      <c r="P33">
        <f>ROUND(O33/100*H33,2)</f>
        <v>0</v>
      </c>
    </row>
    <row r="34" ht="25.5">
      <c r="D34" s="12" t="s">
        <v>530</v>
      </c>
    </row>
    <row r="35" spans="1:16" ht="25.5">
      <c r="A35" s="6">
        <v>9</v>
      </c>
      <c r="B35" s="6" t="s">
        <v>531</v>
      </c>
      <c r="C35" s="6" t="s">
        <v>44</v>
      </c>
      <c r="D35" s="6" t="s">
        <v>532</v>
      </c>
      <c r="E35" s="6" t="s">
        <v>94</v>
      </c>
      <c r="F35" s="8">
        <v>370</v>
      </c>
      <c r="G35" s="11"/>
      <c r="H35" s="10">
        <f>ROUND((G35*F35),2)</f>
        <v>0</v>
      </c>
      <c r="O35">
        <f>rekapitulace!H8</f>
        <v>21</v>
      </c>
      <c r="P35">
        <f>ROUND(O35/100*H35,2)</f>
        <v>0</v>
      </c>
    </row>
    <row r="36" spans="1:16" ht="12.75">
      <c r="A36" s="6">
        <v>10</v>
      </c>
      <c r="B36" s="6" t="s">
        <v>533</v>
      </c>
      <c r="C36" s="6" t="s">
        <v>44</v>
      </c>
      <c r="D36" s="6" t="s">
        <v>534</v>
      </c>
      <c r="E36" s="6" t="s">
        <v>102</v>
      </c>
      <c r="F36" s="8">
        <v>1130</v>
      </c>
      <c r="G36" s="11"/>
      <c r="H36" s="10">
        <f>ROUND((G36*F36),2)</f>
        <v>0</v>
      </c>
      <c r="O36">
        <f>rekapitulace!H8</f>
        <v>21</v>
      </c>
      <c r="P36">
        <f>ROUND(O36/100*H36,2)</f>
        <v>0</v>
      </c>
    </row>
    <row r="37" spans="1:16" ht="12.75" customHeight="1">
      <c r="A37" s="13"/>
      <c r="B37" s="13"/>
      <c r="C37" s="13" t="s">
        <v>37</v>
      </c>
      <c r="D37" s="13" t="s">
        <v>210</v>
      </c>
      <c r="E37" s="13"/>
      <c r="F37" s="13"/>
      <c r="G37" s="13"/>
      <c r="H37" s="13">
        <f>SUM(H33:H36)</f>
        <v>0</v>
      </c>
      <c r="P37">
        <f>SUM(P33:P36)</f>
        <v>0</v>
      </c>
    </row>
    <row r="39" spans="1:16" ht="12.75" customHeight="1">
      <c r="A39" s="13"/>
      <c r="B39" s="13"/>
      <c r="C39" s="13"/>
      <c r="D39" s="13" t="s">
        <v>89</v>
      </c>
      <c r="E39" s="13"/>
      <c r="F39" s="13"/>
      <c r="G39" s="13"/>
      <c r="H39" s="13">
        <f>+H17+H25+H30+H37</f>
        <v>0</v>
      </c>
      <c r="P39">
        <f>+P17+P25+P30+P37</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1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535</v>
      </c>
      <c r="D5" s="5" t="s">
        <v>536</v>
      </c>
      <c r="E5" s="5"/>
    </row>
    <row r="6" spans="1:5" ht="12.75" customHeight="1">
      <c r="A6" t="s">
        <v>18</v>
      </c>
      <c r="C6" s="5" t="s">
        <v>535</v>
      </c>
      <c r="D6" s="5" t="s">
        <v>536</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37</v>
      </c>
      <c r="D11" s="7" t="s">
        <v>210</v>
      </c>
      <c r="E11" s="7"/>
      <c r="F11" s="9"/>
      <c r="G11" s="7"/>
      <c r="H11" s="9"/>
    </row>
    <row r="12" spans="1:16" ht="25.5">
      <c r="A12" s="6">
        <v>1</v>
      </c>
      <c r="B12" s="6" t="s">
        <v>537</v>
      </c>
      <c r="C12" s="6" t="s">
        <v>44</v>
      </c>
      <c r="D12" s="6" t="s">
        <v>538</v>
      </c>
      <c r="E12" s="6" t="s">
        <v>102</v>
      </c>
      <c r="F12" s="8">
        <v>700</v>
      </c>
      <c r="G12" s="11"/>
      <c r="H12" s="10">
        <f>ROUND((G12*F12),2)</f>
        <v>0</v>
      </c>
      <c r="O12">
        <f>rekapitulace!H8</f>
        <v>21</v>
      </c>
      <c r="P12">
        <f>ROUND(O12/100*H12,2)</f>
        <v>0</v>
      </c>
    </row>
    <row r="13" spans="1:16" ht="25.5">
      <c r="A13" s="6">
        <v>2</v>
      </c>
      <c r="B13" s="6" t="s">
        <v>539</v>
      </c>
      <c r="C13" s="6" t="s">
        <v>44</v>
      </c>
      <c r="D13" s="6" t="s">
        <v>540</v>
      </c>
      <c r="E13" s="6" t="s">
        <v>102</v>
      </c>
      <c r="F13" s="8">
        <v>350</v>
      </c>
      <c r="G13" s="11"/>
      <c r="H13" s="10">
        <f>ROUND((G13*F13),2)</f>
        <v>0</v>
      </c>
      <c r="O13">
        <f>rekapitulace!H8</f>
        <v>21</v>
      </c>
      <c r="P13">
        <f>ROUND(O13/100*H13,2)</f>
        <v>0</v>
      </c>
    </row>
    <row r="14" spans="1:16" ht="25.5">
      <c r="A14" s="6">
        <v>3</v>
      </c>
      <c r="B14" s="6" t="s">
        <v>541</v>
      </c>
      <c r="C14" s="6" t="s">
        <v>44</v>
      </c>
      <c r="D14" s="6" t="s">
        <v>542</v>
      </c>
      <c r="E14" s="6" t="s">
        <v>102</v>
      </c>
      <c r="F14" s="8">
        <v>350</v>
      </c>
      <c r="G14" s="11"/>
      <c r="H14" s="10">
        <f>ROUND((G14*F14),2)</f>
        <v>0</v>
      </c>
      <c r="O14">
        <f>rekapitulace!H8</f>
        <v>21</v>
      </c>
      <c r="P14">
        <f>ROUND(O14/100*H14,2)</f>
        <v>0</v>
      </c>
    </row>
    <row r="15" spans="1:16" ht="12.75" customHeight="1">
      <c r="A15" s="13"/>
      <c r="B15" s="13"/>
      <c r="C15" s="13" t="s">
        <v>37</v>
      </c>
      <c r="D15" s="13" t="s">
        <v>210</v>
      </c>
      <c r="E15" s="13"/>
      <c r="F15" s="13"/>
      <c r="G15" s="13"/>
      <c r="H15" s="13">
        <f>SUM(H12:H14)</f>
        <v>0</v>
      </c>
      <c r="P15">
        <f>SUM(P12:P14)</f>
        <v>0</v>
      </c>
    </row>
    <row r="17" spans="1:16" ht="12.75" customHeight="1">
      <c r="A17" s="13"/>
      <c r="B17" s="13"/>
      <c r="C17" s="13"/>
      <c r="D17" s="13" t="s">
        <v>89</v>
      </c>
      <c r="E17" s="13"/>
      <c r="F17" s="13"/>
      <c r="G17" s="13"/>
      <c r="H17" s="13">
        <f>+H15</f>
        <v>0</v>
      </c>
      <c r="P17">
        <f>+P15</f>
        <v>0</v>
      </c>
    </row>
  </sheetData>
  <sheetProtection sheet="1" objects="1" scenarios="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Radim Chovanec</cp:lastModifiedBy>
  <dcterms:modified xsi:type="dcterms:W3CDTF">2017-02-08T09:03:58Z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