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 filterPrivacy="1" defaultThemeVersion="124226"/>
  <bookViews>
    <workbookView xWindow="0" yWindow="180" windowWidth="17400" windowHeight="10740" activeTab="3"/>
  </bookViews>
  <sheets>
    <sheet name="I. Celkový součet" sheetId="10" r:id="rId1"/>
    <sheet name="II.A Soupis prací" sheetId="12" r:id="rId2"/>
    <sheet name="III.A Zadání typového příkladu" sheetId="9" r:id="rId3"/>
    <sheet name="III.B Typový příklad" sheetId="8" r:id="rId4"/>
  </sheets>
  <definedNames>
    <definedName name="_xlnm.Print_Area" localSheetId="1">'II.A Soupis prací'!$A$1:$M$40</definedName>
    <definedName name="_xlnm.Print_Area" localSheetId="3">'III.B Typový příklad'!$A$1:$M$40</definedName>
  </definedNames>
  <calcPr calcId="125725"/>
</workbook>
</file>

<file path=xl/sharedStrings.xml><?xml version="1.0" encoding="utf-8"?>
<sst xmlns="http://schemas.openxmlformats.org/spreadsheetml/2006/main" count="150" uniqueCount="77">
  <si>
    <t>Položka</t>
  </si>
  <si>
    <t>Činnost</t>
  </si>
  <si>
    <t>m</t>
  </si>
  <si>
    <t>MJ</t>
  </si>
  <si>
    <t>Cena / MJ</t>
  </si>
  <si>
    <t>ks</t>
  </si>
  <si>
    <t>Četnost</t>
  </si>
  <si>
    <t>1 zk. ze dvou sond</t>
  </si>
  <si>
    <t>hod.</t>
  </si>
  <si>
    <t>---</t>
  </si>
  <si>
    <t>Cena (bez DPH)</t>
  </si>
  <si>
    <t>Počet MJ</t>
  </si>
  <si>
    <t>Účel:</t>
  </si>
  <si>
    <t>Akce:</t>
  </si>
  <si>
    <t>Úsek:</t>
  </si>
  <si>
    <t>Délka:</t>
  </si>
  <si>
    <t>Celková cena (bez DPH)</t>
  </si>
  <si>
    <t>1 zk. z vývrtu</t>
  </si>
  <si>
    <t>Vizuální prohlídka</t>
  </si>
  <si>
    <t>po 250 m, oba směry + 10% rezerva</t>
  </si>
  <si>
    <t>po 500 m, oba směry + 10% rezerva</t>
  </si>
  <si>
    <t>modře-doplní uchazeč</t>
  </si>
  <si>
    <t>Průzkumné práce</t>
  </si>
  <si>
    <t>NÁZEV AKCE:</t>
  </si>
  <si>
    <t>I. Celková součtová tabulka nabídkové ceny</t>
  </si>
  <si>
    <t>Kč bez DPH</t>
  </si>
  <si>
    <t>Kč vč. DPH</t>
  </si>
  <si>
    <t>Cena celkem bez DPH</t>
  </si>
  <si>
    <t>x</t>
  </si>
  <si>
    <t>Cena celkem vč. DPH</t>
  </si>
  <si>
    <t>Rámcová smlouva na diagnostiku vozovek</t>
  </si>
  <si>
    <t>Předmětem typového příkladu je:</t>
  </si>
  <si>
    <t>Předmět zakázky (typového příkladu)</t>
  </si>
  <si>
    <t>Termín plnění: do 2 měsíců od podpisu smlouvy/objednávky</t>
  </si>
  <si>
    <t xml:space="preserve">DIO - zajišťuje objednatel </t>
  </si>
  <si>
    <t>Kaštanov - Ostružinov km 0 - 8,82</t>
  </si>
  <si>
    <t>Technická pomoc objednateli - zajištění vstupů na pozemky, spolupráci při zajištění DIO, účast na kontrolních dnech stavby, doplnění diagnostikcých prací dle potřeb projektanta, odborné konsultace</t>
  </si>
  <si>
    <t>III. B Soupis prací s výkazem výměr- Typový příklad</t>
  </si>
  <si>
    <t>II. Rámcová smlouva na diagnostiku vozovek</t>
  </si>
  <si>
    <t>Diagnostika vozovek</t>
  </si>
  <si>
    <t>(uchazeč nevyplňuje)</t>
  </si>
  <si>
    <t>Stanovení únosnosti a zbytkové životnosti konstrukce</t>
  </si>
  <si>
    <t>po 25 m, oba směry</t>
  </si>
  <si>
    <t>Zjištění skladby konstrukce vozovky</t>
  </si>
  <si>
    <t xml:space="preserve">Georadarové měření konstrukce vozovky </t>
  </si>
  <si>
    <t>Laboratorní zkoušky ze vzorků odebraných z kopaných nebo vrtaných sond</t>
  </si>
  <si>
    <t>Vizuální prohlídka bude provedena jako digitální obrazový záznam vyskytujících se poruch dle TP 82 a TP 62 na povrchu vozovky a v jejím nejbližším okolí. Výstup musí obsahovat zjištění typu obrusné vrstvy, záznam poruch, tj. inventarizaci druhu a plošného, resp. délkového rozsahu poruch (uvede se katalogové číslo poruchy), vymezení homogenních úseků podle typu krytu nebo typu a rozsahu poruch a další důležité informace (šířkové uspořádání, stav krajnic, odvodnění, objekty apod.).</t>
  </si>
  <si>
    <t>Měření bude provedeno v souladu s TP 87 oboustranně v kroku 25m  a budou stanoveny moduly jednotlivých vrstev, zbytková životnost bude stanovena vzhledem k dopravnímu zatížení vozovky</t>
  </si>
  <si>
    <t>Měření bude provedeno v souladu s TP 233 pro  kontinuální stanovení tlouštěk stmelených vrstev vozovky ve volné trase a na mostech v min. počtu 2 měření (pásů) na 1 jízdní pruh a min ve 4 pásech na 1 větev / most</t>
  </si>
  <si>
    <t>Laboratorní rozbor zeminy podloží dle ČSN 736133 (zrnitost, zatřídění zemin, vlhkost)</t>
  </si>
  <si>
    <t>Laboratorní zkoušky ze vzorků odebraných z provedených vývrtů</t>
  </si>
  <si>
    <t>Laboratorní rozbor vývrtů ložné a podkladní vrstvy (mezerovitost vrstev, míra zhutnění)</t>
  </si>
  <si>
    <t>Stanovení spojení vrstev podle Leutnera</t>
  </si>
  <si>
    <t>celková délka</t>
  </si>
  <si>
    <t>Definování vlastností materiálů jednotlivých stávajících konstrukčních vrstev, stanovení příčin poruch a variantní návrh způsobu a technologie opravy</t>
  </si>
  <si>
    <t>Předpoklad zadavatele pro výpočet celkové hodnoty zakázky</t>
  </si>
  <si>
    <r>
      <t xml:space="preserve">Určení celkové skladby vozovky do min. hloubky 1,0 m, popis a </t>
    </r>
    <r>
      <rPr>
        <sz val="10"/>
        <color rgb="FFFF0000"/>
        <rFont val="Calibri"/>
        <family val="2"/>
        <scheme val="minor"/>
      </rPr>
      <t>fotodokumentace</t>
    </r>
    <r>
      <rPr>
        <sz val="10"/>
        <color theme="1"/>
        <rFont val="Calibri"/>
        <family val="2"/>
        <scheme val="minor"/>
      </rPr>
      <t xml:space="preserve"> provedené sondy včetně odběru vzorků pro další laboratorní zkoušky</t>
    </r>
  </si>
  <si>
    <r>
      <t xml:space="preserve">Přesné zjištění tloušťky asfaltového souvrství a stmelené podkladní vrstvy, popis vývrtu včetně </t>
    </r>
    <r>
      <rPr>
        <sz val="10"/>
        <color rgb="FFFF0000"/>
        <rFont val="Calibri"/>
        <family val="2"/>
        <scheme val="minor"/>
      </rPr>
      <t>fotodokumentace</t>
    </r>
    <r>
      <rPr>
        <sz val="10"/>
        <color theme="1"/>
        <rFont val="Calibri"/>
        <family val="2"/>
        <scheme val="minor"/>
      </rPr>
      <t xml:space="preserve"> a  odběru vzorků pro další laboratorní zkoušky</t>
    </r>
  </si>
  <si>
    <r>
      <t xml:space="preserve">Kopané nebo vrtané sondy </t>
    </r>
    <r>
      <rPr>
        <sz val="11"/>
        <color rgb="FFFF0000"/>
        <rFont val="Calibri"/>
        <family val="2"/>
        <scheme val="minor"/>
      </rPr>
      <t>včetně utěsnění otvorů</t>
    </r>
  </si>
  <si>
    <r>
      <t xml:space="preserve">Jádrové vývrty o průměru 150 mm </t>
    </r>
    <r>
      <rPr>
        <sz val="11"/>
        <color rgb="FFFF0000"/>
        <rFont val="Calibri"/>
        <family val="2"/>
        <scheme val="minor"/>
      </rPr>
      <t>včetně utěsnění otvorů</t>
    </r>
  </si>
  <si>
    <r>
      <t>Laboratorní rozbor asfaltových vrstev ložné a podkladní vrstvy (obsah pojiva,</t>
    </r>
    <r>
      <rPr>
        <sz val="11"/>
        <color rgb="FFFF0000"/>
        <rFont val="Calibri"/>
        <family val="2"/>
        <scheme val="minor"/>
      </rPr>
      <t xml:space="preserve"> zrnitost směsi kameniva, </t>
    </r>
    <r>
      <rPr>
        <sz val="11"/>
        <color theme="1"/>
        <rFont val="Calibri"/>
        <family val="2"/>
        <scheme val="minor"/>
      </rPr>
      <t xml:space="preserve">mezerovitost, </t>
    </r>
    <r>
      <rPr>
        <sz val="11"/>
        <color rgb="FFFF0000"/>
        <rFont val="Calibri"/>
        <family val="2"/>
        <scheme val="minor"/>
      </rPr>
      <t>objemová hmotnost</t>
    </r>
    <r>
      <rPr>
        <sz val="11"/>
        <color theme="1"/>
        <rFont val="Calibri"/>
        <family val="2"/>
        <scheme val="minor"/>
      </rPr>
      <t>)</t>
    </r>
  </si>
  <si>
    <t xml:space="preserve">Pozn.: Náklady na dopravu a náhradu za jízdní dobu je součástí jednotkových cen, tj. uchazeč je povinnen tyto náklady do jednotkových cen zahrnout </t>
  </si>
  <si>
    <t>DPH v Kč</t>
  </si>
  <si>
    <t>Kopané nebo vrtané sondy včetně utěsnění otvorů</t>
  </si>
  <si>
    <t>Určení celkové skladby vozovky do min. hloubky 1,0 m, popis a fotodokumentace provedené sondy včetně odběru vzorků pro další laboratorní zkoušky</t>
  </si>
  <si>
    <t>Jádrové vývrty o průměru 150 mm včetně utěsnění otvorů</t>
  </si>
  <si>
    <t>Přesné zjištění tloušťky asfaltového souvrství a stmelené podkladní vrstvy, popis vývrtu včetně fotodokumentace a  odběru vzorků pro další laboratorní zkoušky</t>
  </si>
  <si>
    <t>Laboratorní rozbor asfaltových vrstev ložné a podkladní vrstvy (obsah pojiva, zrnitost směsi kameniva, mezerovitost, objemová hmotnost)</t>
  </si>
  <si>
    <t xml:space="preserve">DPH (21%) </t>
  </si>
  <si>
    <r>
      <t>Diagnostika vozovky "</t>
    </r>
    <r>
      <rPr>
        <b/>
        <sz val="12"/>
        <rFont val="Arial"/>
        <family val="2"/>
      </rPr>
      <t>Silnice II/999 Kaštanov - Ostružinov km 0 - 8,82</t>
    </r>
    <r>
      <rPr>
        <sz val="12"/>
        <rFont val="Arial"/>
        <family val="2"/>
      </rPr>
      <t>"</t>
    </r>
  </si>
  <si>
    <t xml:space="preserve">Předmětem plnění této veřejné zakázky je provedení kopaných sond a vývrtů pro ověření tloušťky vrstev pro připravovanou realizaci akce "Silnice II/999 Kaštanov - Ostružinov" v km 0-8,82.
           Vzhledem k přípravě rekonstrukce silnice II. třídy v úseku Kaštanov - Ostružinov je nutné provést diagnostiku tlouštěk konstrukčních vrstev a hloubku zemní pláně stávající vozovky v místě zpevněné krajnice a v místech celé vozovky. Vozovka je v celé své šířce s asfaltobetonovým krytem. 
Práce budou provedeny v rozsahu kopaných sond s jednoznačnou deklarací tlouštěk jednotlivých vrstev, popřípadě jiných objednatelem požadovaných parametrů.
V případě, že pro určení vrstvy nebude možné provést kopanou sondu z důvodu složitosti vrstvy, je možné použití jádrového vývrtu, ale tak aby předmět zakázky (ověření tloušťky konstrukčních vrstev) byl jednoznačně naplněn.
V rámci termínu se předpokládá úplná součinnost objednatele (Krajské správy a údržby silnice Středočeského kraje, p.o.) především v zajištění DIO a případné nutné práce pro možnosti provedení sond.
Výstupem se předpokládá definování tloušťky konstrukčních vrstev s fotodokumentací kopané sondy a stanovení přibližné charakteristiky materiálu.
Uváděný termín pro provádění prací se přepokládá s přihlédnutím na vhodné klimatické podmínky umožňující dané práce. 
Pro stanovení objektivity ceny uchazeč ocení v příloze přiloženou kalkulaci s předpokládaným rozsahem činnosti.
Pro položku 5 se předpokládá znalost dříve provedených prací v rovině stavebních úprav, tak i provedených diagnostik. 
</t>
  </si>
  <si>
    <t xml:space="preserve">II/999 Kaštanov - Ostružinov </t>
  </si>
  <si>
    <t>1 zk. ze třech vývrtů</t>
  </si>
  <si>
    <t>průběžně</t>
  </si>
  <si>
    <t>Laboratorní rozbor podkladních vrstev dle ČSN EN 13285 - nestmelené vrstvy (stanovení vlhkosti, zrnitost)</t>
  </si>
  <si>
    <t>Laboratorní rozbor zeminy podloží dle ČSN 736133 (indexové zkoušky, CBR)</t>
  </si>
  <si>
    <t>OCENĚNÝ ROZPIS PRACÍ</t>
  </si>
</sst>
</file>

<file path=xl/styles.xml><?xml version="1.0" encoding="utf-8"?>
<styleSheet xmlns="http://schemas.openxmlformats.org/spreadsheetml/2006/main">
  <numFmts count="3">
    <numFmt numFmtId="164" formatCode="_-* #,##0.00&quot; Kč&quot;_-;\-* #,##0.00&quot; Kč&quot;_-;_-* \-??&quot; Kč&quot;_-;_-@_-"/>
    <numFmt numFmtId="165" formatCode="_-* #,##0&quot; Kč&quot;_-;\-* #,##0&quot; Kč&quot;_-;_-* \-??&quot; Kč&quot;_-;_-@_-"/>
    <numFmt numFmtId="166" formatCode="#,##0.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 val="single"/>
      <sz val="18"/>
      <color indexed="8"/>
      <name val="Calibri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 val="single"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"/>
      <family val="2"/>
    </font>
    <font>
      <b/>
      <u val="single"/>
      <sz val="10"/>
      <color rgb="FFFF0000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9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0" fillId="0" borderId="0">
      <alignment/>
      <protection/>
    </xf>
    <xf numFmtId="164" fontId="10" fillId="0" borderId="0" applyFill="0" applyBorder="0" applyAlignment="0" applyProtection="0"/>
    <xf numFmtId="0" fontId="12" fillId="2" borderId="0" applyNumberFormat="0" applyFont="0" applyFill="0" applyBorder="0" applyProtection="0">
      <alignment/>
    </xf>
  </cellStyleXfs>
  <cellXfs count="103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/>
    <xf numFmtId="0" fontId="3" fillId="0" borderId="0" xfId="0" applyFont="1" applyAlignment="1">
      <alignment wrapText="1"/>
    </xf>
    <xf numFmtId="16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/>
    <xf numFmtId="0" fontId="4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2" fillId="0" borderId="0" xfId="0" applyFont="1" applyAlignment="1" quotePrefix="1">
      <alignment horizontal="center"/>
    </xf>
    <xf numFmtId="0" fontId="0" fillId="0" borderId="1" xfId="0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0" fillId="0" borderId="1" xfId="0" applyFill="1" applyBorder="1" applyAlignment="1" quotePrefix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4" fillId="0" borderId="0" xfId="0" applyFont="1" applyBorder="1"/>
    <xf numFmtId="0" fontId="3" fillId="0" borderId="0" xfId="0" applyFont="1" applyFill="1"/>
    <xf numFmtId="0" fontId="3" fillId="0" borderId="0" xfId="0" applyFont="1" applyBorder="1"/>
    <xf numFmtId="0" fontId="0" fillId="0" borderId="0" xfId="0" applyFont="1" applyBorder="1"/>
    <xf numFmtId="0" fontId="0" fillId="0" borderId="0" xfId="0" applyFont="1" applyFill="1"/>
    <xf numFmtId="0" fontId="2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3" fontId="0" fillId="0" borderId="0" xfId="0" applyNumberFormat="1" applyFill="1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0" borderId="0" xfId="0" applyNumberFormat="1" applyFont="1" applyFill="1" applyAlignment="1">
      <alignment horizontal="center"/>
    </xf>
    <xf numFmtId="3" fontId="0" fillId="3" borderId="0" xfId="0" applyNumberFormat="1" applyFill="1" applyAlignment="1">
      <alignment horizontal="center"/>
    </xf>
    <xf numFmtId="3" fontId="0" fillId="0" borderId="1" xfId="0" applyNumberFormat="1" applyFill="1" applyBorder="1" applyAlignment="1" quotePrefix="1">
      <alignment horizontal="center"/>
    </xf>
    <xf numFmtId="0" fontId="2" fillId="4" borderId="0" xfId="20" applyFont="1" applyFill="1">
      <alignment/>
      <protection/>
    </xf>
    <xf numFmtId="3" fontId="1" fillId="4" borderId="0" xfId="20" applyNumberFormat="1" applyFill="1">
      <alignment/>
      <protection/>
    </xf>
    <xf numFmtId="0" fontId="1" fillId="4" borderId="0" xfId="20" applyFill="1">
      <alignment/>
      <protection/>
    </xf>
    <xf numFmtId="0" fontId="1" fillId="4" borderId="0" xfId="20" applyFill="1" applyAlignment="1">
      <alignment horizontal="center"/>
      <protection/>
    </xf>
    <xf numFmtId="0" fontId="7" fillId="4" borderId="0" xfId="20" applyFont="1" applyFill="1" applyAlignment="1">
      <alignment horizontal="center"/>
      <protection/>
    </xf>
    <xf numFmtId="3" fontId="7" fillId="4" borderId="0" xfId="20" applyNumberFormat="1" applyFont="1" applyFill="1" applyAlignment="1">
      <alignment horizontal="center"/>
      <protection/>
    </xf>
    <xf numFmtId="0" fontId="8" fillId="4" borderId="0" xfId="20" applyFont="1" applyFill="1">
      <alignment/>
      <protection/>
    </xf>
    <xf numFmtId="0" fontId="1" fillId="4" borderId="0" xfId="20" applyFill="1" applyAlignment="1">
      <alignment vertical="center"/>
      <protection/>
    </xf>
    <xf numFmtId="0" fontId="9" fillId="5" borderId="2" xfId="20" applyFont="1" applyFill="1" applyBorder="1" applyAlignment="1">
      <alignment vertical="center"/>
      <protection/>
    </xf>
    <xf numFmtId="3" fontId="9" fillId="5" borderId="2" xfId="20" applyNumberFormat="1" applyFont="1" applyFill="1" applyBorder="1" applyAlignment="1">
      <alignment horizontal="center" vertical="center"/>
      <protection/>
    </xf>
    <xf numFmtId="0" fontId="2" fillId="4" borderId="0" xfId="20" applyFont="1" applyFill="1" applyAlignment="1">
      <alignment vertical="center"/>
      <protection/>
    </xf>
    <xf numFmtId="0" fontId="11" fillId="6" borderId="0" xfId="21" applyFont="1" applyFill="1">
      <alignment/>
      <protection/>
    </xf>
    <xf numFmtId="3" fontId="10" fillId="6" borderId="0" xfId="21" applyNumberFormat="1" applyFill="1">
      <alignment/>
      <protection/>
    </xf>
    <xf numFmtId="165" fontId="0" fillId="4" borderId="0" xfId="22" applyNumberFormat="1" applyFont="1" applyFill="1" applyBorder="1" applyAlignment="1" applyProtection="1">
      <alignment/>
      <protection/>
    </xf>
    <xf numFmtId="0" fontId="14" fillId="0" borderId="0" xfId="0" applyFont="1"/>
    <xf numFmtId="0" fontId="2" fillId="0" borderId="0" xfId="0" applyFont="1" applyAlignment="1">
      <alignment wrapText="1"/>
    </xf>
    <xf numFmtId="0" fontId="2" fillId="3" borderId="0" xfId="0" applyFont="1" applyFill="1" applyAlignment="1">
      <alignment horizontal="left"/>
    </xf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 vertical="top"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" fontId="0" fillId="0" borderId="0" xfId="0" applyNumberFormat="1" applyFont="1" applyAlignment="1">
      <alignment horizontal="center" vertical="top"/>
    </xf>
    <xf numFmtId="166" fontId="0" fillId="3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3" fontId="16" fillId="0" borderId="0" xfId="0" applyNumberFormat="1" applyFont="1" applyAlignment="1">
      <alignment wrapText="1"/>
    </xf>
    <xf numFmtId="166" fontId="0" fillId="5" borderId="0" xfId="0" applyNumberFormat="1" applyFill="1" applyAlignment="1">
      <alignment horizontal="center"/>
    </xf>
    <xf numFmtId="0" fontId="0" fillId="0" borderId="0" xfId="0" applyFont="1" applyAlignment="1">
      <alignment wrapText="1"/>
    </xf>
    <xf numFmtId="0" fontId="18" fillId="0" borderId="0" xfId="0" applyFont="1"/>
    <xf numFmtId="0" fontId="9" fillId="0" borderId="0" xfId="0" applyFont="1"/>
    <xf numFmtId="0" fontId="20" fillId="0" borderId="0" xfId="0" applyFont="1"/>
    <xf numFmtId="0" fontId="21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9" fillId="0" borderId="1" xfId="0" applyFont="1" applyFill="1" applyBorder="1"/>
    <xf numFmtId="0" fontId="20" fillId="0" borderId="0" xfId="0" applyFont="1" applyFill="1"/>
    <xf numFmtId="3" fontId="2" fillId="4" borderId="3" xfId="20" applyNumberFormat="1" applyFont="1" applyFill="1" applyBorder="1" applyAlignment="1">
      <alignment horizontal="center" vertical="center"/>
      <protection/>
    </xf>
    <xf numFmtId="0" fontId="9" fillId="5" borderId="4" xfId="20" applyFont="1" applyFill="1" applyBorder="1" applyAlignment="1">
      <alignment vertical="center"/>
      <protection/>
    </xf>
    <xf numFmtId="3" fontId="9" fillId="5" borderId="4" xfId="20" applyNumberFormat="1" applyFont="1" applyFill="1" applyBorder="1" applyAlignment="1">
      <alignment horizontal="center" vertical="center"/>
      <protection/>
    </xf>
    <xf numFmtId="0" fontId="22" fillId="7" borderId="5" xfId="20" applyFont="1" applyFill="1" applyBorder="1" applyAlignment="1">
      <alignment vertical="center"/>
      <protection/>
    </xf>
    <xf numFmtId="3" fontId="22" fillId="7" borderId="5" xfId="20" applyNumberFormat="1" applyFont="1" applyFill="1" applyBorder="1" applyAlignment="1">
      <alignment horizontal="center" vertical="center"/>
      <protection/>
    </xf>
    <xf numFmtId="3" fontId="16" fillId="0" borderId="0" xfId="0" applyNumberFormat="1" applyFont="1" applyAlignment="1">
      <alignment horizontal="right"/>
    </xf>
    <xf numFmtId="0" fontId="23" fillId="0" borderId="0" xfId="0" applyFont="1"/>
    <xf numFmtId="3" fontId="2" fillId="0" borderId="0" xfId="0" applyNumberFormat="1" applyFont="1" applyAlignment="1">
      <alignment/>
    </xf>
    <xf numFmtId="0" fontId="17" fillId="5" borderId="0" xfId="0" applyFont="1" applyFill="1" applyAlignment="1">
      <alignment horizontal="center" wrapText="1"/>
    </xf>
    <xf numFmtId="0" fontId="5" fillId="8" borderId="0" xfId="20" applyFont="1" applyFill="1" applyAlignment="1">
      <alignment horizontal="center" wrapText="1"/>
      <protection/>
    </xf>
    <xf numFmtId="0" fontId="6" fillId="4" borderId="0" xfId="20" applyFont="1" applyFill="1" applyAlignment="1">
      <alignment horizontal="center"/>
      <protection/>
    </xf>
    <xf numFmtId="0" fontId="6" fillId="0" borderId="0" xfId="20" applyFont="1" applyAlignment="1">
      <alignment/>
      <protection/>
    </xf>
    <xf numFmtId="0" fontId="7" fillId="4" borderId="0" xfId="20" applyFont="1" applyFill="1" applyAlignment="1">
      <alignment horizontal="center"/>
      <protection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0" fillId="0" borderId="0" xfId="0" applyBorder="1" applyAlignment="1" quotePrefix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  <cellStyle name="Měna 2" xfId="22"/>
    <cellStyle name="Styl 1" xfId="2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zoomScale="85" zoomScaleNormal="85" workbookViewId="0" topLeftCell="A1">
      <selection activeCell="B32" sqref="B32"/>
    </sheetView>
  </sheetViews>
  <sheetFormatPr defaultColWidth="9.140625" defaultRowHeight="15"/>
  <cols>
    <col min="1" max="1" width="53.140625" style="46" bestFit="1" customWidth="1"/>
    <col min="2" max="2" width="12.140625" style="45" customWidth="1"/>
    <col min="3" max="3" width="17.00390625" style="45" customWidth="1"/>
    <col min="4" max="4" width="16.28125" style="45" bestFit="1" customWidth="1"/>
    <col min="5" max="5" width="20.28125" style="46" customWidth="1"/>
    <col min="6" max="6" width="17.28125" style="46" customWidth="1"/>
    <col min="7" max="256" width="9.140625" style="46" customWidth="1"/>
    <col min="257" max="257" width="53.140625" style="46" bestFit="1" customWidth="1"/>
    <col min="258" max="258" width="12.140625" style="46" customWidth="1"/>
    <col min="259" max="259" width="17.00390625" style="46" customWidth="1"/>
    <col min="260" max="260" width="16.28125" style="46" bestFit="1" customWidth="1"/>
    <col min="261" max="261" width="20.28125" style="46" customWidth="1"/>
    <col min="262" max="262" width="17.28125" style="46" customWidth="1"/>
    <col min="263" max="512" width="9.140625" style="46" customWidth="1"/>
    <col min="513" max="513" width="53.140625" style="46" bestFit="1" customWidth="1"/>
    <col min="514" max="514" width="12.140625" style="46" customWidth="1"/>
    <col min="515" max="515" width="17.00390625" style="46" customWidth="1"/>
    <col min="516" max="516" width="16.28125" style="46" bestFit="1" customWidth="1"/>
    <col min="517" max="517" width="20.28125" style="46" customWidth="1"/>
    <col min="518" max="518" width="17.28125" style="46" customWidth="1"/>
    <col min="519" max="768" width="9.140625" style="46" customWidth="1"/>
    <col min="769" max="769" width="53.140625" style="46" bestFit="1" customWidth="1"/>
    <col min="770" max="770" width="12.140625" style="46" customWidth="1"/>
    <col min="771" max="771" width="17.00390625" style="46" customWidth="1"/>
    <col min="772" max="772" width="16.28125" style="46" bestFit="1" customWidth="1"/>
    <col min="773" max="773" width="20.28125" style="46" customWidth="1"/>
    <col min="774" max="774" width="17.28125" style="46" customWidth="1"/>
    <col min="775" max="1024" width="9.140625" style="46" customWidth="1"/>
    <col min="1025" max="1025" width="53.140625" style="46" bestFit="1" customWidth="1"/>
    <col min="1026" max="1026" width="12.140625" style="46" customWidth="1"/>
    <col min="1027" max="1027" width="17.00390625" style="46" customWidth="1"/>
    <col min="1028" max="1028" width="16.28125" style="46" bestFit="1" customWidth="1"/>
    <col min="1029" max="1029" width="20.28125" style="46" customWidth="1"/>
    <col min="1030" max="1030" width="17.28125" style="46" customWidth="1"/>
    <col min="1031" max="1280" width="9.140625" style="46" customWidth="1"/>
    <col min="1281" max="1281" width="53.140625" style="46" bestFit="1" customWidth="1"/>
    <col min="1282" max="1282" width="12.140625" style="46" customWidth="1"/>
    <col min="1283" max="1283" width="17.00390625" style="46" customWidth="1"/>
    <col min="1284" max="1284" width="16.28125" style="46" bestFit="1" customWidth="1"/>
    <col min="1285" max="1285" width="20.28125" style="46" customWidth="1"/>
    <col min="1286" max="1286" width="17.28125" style="46" customWidth="1"/>
    <col min="1287" max="1536" width="9.140625" style="46" customWidth="1"/>
    <col min="1537" max="1537" width="53.140625" style="46" bestFit="1" customWidth="1"/>
    <col min="1538" max="1538" width="12.140625" style="46" customWidth="1"/>
    <col min="1539" max="1539" width="17.00390625" style="46" customWidth="1"/>
    <col min="1540" max="1540" width="16.28125" style="46" bestFit="1" customWidth="1"/>
    <col min="1541" max="1541" width="20.28125" style="46" customWidth="1"/>
    <col min="1542" max="1542" width="17.28125" style="46" customWidth="1"/>
    <col min="1543" max="1792" width="9.140625" style="46" customWidth="1"/>
    <col min="1793" max="1793" width="53.140625" style="46" bestFit="1" customWidth="1"/>
    <col min="1794" max="1794" width="12.140625" style="46" customWidth="1"/>
    <col min="1795" max="1795" width="17.00390625" style="46" customWidth="1"/>
    <col min="1796" max="1796" width="16.28125" style="46" bestFit="1" customWidth="1"/>
    <col min="1797" max="1797" width="20.28125" style="46" customWidth="1"/>
    <col min="1798" max="1798" width="17.28125" style="46" customWidth="1"/>
    <col min="1799" max="2048" width="9.140625" style="46" customWidth="1"/>
    <col min="2049" max="2049" width="53.140625" style="46" bestFit="1" customWidth="1"/>
    <col min="2050" max="2050" width="12.140625" style="46" customWidth="1"/>
    <col min="2051" max="2051" width="17.00390625" style="46" customWidth="1"/>
    <col min="2052" max="2052" width="16.28125" style="46" bestFit="1" customWidth="1"/>
    <col min="2053" max="2053" width="20.28125" style="46" customWidth="1"/>
    <col min="2054" max="2054" width="17.28125" style="46" customWidth="1"/>
    <col min="2055" max="2304" width="9.140625" style="46" customWidth="1"/>
    <col min="2305" max="2305" width="53.140625" style="46" bestFit="1" customWidth="1"/>
    <col min="2306" max="2306" width="12.140625" style="46" customWidth="1"/>
    <col min="2307" max="2307" width="17.00390625" style="46" customWidth="1"/>
    <col min="2308" max="2308" width="16.28125" style="46" bestFit="1" customWidth="1"/>
    <col min="2309" max="2309" width="20.28125" style="46" customWidth="1"/>
    <col min="2310" max="2310" width="17.28125" style="46" customWidth="1"/>
    <col min="2311" max="2560" width="9.140625" style="46" customWidth="1"/>
    <col min="2561" max="2561" width="53.140625" style="46" bestFit="1" customWidth="1"/>
    <col min="2562" max="2562" width="12.140625" style="46" customWidth="1"/>
    <col min="2563" max="2563" width="17.00390625" style="46" customWidth="1"/>
    <col min="2564" max="2564" width="16.28125" style="46" bestFit="1" customWidth="1"/>
    <col min="2565" max="2565" width="20.28125" style="46" customWidth="1"/>
    <col min="2566" max="2566" width="17.28125" style="46" customWidth="1"/>
    <col min="2567" max="2816" width="9.140625" style="46" customWidth="1"/>
    <col min="2817" max="2817" width="53.140625" style="46" bestFit="1" customWidth="1"/>
    <col min="2818" max="2818" width="12.140625" style="46" customWidth="1"/>
    <col min="2819" max="2819" width="17.00390625" style="46" customWidth="1"/>
    <col min="2820" max="2820" width="16.28125" style="46" bestFit="1" customWidth="1"/>
    <col min="2821" max="2821" width="20.28125" style="46" customWidth="1"/>
    <col min="2822" max="2822" width="17.28125" style="46" customWidth="1"/>
    <col min="2823" max="3072" width="9.140625" style="46" customWidth="1"/>
    <col min="3073" max="3073" width="53.140625" style="46" bestFit="1" customWidth="1"/>
    <col min="3074" max="3074" width="12.140625" style="46" customWidth="1"/>
    <col min="3075" max="3075" width="17.00390625" style="46" customWidth="1"/>
    <col min="3076" max="3076" width="16.28125" style="46" bestFit="1" customWidth="1"/>
    <col min="3077" max="3077" width="20.28125" style="46" customWidth="1"/>
    <col min="3078" max="3078" width="17.28125" style="46" customWidth="1"/>
    <col min="3079" max="3328" width="9.140625" style="46" customWidth="1"/>
    <col min="3329" max="3329" width="53.140625" style="46" bestFit="1" customWidth="1"/>
    <col min="3330" max="3330" width="12.140625" style="46" customWidth="1"/>
    <col min="3331" max="3331" width="17.00390625" style="46" customWidth="1"/>
    <col min="3332" max="3332" width="16.28125" style="46" bestFit="1" customWidth="1"/>
    <col min="3333" max="3333" width="20.28125" style="46" customWidth="1"/>
    <col min="3334" max="3334" width="17.28125" style="46" customWidth="1"/>
    <col min="3335" max="3584" width="9.140625" style="46" customWidth="1"/>
    <col min="3585" max="3585" width="53.140625" style="46" bestFit="1" customWidth="1"/>
    <col min="3586" max="3586" width="12.140625" style="46" customWidth="1"/>
    <col min="3587" max="3587" width="17.00390625" style="46" customWidth="1"/>
    <col min="3588" max="3588" width="16.28125" style="46" bestFit="1" customWidth="1"/>
    <col min="3589" max="3589" width="20.28125" style="46" customWidth="1"/>
    <col min="3590" max="3590" width="17.28125" style="46" customWidth="1"/>
    <col min="3591" max="3840" width="9.140625" style="46" customWidth="1"/>
    <col min="3841" max="3841" width="53.140625" style="46" bestFit="1" customWidth="1"/>
    <col min="3842" max="3842" width="12.140625" style="46" customWidth="1"/>
    <col min="3843" max="3843" width="17.00390625" style="46" customWidth="1"/>
    <col min="3844" max="3844" width="16.28125" style="46" bestFit="1" customWidth="1"/>
    <col min="3845" max="3845" width="20.28125" style="46" customWidth="1"/>
    <col min="3846" max="3846" width="17.28125" style="46" customWidth="1"/>
    <col min="3847" max="4096" width="9.140625" style="46" customWidth="1"/>
    <col min="4097" max="4097" width="53.140625" style="46" bestFit="1" customWidth="1"/>
    <col min="4098" max="4098" width="12.140625" style="46" customWidth="1"/>
    <col min="4099" max="4099" width="17.00390625" style="46" customWidth="1"/>
    <col min="4100" max="4100" width="16.28125" style="46" bestFit="1" customWidth="1"/>
    <col min="4101" max="4101" width="20.28125" style="46" customWidth="1"/>
    <col min="4102" max="4102" width="17.28125" style="46" customWidth="1"/>
    <col min="4103" max="4352" width="9.140625" style="46" customWidth="1"/>
    <col min="4353" max="4353" width="53.140625" style="46" bestFit="1" customWidth="1"/>
    <col min="4354" max="4354" width="12.140625" style="46" customWidth="1"/>
    <col min="4355" max="4355" width="17.00390625" style="46" customWidth="1"/>
    <col min="4356" max="4356" width="16.28125" style="46" bestFit="1" customWidth="1"/>
    <col min="4357" max="4357" width="20.28125" style="46" customWidth="1"/>
    <col min="4358" max="4358" width="17.28125" style="46" customWidth="1"/>
    <col min="4359" max="4608" width="9.140625" style="46" customWidth="1"/>
    <col min="4609" max="4609" width="53.140625" style="46" bestFit="1" customWidth="1"/>
    <col min="4610" max="4610" width="12.140625" style="46" customWidth="1"/>
    <col min="4611" max="4611" width="17.00390625" style="46" customWidth="1"/>
    <col min="4612" max="4612" width="16.28125" style="46" bestFit="1" customWidth="1"/>
    <col min="4613" max="4613" width="20.28125" style="46" customWidth="1"/>
    <col min="4614" max="4614" width="17.28125" style="46" customWidth="1"/>
    <col min="4615" max="4864" width="9.140625" style="46" customWidth="1"/>
    <col min="4865" max="4865" width="53.140625" style="46" bestFit="1" customWidth="1"/>
    <col min="4866" max="4866" width="12.140625" style="46" customWidth="1"/>
    <col min="4867" max="4867" width="17.00390625" style="46" customWidth="1"/>
    <col min="4868" max="4868" width="16.28125" style="46" bestFit="1" customWidth="1"/>
    <col min="4869" max="4869" width="20.28125" style="46" customWidth="1"/>
    <col min="4870" max="4870" width="17.28125" style="46" customWidth="1"/>
    <col min="4871" max="5120" width="9.140625" style="46" customWidth="1"/>
    <col min="5121" max="5121" width="53.140625" style="46" bestFit="1" customWidth="1"/>
    <col min="5122" max="5122" width="12.140625" style="46" customWidth="1"/>
    <col min="5123" max="5123" width="17.00390625" style="46" customWidth="1"/>
    <col min="5124" max="5124" width="16.28125" style="46" bestFit="1" customWidth="1"/>
    <col min="5125" max="5125" width="20.28125" style="46" customWidth="1"/>
    <col min="5126" max="5126" width="17.28125" style="46" customWidth="1"/>
    <col min="5127" max="5376" width="9.140625" style="46" customWidth="1"/>
    <col min="5377" max="5377" width="53.140625" style="46" bestFit="1" customWidth="1"/>
    <col min="5378" max="5378" width="12.140625" style="46" customWidth="1"/>
    <col min="5379" max="5379" width="17.00390625" style="46" customWidth="1"/>
    <col min="5380" max="5380" width="16.28125" style="46" bestFit="1" customWidth="1"/>
    <col min="5381" max="5381" width="20.28125" style="46" customWidth="1"/>
    <col min="5382" max="5382" width="17.28125" style="46" customWidth="1"/>
    <col min="5383" max="5632" width="9.140625" style="46" customWidth="1"/>
    <col min="5633" max="5633" width="53.140625" style="46" bestFit="1" customWidth="1"/>
    <col min="5634" max="5634" width="12.140625" style="46" customWidth="1"/>
    <col min="5635" max="5635" width="17.00390625" style="46" customWidth="1"/>
    <col min="5636" max="5636" width="16.28125" style="46" bestFit="1" customWidth="1"/>
    <col min="5637" max="5637" width="20.28125" style="46" customWidth="1"/>
    <col min="5638" max="5638" width="17.28125" style="46" customWidth="1"/>
    <col min="5639" max="5888" width="9.140625" style="46" customWidth="1"/>
    <col min="5889" max="5889" width="53.140625" style="46" bestFit="1" customWidth="1"/>
    <col min="5890" max="5890" width="12.140625" style="46" customWidth="1"/>
    <col min="5891" max="5891" width="17.00390625" style="46" customWidth="1"/>
    <col min="5892" max="5892" width="16.28125" style="46" bestFit="1" customWidth="1"/>
    <col min="5893" max="5893" width="20.28125" style="46" customWidth="1"/>
    <col min="5894" max="5894" width="17.28125" style="46" customWidth="1"/>
    <col min="5895" max="6144" width="9.140625" style="46" customWidth="1"/>
    <col min="6145" max="6145" width="53.140625" style="46" bestFit="1" customWidth="1"/>
    <col min="6146" max="6146" width="12.140625" style="46" customWidth="1"/>
    <col min="6147" max="6147" width="17.00390625" style="46" customWidth="1"/>
    <col min="6148" max="6148" width="16.28125" style="46" bestFit="1" customWidth="1"/>
    <col min="6149" max="6149" width="20.28125" style="46" customWidth="1"/>
    <col min="6150" max="6150" width="17.28125" style="46" customWidth="1"/>
    <col min="6151" max="6400" width="9.140625" style="46" customWidth="1"/>
    <col min="6401" max="6401" width="53.140625" style="46" bestFit="1" customWidth="1"/>
    <col min="6402" max="6402" width="12.140625" style="46" customWidth="1"/>
    <col min="6403" max="6403" width="17.00390625" style="46" customWidth="1"/>
    <col min="6404" max="6404" width="16.28125" style="46" bestFit="1" customWidth="1"/>
    <col min="6405" max="6405" width="20.28125" style="46" customWidth="1"/>
    <col min="6406" max="6406" width="17.28125" style="46" customWidth="1"/>
    <col min="6407" max="6656" width="9.140625" style="46" customWidth="1"/>
    <col min="6657" max="6657" width="53.140625" style="46" bestFit="1" customWidth="1"/>
    <col min="6658" max="6658" width="12.140625" style="46" customWidth="1"/>
    <col min="6659" max="6659" width="17.00390625" style="46" customWidth="1"/>
    <col min="6660" max="6660" width="16.28125" style="46" bestFit="1" customWidth="1"/>
    <col min="6661" max="6661" width="20.28125" style="46" customWidth="1"/>
    <col min="6662" max="6662" width="17.28125" style="46" customWidth="1"/>
    <col min="6663" max="6912" width="9.140625" style="46" customWidth="1"/>
    <col min="6913" max="6913" width="53.140625" style="46" bestFit="1" customWidth="1"/>
    <col min="6914" max="6914" width="12.140625" style="46" customWidth="1"/>
    <col min="6915" max="6915" width="17.00390625" style="46" customWidth="1"/>
    <col min="6916" max="6916" width="16.28125" style="46" bestFit="1" customWidth="1"/>
    <col min="6917" max="6917" width="20.28125" style="46" customWidth="1"/>
    <col min="6918" max="6918" width="17.28125" style="46" customWidth="1"/>
    <col min="6919" max="7168" width="9.140625" style="46" customWidth="1"/>
    <col min="7169" max="7169" width="53.140625" style="46" bestFit="1" customWidth="1"/>
    <col min="7170" max="7170" width="12.140625" style="46" customWidth="1"/>
    <col min="7171" max="7171" width="17.00390625" style="46" customWidth="1"/>
    <col min="7172" max="7172" width="16.28125" style="46" bestFit="1" customWidth="1"/>
    <col min="7173" max="7173" width="20.28125" style="46" customWidth="1"/>
    <col min="7174" max="7174" width="17.28125" style="46" customWidth="1"/>
    <col min="7175" max="7424" width="9.140625" style="46" customWidth="1"/>
    <col min="7425" max="7425" width="53.140625" style="46" bestFit="1" customWidth="1"/>
    <col min="7426" max="7426" width="12.140625" style="46" customWidth="1"/>
    <col min="7427" max="7427" width="17.00390625" style="46" customWidth="1"/>
    <col min="7428" max="7428" width="16.28125" style="46" bestFit="1" customWidth="1"/>
    <col min="7429" max="7429" width="20.28125" style="46" customWidth="1"/>
    <col min="7430" max="7430" width="17.28125" style="46" customWidth="1"/>
    <col min="7431" max="7680" width="9.140625" style="46" customWidth="1"/>
    <col min="7681" max="7681" width="53.140625" style="46" bestFit="1" customWidth="1"/>
    <col min="7682" max="7682" width="12.140625" style="46" customWidth="1"/>
    <col min="7683" max="7683" width="17.00390625" style="46" customWidth="1"/>
    <col min="7684" max="7684" width="16.28125" style="46" bestFit="1" customWidth="1"/>
    <col min="7685" max="7685" width="20.28125" style="46" customWidth="1"/>
    <col min="7686" max="7686" width="17.28125" style="46" customWidth="1"/>
    <col min="7687" max="7936" width="9.140625" style="46" customWidth="1"/>
    <col min="7937" max="7937" width="53.140625" style="46" bestFit="1" customWidth="1"/>
    <col min="7938" max="7938" width="12.140625" style="46" customWidth="1"/>
    <col min="7939" max="7939" width="17.00390625" style="46" customWidth="1"/>
    <col min="7940" max="7940" width="16.28125" style="46" bestFit="1" customWidth="1"/>
    <col min="7941" max="7941" width="20.28125" style="46" customWidth="1"/>
    <col min="7942" max="7942" width="17.28125" style="46" customWidth="1"/>
    <col min="7943" max="8192" width="9.140625" style="46" customWidth="1"/>
    <col min="8193" max="8193" width="53.140625" style="46" bestFit="1" customWidth="1"/>
    <col min="8194" max="8194" width="12.140625" style="46" customWidth="1"/>
    <col min="8195" max="8195" width="17.00390625" style="46" customWidth="1"/>
    <col min="8196" max="8196" width="16.28125" style="46" bestFit="1" customWidth="1"/>
    <col min="8197" max="8197" width="20.28125" style="46" customWidth="1"/>
    <col min="8198" max="8198" width="17.28125" style="46" customWidth="1"/>
    <col min="8199" max="8448" width="9.140625" style="46" customWidth="1"/>
    <col min="8449" max="8449" width="53.140625" style="46" bestFit="1" customWidth="1"/>
    <col min="8450" max="8450" width="12.140625" style="46" customWidth="1"/>
    <col min="8451" max="8451" width="17.00390625" style="46" customWidth="1"/>
    <col min="8452" max="8452" width="16.28125" style="46" bestFit="1" customWidth="1"/>
    <col min="8453" max="8453" width="20.28125" style="46" customWidth="1"/>
    <col min="8454" max="8454" width="17.28125" style="46" customWidth="1"/>
    <col min="8455" max="8704" width="9.140625" style="46" customWidth="1"/>
    <col min="8705" max="8705" width="53.140625" style="46" bestFit="1" customWidth="1"/>
    <col min="8706" max="8706" width="12.140625" style="46" customWidth="1"/>
    <col min="8707" max="8707" width="17.00390625" style="46" customWidth="1"/>
    <col min="8708" max="8708" width="16.28125" style="46" bestFit="1" customWidth="1"/>
    <col min="8709" max="8709" width="20.28125" style="46" customWidth="1"/>
    <col min="8710" max="8710" width="17.28125" style="46" customWidth="1"/>
    <col min="8711" max="8960" width="9.140625" style="46" customWidth="1"/>
    <col min="8961" max="8961" width="53.140625" style="46" bestFit="1" customWidth="1"/>
    <col min="8962" max="8962" width="12.140625" style="46" customWidth="1"/>
    <col min="8963" max="8963" width="17.00390625" style="46" customWidth="1"/>
    <col min="8964" max="8964" width="16.28125" style="46" bestFit="1" customWidth="1"/>
    <col min="8965" max="8965" width="20.28125" style="46" customWidth="1"/>
    <col min="8966" max="8966" width="17.28125" style="46" customWidth="1"/>
    <col min="8967" max="9216" width="9.140625" style="46" customWidth="1"/>
    <col min="9217" max="9217" width="53.140625" style="46" bestFit="1" customWidth="1"/>
    <col min="9218" max="9218" width="12.140625" style="46" customWidth="1"/>
    <col min="9219" max="9219" width="17.00390625" style="46" customWidth="1"/>
    <col min="9220" max="9220" width="16.28125" style="46" bestFit="1" customWidth="1"/>
    <col min="9221" max="9221" width="20.28125" style="46" customWidth="1"/>
    <col min="9222" max="9222" width="17.28125" style="46" customWidth="1"/>
    <col min="9223" max="9472" width="9.140625" style="46" customWidth="1"/>
    <col min="9473" max="9473" width="53.140625" style="46" bestFit="1" customWidth="1"/>
    <col min="9474" max="9474" width="12.140625" style="46" customWidth="1"/>
    <col min="9475" max="9475" width="17.00390625" style="46" customWidth="1"/>
    <col min="9476" max="9476" width="16.28125" style="46" bestFit="1" customWidth="1"/>
    <col min="9477" max="9477" width="20.28125" style="46" customWidth="1"/>
    <col min="9478" max="9478" width="17.28125" style="46" customWidth="1"/>
    <col min="9479" max="9728" width="9.140625" style="46" customWidth="1"/>
    <col min="9729" max="9729" width="53.140625" style="46" bestFit="1" customWidth="1"/>
    <col min="9730" max="9730" width="12.140625" style="46" customWidth="1"/>
    <col min="9731" max="9731" width="17.00390625" style="46" customWidth="1"/>
    <col min="9732" max="9732" width="16.28125" style="46" bestFit="1" customWidth="1"/>
    <col min="9733" max="9733" width="20.28125" style="46" customWidth="1"/>
    <col min="9734" max="9734" width="17.28125" style="46" customWidth="1"/>
    <col min="9735" max="9984" width="9.140625" style="46" customWidth="1"/>
    <col min="9985" max="9985" width="53.140625" style="46" bestFit="1" customWidth="1"/>
    <col min="9986" max="9986" width="12.140625" style="46" customWidth="1"/>
    <col min="9987" max="9987" width="17.00390625" style="46" customWidth="1"/>
    <col min="9988" max="9988" width="16.28125" style="46" bestFit="1" customWidth="1"/>
    <col min="9989" max="9989" width="20.28125" style="46" customWidth="1"/>
    <col min="9990" max="9990" width="17.28125" style="46" customWidth="1"/>
    <col min="9991" max="10240" width="9.140625" style="46" customWidth="1"/>
    <col min="10241" max="10241" width="53.140625" style="46" bestFit="1" customWidth="1"/>
    <col min="10242" max="10242" width="12.140625" style="46" customWidth="1"/>
    <col min="10243" max="10243" width="17.00390625" style="46" customWidth="1"/>
    <col min="10244" max="10244" width="16.28125" style="46" bestFit="1" customWidth="1"/>
    <col min="10245" max="10245" width="20.28125" style="46" customWidth="1"/>
    <col min="10246" max="10246" width="17.28125" style="46" customWidth="1"/>
    <col min="10247" max="10496" width="9.140625" style="46" customWidth="1"/>
    <col min="10497" max="10497" width="53.140625" style="46" bestFit="1" customWidth="1"/>
    <col min="10498" max="10498" width="12.140625" style="46" customWidth="1"/>
    <col min="10499" max="10499" width="17.00390625" style="46" customWidth="1"/>
    <col min="10500" max="10500" width="16.28125" style="46" bestFit="1" customWidth="1"/>
    <col min="10501" max="10501" width="20.28125" style="46" customWidth="1"/>
    <col min="10502" max="10502" width="17.28125" style="46" customWidth="1"/>
    <col min="10503" max="10752" width="9.140625" style="46" customWidth="1"/>
    <col min="10753" max="10753" width="53.140625" style="46" bestFit="1" customWidth="1"/>
    <col min="10754" max="10754" width="12.140625" style="46" customWidth="1"/>
    <col min="10755" max="10755" width="17.00390625" style="46" customWidth="1"/>
    <col min="10756" max="10756" width="16.28125" style="46" bestFit="1" customWidth="1"/>
    <col min="10757" max="10757" width="20.28125" style="46" customWidth="1"/>
    <col min="10758" max="10758" width="17.28125" style="46" customWidth="1"/>
    <col min="10759" max="11008" width="9.140625" style="46" customWidth="1"/>
    <col min="11009" max="11009" width="53.140625" style="46" bestFit="1" customWidth="1"/>
    <col min="11010" max="11010" width="12.140625" style="46" customWidth="1"/>
    <col min="11011" max="11011" width="17.00390625" style="46" customWidth="1"/>
    <col min="11012" max="11012" width="16.28125" style="46" bestFit="1" customWidth="1"/>
    <col min="11013" max="11013" width="20.28125" style="46" customWidth="1"/>
    <col min="11014" max="11014" width="17.28125" style="46" customWidth="1"/>
    <col min="11015" max="11264" width="9.140625" style="46" customWidth="1"/>
    <col min="11265" max="11265" width="53.140625" style="46" bestFit="1" customWidth="1"/>
    <col min="11266" max="11266" width="12.140625" style="46" customWidth="1"/>
    <col min="11267" max="11267" width="17.00390625" style="46" customWidth="1"/>
    <col min="11268" max="11268" width="16.28125" style="46" bestFit="1" customWidth="1"/>
    <col min="11269" max="11269" width="20.28125" style="46" customWidth="1"/>
    <col min="11270" max="11270" width="17.28125" style="46" customWidth="1"/>
    <col min="11271" max="11520" width="9.140625" style="46" customWidth="1"/>
    <col min="11521" max="11521" width="53.140625" style="46" bestFit="1" customWidth="1"/>
    <col min="11522" max="11522" width="12.140625" style="46" customWidth="1"/>
    <col min="11523" max="11523" width="17.00390625" style="46" customWidth="1"/>
    <col min="11524" max="11524" width="16.28125" style="46" bestFit="1" customWidth="1"/>
    <col min="11525" max="11525" width="20.28125" style="46" customWidth="1"/>
    <col min="11526" max="11526" width="17.28125" style="46" customWidth="1"/>
    <col min="11527" max="11776" width="9.140625" style="46" customWidth="1"/>
    <col min="11777" max="11777" width="53.140625" style="46" bestFit="1" customWidth="1"/>
    <col min="11778" max="11778" width="12.140625" style="46" customWidth="1"/>
    <col min="11779" max="11779" width="17.00390625" style="46" customWidth="1"/>
    <col min="11780" max="11780" width="16.28125" style="46" bestFit="1" customWidth="1"/>
    <col min="11781" max="11781" width="20.28125" style="46" customWidth="1"/>
    <col min="11782" max="11782" width="17.28125" style="46" customWidth="1"/>
    <col min="11783" max="12032" width="9.140625" style="46" customWidth="1"/>
    <col min="12033" max="12033" width="53.140625" style="46" bestFit="1" customWidth="1"/>
    <col min="12034" max="12034" width="12.140625" style="46" customWidth="1"/>
    <col min="12035" max="12035" width="17.00390625" style="46" customWidth="1"/>
    <col min="12036" max="12036" width="16.28125" style="46" bestFit="1" customWidth="1"/>
    <col min="12037" max="12037" width="20.28125" style="46" customWidth="1"/>
    <col min="12038" max="12038" width="17.28125" style="46" customWidth="1"/>
    <col min="12039" max="12288" width="9.140625" style="46" customWidth="1"/>
    <col min="12289" max="12289" width="53.140625" style="46" bestFit="1" customWidth="1"/>
    <col min="12290" max="12290" width="12.140625" style="46" customWidth="1"/>
    <col min="12291" max="12291" width="17.00390625" style="46" customWidth="1"/>
    <col min="12292" max="12292" width="16.28125" style="46" bestFit="1" customWidth="1"/>
    <col min="12293" max="12293" width="20.28125" style="46" customWidth="1"/>
    <col min="12294" max="12294" width="17.28125" style="46" customWidth="1"/>
    <col min="12295" max="12544" width="9.140625" style="46" customWidth="1"/>
    <col min="12545" max="12545" width="53.140625" style="46" bestFit="1" customWidth="1"/>
    <col min="12546" max="12546" width="12.140625" style="46" customWidth="1"/>
    <col min="12547" max="12547" width="17.00390625" style="46" customWidth="1"/>
    <col min="12548" max="12548" width="16.28125" style="46" bestFit="1" customWidth="1"/>
    <col min="12549" max="12549" width="20.28125" style="46" customWidth="1"/>
    <col min="12550" max="12550" width="17.28125" style="46" customWidth="1"/>
    <col min="12551" max="12800" width="9.140625" style="46" customWidth="1"/>
    <col min="12801" max="12801" width="53.140625" style="46" bestFit="1" customWidth="1"/>
    <col min="12802" max="12802" width="12.140625" style="46" customWidth="1"/>
    <col min="12803" max="12803" width="17.00390625" style="46" customWidth="1"/>
    <col min="12804" max="12804" width="16.28125" style="46" bestFit="1" customWidth="1"/>
    <col min="12805" max="12805" width="20.28125" style="46" customWidth="1"/>
    <col min="12806" max="12806" width="17.28125" style="46" customWidth="1"/>
    <col min="12807" max="13056" width="9.140625" style="46" customWidth="1"/>
    <col min="13057" max="13057" width="53.140625" style="46" bestFit="1" customWidth="1"/>
    <col min="13058" max="13058" width="12.140625" style="46" customWidth="1"/>
    <col min="13059" max="13059" width="17.00390625" style="46" customWidth="1"/>
    <col min="13060" max="13060" width="16.28125" style="46" bestFit="1" customWidth="1"/>
    <col min="13061" max="13061" width="20.28125" style="46" customWidth="1"/>
    <col min="13062" max="13062" width="17.28125" style="46" customWidth="1"/>
    <col min="13063" max="13312" width="9.140625" style="46" customWidth="1"/>
    <col min="13313" max="13313" width="53.140625" style="46" bestFit="1" customWidth="1"/>
    <col min="13314" max="13314" width="12.140625" style="46" customWidth="1"/>
    <col min="13315" max="13315" width="17.00390625" style="46" customWidth="1"/>
    <col min="13316" max="13316" width="16.28125" style="46" bestFit="1" customWidth="1"/>
    <col min="13317" max="13317" width="20.28125" style="46" customWidth="1"/>
    <col min="13318" max="13318" width="17.28125" style="46" customWidth="1"/>
    <col min="13319" max="13568" width="9.140625" style="46" customWidth="1"/>
    <col min="13569" max="13569" width="53.140625" style="46" bestFit="1" customWidth="1"/>
    <col min="13570" max="13570" width="12.140625" style="46" customWidth="1"/>
    <col min="13571" max="13571" width="17.00390625" style="46" customWidth="1"/>
    <col min="13572" max="13572" width="16.28125" style="46" bestFit="1" customWidth="1"/>
    <col min="13573" max="13573" width="20.28125" style="46" customWidth="1"/>
    <col min="13574" max="13574" width="17.28125" style="46" customWidth="1"/>
    <col min="13575" max="13824" width="9.140625" style="46" customWidth="1"/>
    <col min="13825" max="13825" width="53.140625" style="46" bestFit="1" customWidth="1"/>
    <col min="13826" max="13826" width="12.140625" style="46" customWidth="1"/>
    <col min="13827" max="13827" width="17.00390625" style="46" customWidth="1"/>
    <col min="13828" max="13828" width="16.28125" style="46" bestFit="1" customWidth="1"/>
    <col min="13829" max="13829" width="20.28125" style="46" customWidth="1"/>
    <col min="13830" max="13830" width="17.28125" style="46" customWidth="1"/>
    <col min="13831" max="14080" width="9.140625" style="46" customWidth="1"/>
    <col min="14081" max="14081" width="53.140625" style="46" bestFit="1" customWidth="1"/>
    <col min="14082" max="14082" width="12.140625" style="46" customWidth="1"/>
    <col min="14083" max="14083" width="17.00390625" style="46" customWidth="1"/>
    <col min="14084" max="14084" width="16.28125" style="46" bestFit="1" customWidth="1"/>
    <col min="14085" max="14085" width="20.28125" style="46" customWidth="1"/>
    <col min="14086" max="14086" width="17.28125" style="46" customWidth="1"/>
    <col min="14087" max="14336" width="9.140625" style="46" customWidth="1"/>
    <col min="14337" max="14337" width="53.140625" style="46" bestFit="1" customWidth="1"/>
    <col min="14338" max="14338" width="12.140625" style="46" customWidth="1"/>
    <col min="14339" max="14339" width="17.00390625" style="46" customWidth="1"/>
    <col min="14340" max="14340" width="16.28125" style="46" bestFit="1" customWidth="1"/>
    <col min="14341" max="14341" width="20.28125" style="46" customWidth="1"/>
    <col min="14342" max="14342" width="17.28125" style="46" customWidth="1"/>
    <col min="14343" max="14592" width="9.140625" style="46" customWidth="1"/>
    <col min="14593" max="14593" width="53.140625" style="46" bestFit="1" customWidth="1"/>
    <col min="14594" max="14594" width="12.140625" style="46" customWidth="1"/>
    <col min="14595" max="14595" width="17.00390625" style="46" customWidth="1"/>
    <col min="14596" max="14596" width="16.28125" style="46" bestFit="1" customWidth="1"/>
    <col min="14597" max="14597" width="20.28125" style="46" customWidth="1"/>
    <col min="14598" max="14598" width="17.28125" style="46" customWidth="1"/>
    <col min="14599" max="14848" width="9.140625" style="46" customWidth="1"/>
    <col min="14849" max="14849" width="53.140625" style="46" bestFit="1" customWidth="1"/>
    <col min="14850" max="14850" width="12.140625" style="46" customWidth="1"/>
    <col min="14851" max="14851" width="17.00390625" style="46" customWidth="1"/>
    <col min="14852" max="14852" width="16.28125" style="46" bestFit="1" customWidth="1"/>
    <col min="14853" max="14853" width="20.28125" style="46" customWidth="1"/>
    <col min="14854" max="14854" width="17.28125" style="46" customWidth="1"/>
    <col min="14855" max="15104" width="9.140625" style="46" customWidth="1"/>
    <col min="15105" max="15105" width="53.140625" style="46" bestFit="1" customWidth="1"/>
    <col min="15106" max="15106" width="12.140625" style="46" customWidth="1"/>
    <col min="15107" max="15107" width="17.00390625" style="46" customWidth="1"/>
    <col min="15108" max="15108" width="16.28125" style="46" bestFit="1" customWidth="1"/>
    <col min="15109" max="15109" width="20.28125" style="46" customWidth="1"/>
    <col min="15110" max="15110" width="17.28125" style="46" customWidth="1"/>
    <col min="15111" max="15360" width="9.140625" style="46" customWidth="1"/>
    <col min="15361" max="15361" width="53.140625" style="46" bestFit="1" customWidth="1"/>
    <col min="15362" max="15362" width="12.140625" style="46" customWidth="1"/>
    <col min="15363" max="15363" width="17.00390625" style="46" customWidth="1"/>
    <col min="15364" max="15364" width="16.28125" style="46" bestFit="1" customWidth="1"/>
    <col min="15365" max="15365" width="20.28125" style="46" customWidth="1"/>
    <col min="15366" max="15366" width="17.28125" style="46" customWidth="1"/>
    <col min="15367" max="15616" width="9.140625" style="46" customWidth="1"/>
    <col min="15617" max="15617" width="53.140625" style="46" bestFit="1" customWidth="1"/>
    <col min="15618" max="15618" width="12.140625" style="46" customWidth="1"/>
    <col min="15619" max="15619" width="17.00390625" style="46" customWidth="1"/>
    <col min="15620" max="15620" width="16.28125" style="46" bestFit="1" customWidth="1"/>
    <col min="15621" max="15621" width="20.28125" style="46" customWidth="1"/>
    <col min="15622" max="15622" width="17.28125" style="46" customWidth="1"/>
    <col min="15623" max="15872" width="9.140625" style="46" customWidth="1"/>
    <col min="15873" max="15873" width="53.140625" style="46" bestFit="1" customWidth="1"/>
    <col min="15874" max="15874" width="12.140625" style="46" customWidth="1"/>
    <col min="15875" max="15875" width="17.00390625" style="46" customWidth="1"/>
    <col min="15876" max="15876" width="16.28125" style="46" bestFit="1" customWidth="1"/>
    <col min="15877" max="15877" width="20.28125" style="46" customWidth="1"/>
    <col min="15878" max="15878" width="17.28125" style="46" customWidth="1"/>
    <col min="15879" max="16128" width="9.140625" style="46" customWidth="1"/>
    <col min="16129" max="16129" width="53.140625" style="46" bestFit="1" customWidth="1"/>
    <col min="16130" max="16130" width="12.140625" style="46" customWidth="1"/>
    <col min="16131" max="16131" width="17.00390625" style="46" customWidth="1"/>
    <col min="16132" max="16132" width="16.28125" style="46" bestFit="1" customWidth="1"/>
    <col min="16133" max="16133" width="20.28125" style="46" customWidth="1"/>
    <col min="16134" max="16134" width="17.28125" style="46" customWidth="1"/>
    <col min="16135" max="16384" width="9.140625" style="46" customWidth="1"/>
  </cols>
  <sheetData>
    <row r="1" ht="15">
      <c r="A1" s="44" t="s">
        <v>23</v>
      </c>
    </row>
    <row r="2" spans="1:4" ht="60.75" customHeight="1">
      <c r="A2" s="91" t="s">
        <v>30</v>
      </c>
      <c r="B2" s="91"/>
      <c r="C2" s="91"/>
      <c r="D2" s="91"/>
    </row>
    <row r="3" spans="1:4" ht="15">
      <c r="A3" s="92"/>
      <c r="B3" s="93"/>
      <c r="C3" s="93"/>
      <c r="D3" s="93"/>
    </row>
    <row r="4" ht="15">
      <c r="A4" s="47"/>
    </row>
    <row r="6" spans="1:4" ht="15.75">
      <c r="A6" s="94" t="s">
        <v>76</v>
      </c>
      <c r="B6" s="94"/>
      <c r="C6" s="94"/>
      <c r="D6" s="94"/>
    </row>
    <row r="7" spans="1:4" ht="15.75">
      <c r="A7" s="48"/>
      <c r="B7" s="49"/>
      <c r="C7" s="49"/>
      <c r="D7" s="49"/>
    </row>
    <row r="8" ht="18.75">
      <c r="A8" s="50" t="s">
        <v>24</v>
      </c>
    </row>
    <row r="9" ht="15">
      <c r="A9" s="44"/>
    </row>
    <row r="10" ht="14.25" customHeight="1">
      <c r="A10" s="44"/>
    </row>
    <row r="11" spans="2:4" ht="24" customHeight="1" thickBot="1">
      <c r="B11" s="82" t="s">
        <v>25</v>
      </c>
      <c r="C11" s="82" t="s">
        <v>62</v>
      </c>
      <c r="D11" s="82" t="s">
        <v>26</v>
      </c>
    </row>
    <row r="12" spans="1:4" s="51" customFormat="1" ht="21.75" customHeight="1" thickBot="1">
      <c r="A12" s="85" t="s">
        <v>39</v>
      </c>
      <c r="B12" s="86">
        <f>'II.A Soupis prací'!H40</f>
        <v>0</v>
      </c>
      <c r="C12" s="86">
        <f>B12*0.21</f>
        <v>0</v>
      </c>
      <c r="D12" s="86">
        <f>B12+C12</f>
        <v>0</v>
      </c>
    </row>
    <row r="13" spans="1:6" s="54" customFormat="1" ht="21.75" customHeight="1">
      <c r="A13" s="83" t="s">
        <v>27</v>
      </c>
      <c r="B13" s="84">
        <f>SUM(B12:B12)</f>
        <v>0</v>
      </c>
      <c r="C13" s="84" t="s">
        <v>28</v>
      </c>
      <c r="D13" s="84" t="s">
        <v>28</v>
      </c>
      <c r="E13" s="51"/>
      <c r="F13" s="51"/>
    </row>
    <row r="14" spans="1:6" s="54" customFormat="1" ht="21.75" customHeight="1">
      <c r="A14" s="52" t="s">
        <v>68</v>
      </c>
      <c r="B14" s="53" t="s">
        <v>28</v>
      </c>
      <c r="C14" s="53">
        <f>SUM(C12:C13)</f>
        <v>0</v>
      </c>
      <c r="D14" s="53" t="s">
        <v>28</v>
      </c>
      <c r="E14" s="51"/>
      <c r="F14" s="51"/>
    </row>
    <row r="15" spans="1:6" s="54" customFormat="1" ht="21.75" customHeight="1">
      <c r="A15" s="52" t="s">
        <v>29</v>
      </c>
      <c r="B15" s="53" t="s">
        <v>28</v>
      </c>
      <c r="C15" s="53" t="s">
        <v>28</v>
      </c>
      <c r="D15" s="53">
        <f>SUM(D12:D14)</f>
        <v>0</v>
      </c>
      <c r="F15" s="51"/>
    </row>
    <row r="16" spans="1:6" ht="15">
      <c r="A16" s="55"/>
      <c r="B16" s="56"/>
      <c r="C16" s="56"/>
      <c r="D16" s="56"/>
      <c r="E16" s="57"/>
      <c r="F16" s="51"/>
    </row>
    <row r="17" ht="15">
      <c r="F17" s="51"/>
    </row>
    <row r="18" ht="15">
      <c r="F18" s="51"/>
    </row>
    <row r="19" ht="15">
      <c r="F19" s="51"/>
    </row>
    <row r="20" ht="15">
      <c r="F20" s="51"/>
    </row>
    <row r="21" ht="15">
      <c r="F21" s="51"/>
    </row>
  </sheetData>
  <mergeCells count="3">
    <mergeCell ref="A2:D2"/>
    <mergeCell ref="A3:D3"/>
    <mergeCell ref="A6:D6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workbookViewId="0" topLeftCell="A1">
      <selection activeCell="F11" sqref="F11:F20"/>
    </sheetView>
  </sheetViews>
  <sheetFormatPr defaultColWidth="9.140625" defaultRowHeight="15"/>
  <cols>
    <col min="1" max="1" width="8.28125" style="67" customWidth="1"/>
    <col min="2" max="2" width="75.7109375" style="0" customWidth="1"/>
    <col min="3" max="3" width="8.8515625" style="67" bestFit="1" customWidth="1"/>
    <col min="4" max="4" width="13.28125" style="67" customWidth="1"/>
    <col min="5" max="5" width="8.28125" style="67" customWidth="1"/>
    <col min="6" max="7" width="10.7109375" style="34" customWidth="1"/>
    <col min="8" max="8" width="15.7109375" style="34" customWidth="1"/>
    <col min="9" max="9" width="9.140625" style="11" customWidth="1"/>
    <col min="10" max="10" width="10.00390625" style="11" bestFit="1" customWidth="1"/>
    <col min="11" max="11" width="9.140625" style="9" customWidth="1"/>
  </cols>
  <sheetData>
    <row r="1" spans="1:2" ht="23.25">
      <c r="A1" s="95" t="s">
        <v>38</v>
      </c>
      <c r="B1" s="95"/>
    </row>
    <row r="2" spans="2:13" s="32" customFormat="1" ht="15" customHeight="1">
      <c r="B2" s="90" t="s">
        <v>40</v>
      </c>
      <c r="C2" s="5"/>
      <c r="D2" s="5"/>
      <c r="E2" s="5"/>
      <c r="F2" s="35"/>
      <c r="G2" s="71"/>
      <c r="H2" s="71"/>
      <c r="I2" s="71"/>
      <c r="J2" s="71"/>
      <c r="K2" s="71"/>
      <c r="L2" s="71"/>
      <c r="M2" s="71"/>
    </row>
    <row r="3" spans="2:13" s="32" customFormat="1" ht="15">
      <c r="B3" s="31"/>
      <c r="C3" s="5"/>
      <c r="D3" s="5"/>
      <c r="E3" s="5"/>
      <c r="F3" s="89"/>
      <c r="G3" s="89"/>
      <c r="H3" s="89"/>
      <c r="I3" s="71"/>
      <c r="J3" s="71"/>
      <c r="K3" s="71"/>
      <c r="L3" s="71"/>
      <c r="M3" s="71"/>
    </row>
    <row r="4" spans="1:13" s="32" customFormat="1" ht="43.5" customHeight="1">
      <c r="A4" s="31"/>
      <c r="B4" s="98" t="s">
        <v>55</v>
      </c>
      <c r="C4" s="98"/>
      <c r="D4" s="98"/>
      <c r="E4" s="5"/>
      <c r="F4" s="89"/>
      <c r="G4" s="89"/>
      <c r="H4" s="89"/>
      <c r="I4" s="71"/>
      <c r="J4" s="71"/>
      <c r="K4" s="71"/>
      <c r="L4" s="71"/>
      <c r="M4" s="71"/>
    </row>
    <row r="5" spans="1:13" s="32" customFormat="1" ht="15">
      <c r="A5" s="31" t="s">
        <v>15</v>
      </c>
      <c r="B5" s="65" t="s">
        <v>53</v>
      </c>
      <c r="C5" s="87">
        <v>800000</v>
      </c>
      <c r="D5" s="31" t="s">
        <v>2</v>
      </c>
      <c r="E5" s="5"/>
      <c r="F5" s="35"/>
      <c r="G5" s="71"/>
      <c r="H5" s="71"/>
      <c r="I5" s="71"/>
      <c r="J5" s="71"/>
      <c r="K5" s="71"/>
      <c r="L5" s="71"/>
      <c r="M5" s="71"/>
    </row>
    <row r="6" spans="1:2" ht="15">
      <c r="A6" s="66"/>
      <c r="B6" s="70"/>
    </row>
    <row r="7" spans="1:11" s="16" customFormat="1" ht="15">
      <c r="A7" s="15" t="s">
        <v>0</v>
      </c>
      <c r="B7" s="16" t="s">
        <v>1</v>
      </c>
      <c r="C7" s="15" t="s">
        <v>3</v>
      </c>
      <c r="D7" s="15" t="s">
        <v>6</v>
      </c>
      <c r="E7" s="15"/>
      <c r="F7" s="36" t="s">
        <v>4</v>
      </c>
      <c r="G7" s="36" t="s">
        <v>11</v>
      </c>
      <c r="H7" s="36" t="s">
        <v>10</v>
      </c>
      <c r="I7" s="22"/>
      <c r="J7" s="24"/>
      <c r="K7" s="25"/>
    </row>
    <row r="8" spans="1:11" s="20" customFormat="1" ht="5.1" customHeight="1" thickBot="1">
      <c r="A8" s="17"/>
      <c r="B8" s="18"/>
      <c r="C8" s="14"/>
      <c r="D8" s="19"/>
      <c r="E8" s="19"/>
      <c r="F8" s="40"/>
      <c r="G8" s="40"/>
      <c r="H8" s="37"/>
      <c r="I8" s="23"/>
      <c r="J8" s="23"/>
      <c r="K8" s="26"/>
    </row>
    <row r="9" spans="1:11" s="20" customFormat="1" ht="5.1" customHeight="1">
      <c r="A9" s="21"/>
      <c r="C9" s="21"/>
      <c r="D9" s="21"/>
      <c r="E9" s="21"/>
      <c r="F9" s="38"/>
      <c r="G9" s="38"/>
      <c r="H9" s="38"/>
      <c r="I9" s="23"/>
      <c r="J9" s="23"/>
      <c r="K9" s="26"/>
    </row>
    <row r="10" spans="1:11" s="9" customFormat="1" ht="5.1" customHeight="1">
      <c r="A10" s="8"/>
      <c r="C10" s="8"/>
      <c r="D10" s="8"/>
      <c r="E10" s="8"/>
      <c r="F10" s="41"/>
      <c r="G10" s="41"/>
      <c r="H10" s="39"/>
      <c r="I10" s="11"/>
      <c r="J10" s="11"/>
      <c r="K10" s="29"/>
    </row>
    <row r="11" spans="1:13" ht="15">
      <c r="A11" s="5">
        <v>1</v>
      </c>
      <c r="B11" s="32" t="s">
        <v>18</v>
      </c>
      <c r="C11" s="67" t="s">
        <v>2</v>
      </c>
      <c r="D11" s="96" t="s">
        <v>73</v>
      </c>
      <c r="E11" s="96"/>
      <c r="F11" s="72">
        <f>'III.B Typový příklad'!F11</f>
        <v>0</v>
      </c>
      <c r="G11" s="38">
        <f>C5</f>
        <v>800000</v>
      </c>
      <c r="H11" s="39">
        <f>F11*G11</f>
        <v>0</v>
      </c>
      <c r="K11" s="21"/>
      <c r="M11" s="9"/>
    </row>
    <row r="12" spans="2:13" ht="77.25">
      <c r="B12" s="12" t="s">
        <v>46</v>
      </c>
      <c r="F12" s="38"/>
      <c r="G12" s="38"/>
      <c r="H12" s="39"/>
      <c r="K12" s="21"/>
      <c r="M12" s="9"/>
    </row>
    <row r="13" spans="2:13" ht="5.1" customHeight="1">
      <c r="B13" s="2"/>
      <c r="F13" s="38"/>
      <c r="G13" s="38"/>
      <c r="H13" s="39"/>
      <c r="K13" s="21"/>
      <c r="M13" s="9"/>
    </row>
    <row r="14" spans="1:13" ht="15">
      <c r="A14" s="5">
        <v>2</v>
      </c>
      <c r="B14" s="32" t="s">
        <v>41</v>
      </c>
      <c r="C14" s="67" t="s">
        <v>5</v>
      </c>
      <c r="D14" s="96" t="s">
        <v>42</v>
      </c>
      <c r="E14" s="96"/>
      <c r="F14" s="72">
        <f>'III.B Typový příklad'!F14</f>
        <v>0</v>
      </c>
      <c r="G14" s="38">
        <f>+ROUND(C5/50,0)</f>
        <v>16000</v>
      </c>
      <c r="H14" s="39">
        <f>F14*G14</f>
        <v>0</v>
      </c>
      <c r="K14" s="21"/>
      <c r="M14" s="9"/>
    </row>
    <row r="15" spans="2:13" ht="26.25" customHeight="1">
      <c r="B15" s="12" t="s">
        <v>47</v>
      </c>
      <c r="F15" s="38"/>
      <c r="G15" s="38"/>
      <c r="H15" s="39"/>
      <c r="K15" s="21"/>
      <c r="M15" s="9"/>
    </row>
    <row r="16" spans="6:13" ht="5.1" customHeight="1">
      <c r="F16" s="38"/>
      <c r="G16" s="38"/>
      <c r="H16" s="39"/>
      <c r="K16" s="21"/>
      <c r="M16" s="9"/>
    </row>
    <row r="17" spans="1:13" ht="15" customHeight="1">
      <c r="A17" s="5">
        <v>3</v>
      </c>
      <c r="B17" s="32" t="s">
        <v>44</v>
      </c>
      <c r="C17" s="67" t="s">
        <v>2</v>
      </c>
      <c r="D17" s="96" t="s">
        <v>73</v>
      </c>
      <c r="E17" s="96"/>
      <c r="F17" s="72">
        <f>'III.B Typový příklad'!F17</f>
        <v>0</v>
      </c>
      <c r="G17" s="38">
        <f>C5</f>
        <v>800000</v>
      </c>
      <c r="H17" s="39">
        <f>F17*G17</f>
        <v>0</v>
      </c>
      <c r="K17" s="21"/>
      <c r="M17" s="9"/>
    </row>
    <row r="18" spans="2:13" ht="39">
      <c r="B18" s="3" t="s">
        <v>48</v>
      </c>
      <c r="F18" s="38"/>
      <c r="G18" s="38"/>
      <c r="H18" s="39"/>
      <c r="K18" s="21"/>
      <c r="M18" s="9"/>
    </row>
    <row r="19" spans="1:13" ht="15">
      <c r="A19" s="5">
        <v>4</v>
      </c>
      <c r="B19" s="75" t="s">
        <v>43</v>
      </c>
      <c r="F19" s="38"/>
      <c r="G19" s="38"/>
      <c r="H19" s="39"/>
      <c r="K19" s="21"/>
      <c r="M19" s="9"/>
    </row>
    <row r="20" spans="1:13" ht="15">
      <c r="A20" s="4">
        <v>42008</v>
      </c>
      <c r="B20" s="76" t="s">
        <v>63</v>
      </c>
      <c r="C20" s="67" t="s">
        <v>5</v>
      </c>
      <c r="D20" s="97" t="s">
        <v>20</v>
      </c>
      <c r="E20" s="97"/>
      <c r="F20" s="72">
        <f>'III.B Typový příklad'!F20</f>
        <v>0</v>
      </c>
      <c r="G20" s="38">
        <f>+ROUND(C5/500,0)+(ROUND(C5/500,0)*0.1)</f>
        <v>1760</v>
      </c>
      <c r="H20" s="39">
        <f>F20*G20</f>
        <v>0</v>
      </c>
      <c r="K20" s="21"/>
      <c r="M20" s="9"/>
    </row>
    <row r="21" spans="2:13" ht="26.25">
      <c r="B21" s="77" t="s">
        <v>64</v>
      </c>
      <c r="D21" s="97"/>
      <c r="E21" s="97"/>
      <c r="F21" s="38"/>
      <c r="G21" s="38"/>
      <c r="H21" s="39"/>
      <c r="K21" s="21"/>
      <c r="M21" s="9"/>
    </row>
    <row r="22" spans="1:13" ht="15" customHeight="1">
      <c r="A22" s="4">
        <v>42039</v>
      </c>
      <c r="B22" s="76" t="s">
        <v>65</v>
      </c>
      <c r="C22" s="67" t="s">
        <v>5</v>
      </c>
      <c r="D22" s="97" t="s">
        <v>19</v>
      </c>
      <c r="E22" s="97"/>
      <c r="F22" s="72">
        <f>'III.B Typový příklad'!F22</f>
        <v>0</v>
      </c>
      <c r="G22" s="38">
        <f>+ROUND(C5/250,0)+(ROUND(C5/250,0)*0.1)</f>
        <v>3520</v>
      </c>
      <c r="H22" s="39">
        <f>F22*G22</f>
        <v>0</v>
      </c>
      <c r="K22" s="21"/>
      <c r="M22" s="9"/>
    </row>
    <row r="23" spans="2:13" ht="26.25">
      <c r="B23" s="77" t="s">
        <v>66</v>
      </c>
      <c r="D23" s="97"/>
      <c r="E23" s="97"/>
      <c r="F23" s="38"/>
      <c r="G23" s="38"/>
      <c r="H23" s="39"/>
      <c r="K23" s="21"/>
      <c r="M23" s="9"/>
    </row>
    <row r="24" spans="2:13" ht="5.1" customHeight="1">
      <c r="B24" s="76"/>
      <c r="F24" s="38"/>
      <c r="G24" s="38"/>
      <c r="H24" s="39"/>
      <c r="K24" s="21"/>
      <c r="M24" s="9"/>
    </row>
    <row r="25" spans="1:13" ht="15">
      <c r="A25" s="5">
        <v>5</v>
      </c>
      <c r="B25" s="75" t="s">
        <v>45</v>
      </c>
      <c r="F25" s="38"/>
      <c r="G25" s="38"/>
      <c r="H25" s="39"/>
      <c r="K25" s="21"/>
      <c r="M25" s="9"/>
    </row>
    <row r="26" spans="1:13" ht="30">
      <c r="A26" s="62">
        <v>42009</v>
      </c>
      <c r="B26" s="78" t="s">
        <v>74</v>
      </c>
      <c r="C26" s="67" t="s">
        <v>5</v>
      </c>
      <c r="D26" s="96" t="s">
        <v>7</v>
      </c>
      <c r="E26" s="96"/>
      <c r="F26" s="72">
        <f>'III.B Typový příklad'!F26</f>
        <v>0</v>
      </c>
      <c r="G26" s="38">
        <f>+G20/2</f>
        <v>880</v>
      </c>
      <c r="H26" s="39">
        <f>F26*G26</f>
        <v>0</v>
      </c>
      <c r="K26" s="21"/>
      <c r="M26" s="9"/>
    </row>
    <row r="27" spans="1:13" ht="15">
      <c r="A27" s="4">
        <v>42040</v>
      </c>
      <c r="B27" s="76" t="s">
        <v>49</v>
      </c>
      <c r="C27" s="67" t="s">
        <v>5</v>
      </c>
      <c r="D27" s="96" t="s">
        <v>7</v>
      </c>
      <c r="E27" s="96"/>
      <c r="F27" s="72">
        <f>'III.B Typový příklad'!F27</f>
        <v>0</v>
      </c>
      <c r="G27" s="38">
        <f>+G26</f>
        <v>880</v>
      </c>
      <c r="H27" s="39">
        <f>F27*G27</f>
        <v>0</v>
      </c>
      <c r="K27" s="21"/>
      <c r="M27" s="9"/>
    </row>
    <row r="28" spans="1:13" ht="15">
      <c r="A28" s="4">
        <v>42068</v>
      </c>
      <c r="B28" s="76" t="s">
        <v>75</v>
      </c>
      <c r="C28" s="67" t="s">
        <v>5</v>
      </c>
      <c r="D28" s="96" t="s">
        <v>7</v>
      </c>
      <c r="E28" s="96"/>
      <c r="F28" s="72">
        <f>'III.B Typový příklad'!F28</f>
        <v>0</v>
      </c>
      <c r="G28" s="38">
        <f>+G26</f>
        <v>880</v>
      </c>
      <c r="H28" s="39">
        <f>F28*G28</f>
        <v>0</v>
      </c>
      <c r="K28" s="21"/>
      <c r="M28" s="9"/>
    </row>
    <row r="29" spans="2:11" ht="5.1" customHeight="1">
      <c r="B29" s="76"/>
      <c r="F29" s="38"/>
      <c r="G29" s="38"/>
      <c r="H29" s="39"/>
      <c r="K29" s="21"/>
    </row>
    <row r="30" spans="1:11" ht="15" customHeight="1">
      <c r="A30" s="5">
        <v>6</v>
      </c>
      <c r="B30" s="75" t="s">
        <v>50</v>
      </c>
      <c r="F30" s="38"/>
      <c r="G30" s="38"/>
      <c r="H30" s="39"/>
      <c r="K30" s="21"/>
    </row>
    <row r="31" spans="1:11" ht="30">
      <c r="A31" s="68">
        <v>42010</v>
      </c>
      <c r="B31" s="78" t="s">
        <v>67</v>
      </c>
      <c r="C31" s="67" t="s">
        <v>5</v>
      </c>
      <c r="D31" s="96" t="s">
        <v>72</v>
      </c>
      <c r="E31" s="96"/>
      <c r="F31" s="72">
        <f>'III.B Typový příklad'!F31</f>
        <v>0</v>
      </c>
      <c r="G31" s="38">
        <f>+ROUND(G22/3,0)</f>
        <v>1173</v>
      </c>
      <c r="H31" s="39">
        <f aca="true" t="shared" si="0" ref="H31:H33">F31*G31</f>
        <v>0</v>
      </c>
      <c r="K31" s="21"/>
    </row>
    <row r="32" spans="1:11" ht="30">
      <c r="A32" s="68">
        <v>42041</v>
      </c>
      <c r="B32" s="78" t="s">
        <v>51</v>
      </c>
      <c r="C32" s="67" t="s">
        <v>5</v>
      </c>
      <c r="D32" s="96" t="s">
        <v>72</v>
      </c>
      <c r="E32" s="96"/>
      <c r="F32" s="72">
        <f>'III.B Typový příklad'!F32</f>
        <v>0</v>
      </c>
      <c r="G32" s="38">
        <f>+ROUND(G22/3,0)</f>
        <v>1173</v>
      </c>
      <c r="H32" s="39">
        <f t="shared" si="0"/>
        <v>0</v>
      </c>
      <c r="K32" s="21"/>
    </row>
    <row r="33" spans="1:11" ht="15" customHeight="1">
      <c r="A33" s="68">
        <v>42800</v>
      </c>
      <c r="B33" s="78" t="s">
        <v>52</v>
      </c>
      <c r="D33" s="96" t="s">
        <v>17</v>
      </c>
      <c r="E33" s="96"/>
      <c r="F33" s="72">
        <f>'III.B Typový příklad'!F33</f>
        <v>0</v>
      </c>
      <c r="G33" s="38">
        <f>+G22</f>
        <v>3520</v>
      </c>
      <c r="H33" s="39">
        <f t="shared" si="0"/>
        <v>0</v>
      </c>
      <c r="K33" s="21"/>
    </row>
    <row r="34" spans="2:11" ht="5.1" customHeight="1">
      <c r="B34" s="76"/>
      <c r="F34" s="38"/>
      <c r="G34" s="38"/>
      <c r="H34" s="39"/>
      <c r="K34" s="21"/>
    </row>
    <row r="35" spans="1:11" ht="30">
      <c r="A35" s="64">
        <v>7</v>
      </c>
      <c r="B35" s="79" t="s">
        <v>54</v>
      </c>
      <c r="C35" s="67" t="s">
        <v>8</v>
      </c>
      <c r="D35" s="99" t="s">
        <v>9</v>
      </c>
      <c r="E35" s="99"/>
      <c r="F35" s="72">
        <f>'III.B Typový příklad'!F35</f>
        <v>0</v>
      </c>
      <c r="G35" s="38">
        <v>60</v>
      </c>
      <c r="H35" s="39">
        <f>F35*G35</f>
        <v>0</v>
      </c>
      <c r="K35" s="21"/>
    </row>
    <row r="36" spans="2:11" ht="5.1" customHeight="1">
      <c r="B36" s="76"/>
      <c r="F36" s="38"/>
      <c r="G36" s="38"/>
      <c r="H36" s="39"/>
      <c r="K36" s="21"/>
    </row>
    <row r="37" spans="1:11" ht="43.5" customHeight="1">
      <c r="A37" s="64">
        <v>8</v>
      </c>
      <c r="B37" s="79" t="s">
        <v>36</v>
      </c>
      <c r="C37" s="67" t="s">
        <v>8</v>
      </c>
      <c r="D37" s="99" t="s">
        <v>9</v>
      </c>
      <c r="E37" s="99"/>
      <c r="F37" s="72">
        <f>'III.B Typový příklad'!F37</f>
        <v>0</v>
      </c>
      <c r="G37" s="38">
        <v>300</v>
      </c>
      <c r="H37" s="39">
        <f>F37*G37</f>
        <v>0</v>
      </c>
      <c r="K37" s="21"/>
    </row>
    <row r="38" spans="1:11" s="20" customFormat="1" ht="5.1" customHeight="1" thickBot="1">
      <c r="A38" s="17"/>
      <c r="B38" s="80"/>
      <c r="C38" s="14"/>
      <c r="D38" s="19"/>
      <c r="E38" s="19"/>
      <c r="F38" s="43"/>
      <c r="G38" s="40"/>
      <c r="H38" s="37"/>
      <c r="I38" s="23"/>
      <c r="J38" s="23"/>
      <c r="K38" s="26"/>
    </row>
    <row r="39" spans="1:11" s="20" customFormat="1" ht="5.1" customHeight="1">
      <c r="A39" s="21"/>
      <c r="B39" s="81"/>
      <c r="C39" s="21"/>
      <c r="D39" s="21"/>
      <c r="E39" s="21"/>
      <c r="F39" s="38"/>
      <c r="G39" s="38"/>
      <c r="H39" s="38"/>
      <c r="I39" s="23"/>
      <c r="J39" s="23"/>
      <c r="K39" s="26"/>
    </row>
    <row r="40" spans="1:11" s="32" customFormat="1" ht="15">
      <c r="A40" s="5"/>
      <c r="B40" s="75" t="s">
        <v>16</v>
      </c>
      <c r="C40" s="13"/>
      <c r="D40" s="13"/>
      <c r="E40" s="13"/>
      <c r="F40" s="35"/>
      <c r="G40" s="35"/>
      <c r="H40" s="35">
        <f>SUM(H10:H37)</f>
        <v>0</v>
      </c>
      <c r="I40" s="88"/>
      <c r="J40" s="88"/>
      <c r="K40" s="9"/>
    </row>
    <row r="41" ht="15">
      <c r="B41" s="76"/>
    </row>
    <row r="42" ht="15">
      <c r="B42" s="76" t="s">
        <v>61</v>
      </c>
    </row>
  </sheetData>
  <mergeCells count="15">
    <mergeCell ref="D35:E35"/>
    <mergeCell ref="D37:E37"/>
    <mergeCell ref="D33:E33"/>
    <mergeCell ref="D32:E32"/>
    <mergeCell ref="D22:E23"/>
    <mergeCell ref="D26:E26"/>
    <mergeCell ref="D27:E27"/>
    <mergeCell ref="D28:E28"/>
    <mergeCell ref="D31:E31"/>
    <mergeCell ref="A1:B1"/>
    <mergeCell ref="D11:E11"/>
    <mergeCell ref="D14:E14"/>
    <mergeCell ref="D17:E17"/>
    <mergeCell ref="D20:E21"/>
    <mergeCell ref="B4:D4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10"/>
  <sheetViews>
    <sheetView workbookViewId="0" topLeftCell="A1">
      <selection activeCell="I21" sqref="I21"/>
    </sheetView>
  </sheetViews>
  <sheetFormatPr defaultColWidth="9.140625" defaultRowHeight="15"/>
  <sheetData>
    <row r="2" ht="15">
      <c r="B2" t="s">
        <v>31</v>
      </c>
    </row>
    <row r="4" spans="2:14" ht="15.75">
      <c r="B4" s="100" t="s">
        <v>69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</row>
    <row r="6" ht="15">
      <c r="B6" s="58" t="s">
        <v>32</v>
      </c>
    </row>
    <row r="8" spans="2:14" ht="313.5" customHeight="1">
      <c r="B8" s="101" t="s">
        <v>70</v>
      </c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</row>
    <row r="9" spans="2:14" ht="15">
      <c r="B9" s="101" t="s">
        <v>33</v>
      </c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</row>
    <row r="10" spans="2:14" ht="15">
      <c r="B10" s="101" t="s">
        <v>34</v>
      </c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</row>
  </sheetData>
  <mergeCells count="4">
    <mergeCell ref="B4:N4"/>
    <mergeCell ref="B8:N8"/>
    <mergeCell ref="B9:N9"/>
    <mergeCell ref="B10:N10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tabSelected="1" workbookViewId="0" topLeftCell="A1">
      <selection activeCell="B32" sqref="B31:B32"/>
    </sheetView>
  </sheetViews>
  <sheetFormatPr defaultColWidth="9.140625" defaultRowHeight="15"/>
  <cols>
    <col min="1" max="1" width="8.28125" style="28" customWidth="1"/>
    <col min="2" max="2" width="75.7109375" style="0" customWidth="1"/>
    <col min="3" max="3" width="7.28125" style="28" customWidth="1"/>
    <col min="4" max="4" width="13.28125" style="28" customWidth="1"/>
    <col min="5" max="5" width="8.28125" style="28" customWidth="1"/>
    <col min="6" max="7" width="10.7109375" style="34" customWidth="1"/>
    <col min="8" max="8" width="15.7109375" style="34" customWidth="1"/>
    <col min="9" max="10" width="9.140625" style="11" customWidth="1"/>
    <col min="11" max="11" width="9.140625" style="9" customWidth="1"/>
  </cols>
  <sheetData>
    <row r="1" spans="1:5" ht="23.25">
      <c r="A1" s="95" t="s">
        <v>37</v>
      </c>
      <c r="B1" s="95"/>
      <c r="C1" s="30"/>
      <c r="D1" s="30"/>
      <c r="E1" s="30"/>
    </row>
    <row r="2" spans="1:13" s="6" customFormat="1" ht="15">
      <c r="A2" s="6" t="s">
        <v>12</v>
      </c>
      <c r="B2" s="27" t="s">
        <v>22</v>
      </c>
      <c r="C2" s="5"/>
      <c r="D2" s="5"/>
      <c r="E2" s="5"/>
      <c r="F2" s="35"/>
      <c r="G2" s="71"/>
      <c r="H2" s="71"/>
      <c r="I2" s="71"/>
      <c r="J2" s="71"/>
      <c r="K2" s="71"/>
      <c r="L2" s="71"/>
      <c r="M2" s="71"/>
    </row>
    <row r="3" spans="1:13" s="6" customFormat="1" ht="15">
      <c r="A3" s="6" t="s">
        <v>13</v>
      </c>
      <c r="B3" s="31" t="s">
        <v>71</v>
      </c>
      <c r="C3" s="5"/>
      <c r="D3" s="5"/>
      <c r="E3" s="5"/>
      <c r="F3" s="35"/>
      <c r="G3" s="71"/>
      <c r="H3" s="71"/>
      <c r="I3" s="71"/>
      <c r="J3" s="71"/>
      <c r="K3" s="71"/>
      <c r="L3" s="71"/>
      <c r="M3" s="71"/>
    </row>
    <row r="4" spans="1:13" s="6" customFormat="1" ht="43.5" customHeight="1">
      <c r="A4" s="7" t="s">
        <v>14</v>
      </c>
      <c r="B4" s="31" t="s">
        <v>35</v>
      </c>
      <c r="C4" s="5"/>
      <c r="D4" s="5"/>
      <c r="E4" s="5"/>
      <c r="F4" s="35"/>
      <c r="G4" s="71"/>
      <c r="H4" s="71"/>
      <c r="I4" s="71"/>
      <c r="J4" s="71"/>
      <c r="K4" s="71"/>
      <c r="L4" s="71"/>
      <c r="M4" s="71"/>
    </row>
    <row r="5" spans="1:13" s="6" customFormat="1" ht="15">
      <c r="A5" s="7" t="s">
        <v>15</v>
      </c>
      <c r="B5" s="65" t="s">
        <v>53</v>
      </c>
      <c r="C5" s="65">
        <v>8820</v>
      </c>
      <c r="D5" s="31" t="s">
        <v>2</v>
      </c>
      <c r="E5" s="5"/>
      <c r="F5" s="35"/>
      <c r="G5" s="71"/>
      <c r="H5" s="71"/>
      <c r="I5" s="71"/>
      <c r="J5" s="71"/>
      <c r="K5" s="71"/>
      <c r="L5" s="71"/>
      <c r="M5" s="71"/>
    </row>
    <row r="6" spans="1:2" ht="15">
      <c r="A6" s="1"/>
      <c r="B6" s="60" t="s">
        <v>21</v>
      </c>
    </row>
    <row r="7" spans="1:11" s="16" customFormat="1" ht="15">
      <c r="A7" s="15" t="s">
        <v>0</v>
      </c>
      <c r="B7" s="16" t="s">
        <v>1</v>
      </c>
      <c r="C7" s="15" t="s">
        <v>3</v>
      </c>
      <c r="D7" s="15" t="s">
        <v>6</v>
      </c>
      <c r="E7" s="15"/>
      <c r="F7" s="36" t="s">
        <v>4</v>
      </c>
      <c r="G7" s="36" t="s">
        <v>11</v>
      </c>
      <c r="H7" s="36" t="s">
        <v>10</v>
      </c>
      <c r="I7" s="22"/>
      <c r="J7" s="24"/>
      <c r="K7" s="25"/>
    </row>
    <row r="8" spans="1:11" s="20" customFormat="1" ht="5.1" customHeight="1" thickBot="1">
      <c r="A8" s="17"/>
      <c r="B8" s="18"/>
      <c r="C8" s="14"/>
      <c r="D8" s="19"/>
      <c r="E8" s="19"/>
      <c r="F8" s="40"/>
      <c r="G8" s="40"/>
      <c r="H8" s="37"/>
      <c r="I8" s="23"/>
      <c r="J8" s="23"/>
      <c r="K8" s="26"/>
    </row>
    <row r="9" spans="1:11" s="20" customFormat="1" ht="5.1" customHeight="1">
      <c r="A9" s="21"/>
      <c r="C9" s="21"/>
      <c r="D9" s="21"/>
      <c r="E9" s="21"/>
      <c r="F9" s="38"/>
      <c r="G9" s="38"/>
      <c r="H9" s="38"/>
      <c r="I9" s="23"/>
      <c r="J9" s="23"/>
      <c r="K9" s="26"/>
    </row>
    <row r="10" spans="1:11" s="9" customFormat="1" ht="5.1" customHeight="1">
      <c r="A10" s="8"/>
      <c r="C10" s="8"/>
      <c r="D10" s="8"/>
      <c r="E10" s="8"/>
      <c r="F10" s="41"/>
      <c r="G10" s="41"/>
      <c r="H10" s="39"/>
      <c r="I10" s="11"/>
      <c r="J10" s="11"/>
      <c r="K10" s="29"/>
    </row>
    <row r="11" spans="1:13" ht="15">
      <c r="A11" s="5">
        <v>1</v>
      </c>
      <c r="B11" s="6" t="s">
        <v>18</v>
      </c>
      <c r="C11" s="28" t="s">
        <v>2</v>
      </c>
      <c r="D11" s="96" t="s">
        <v>73</v>
      </c>
      <c r="E11" s="96"/>
      <c r="F11" s="69"/>
      <c r="G11" s="38">
        <f>C5</f>
        <v>8820</v>
      </c>
      <c r="H11" s="39">
        <f>F11*G11</f>
        <v>0</v>
      </c>
      <c r="K11" s="21"/>
      <c r="M11" s="9"/>
    </row>
    <row r="12" spans="2:13" ht="77.25">
      <c r="B12" s="12" t="s">
        <v>46</v>
      </c>
      <c r="F12" s="38"/>
      <c r="G12" s="38"/>
      <c r="H12" s="39"/>
      <c r="K12" s="21"/>
      <c r="M12" s="9"/>
    </row>
    <row r="13" spans="2:13" ht="5.1" customHeight="1">
      <c r="B13" s="2"/>
      <c r="F13" s="38"/>
      <c r="G13" s="38"/>
      <c r="H13" s="39"/>
      <c r="K13" s="21"/>
      <c r="M13" s="9"/>
    </row>
    <row r="14" spans="1:13" ht="15">
      <c r="A14" s="5">
        <v>2</v>
      </c>
      <c r="B14" s="6" t="s">
        <v>41</v>
      </c>
      <c r="C14" s="28" t="s">
        <v>5</v>
      </c>
      <c r="D14" s="96" t="s">
        <v>42</v>
      </c>
      <c r="E14" s="96"/>
      <c r="F14" s="42"/>
      <c r="G14" s="38">
        <f>+ROUND(C5/25,0)</f>
        <v>353</v>
      </c>
      <c r="H14" s="39">
        <f>F14*G14</f>
        <v>0</v>
      </c>
      <c r="K14" s="21"/>
      <c r="M14" s="9"/>
    </row>
    <row r="15" spans="2:13" ht="26.25" customHeight="1">
      <c r="B15" s="12" t="s">
        <v>47</v>
      </c>
      <c r="F15" s="38"/>
      <c r="G15" s="38"/>
      <c r="H15" s="39"/>
      <c r="K15" s="21"/>
      <c r="M15" s="9"/>
    </row>
    <row r="16" spans="6:13" ht="5.1" customHeight="1">
      <c r="F16" s="38"/>
      <c r="G16" s="38"/>
      <c r="H16" s="39"/>
      <c r="K16" s="21"/>
      <c r="M16" s="9"/>
    </row>
    <row r="17" spans="1:13" ht="15" customHeight="1">
      <c r="A17" s="5">
        <v>3</v>
      </c>
      <c r="B17" s="32" t="s">
        <v>44</v>
      </c>
      <c r="C17" s="61" t="s">
        <v>2</v>
      </c>
      <c r="D17" s="96" t="s">
        <v>73</v>
      </c>
      <c r="E17" s="96"/>
      <c r="F17" s="42"/>
      <c r="G17" s="38">
        <f>C5</f>
        <v>8820</v>
      </c>
      <c r="H17" s="39">
        <f>F17*G17</f>
        <v>0</v>
      </c>
      <c r="K17" s="21"/>
      <c r="M17" s="9"/>
    </row>
    <row r="18" spans="1:13" ht="39">
      <c r="A18" s="61"/>
      <c r="B18" s="3" t="s">
        <v>48</v>
      </c>
      <c r="C18" s="61"/>
      <c r="D18" s="61"/>
      <c r="E18" s="61"/>
      <c r="F18" s="38"/>
      <c r="G18" s="38"/>
      <c r="H18" s="39"/>
      <c r="K18" s="21"/>
      <c r="M18" s="9"/>
    </row>
    <row r="19" spans="1:13" ht="15">
      <c r="A19" s="5">
        <v>4</v>
      </c>
      <c r="B19" s="32" t="s">
        <v>43</v>
      </c>
      <c r="F19" s="38"/>
      <c r="G19" s="38"/>
      <c r="H19" s="39"/>
      <c r="K19" s="21"/>
      <c r="M19" s="9"/>
    </row>
    <row r="20" spans="1:13" ht="15">
      <c r="A20" s="4">
        <v>42008</v>
      </c>
      <c r="B20" t="s">
        <v>58</v>
      </c>
      <c r="C20" s="28" t="s">
        <v>5</v>
      </c>
      <c r="D20" s="97" t="s">
        <v>20</v>
      </c>
      <c r="E20" s="97"/>
      <c r="F20" s="42"/>
      <c r="G20" s="38">
        <f>+ROUND(C5/500,0)+(ROUND(C5/500,0)*0.1)</f>
        <v>19.8</v>
      </c>
      <c r="H20" s="39">
        <f>F20*G20</f>
        <v>0</v>
      </c>
      <c r="K20" s="21"/>
      <c r="M20" s="9"/>
    </row>
    <row r="21" spans="2:13" ht="26.25">
      <c r="B21" s="3" t="s">
        <v>56</v>
      </c>
      <c r="D21" s="97"/>
      <c r="E21" s="97"/>
      <c r="F21" s="38"/>
      <c r="G21" s="38"/>
      <c r="H21" s="39"/>
      <c r="K21" s="21"/>
      <c r="M21" s="9"/>
    </row>
    <row r="22" spans="1:13" ht="15" customHeight="1">
      <c r="A22" s="4">
        <v>42039</v>
      </c>
      <c r="B22" t="s">
        <v>59</v>
      </c>
      <c r="C22" s="28" t="s">
        <v>5</v>
      </c>
      <c r="D22" s="97" t="s">
        <v>19</v>
      </c>
      <c r="E22" s="97"/>
      <c r="F22" s="42"/>
      <c r="G22" s="38">
        <f>+ROUND(C5/250,0)+(ROUND(C5/250,0)*0.1)</f>
        <v>38.5</v>
      </c>
      <c r="H22" s="39">
        <f>F22*G22</f>
        <v>0</v>
      </c>
      <c r="K22" s="21"/>
      <c r="M22" s="9"/>
    </row>
    <row r="23" spans="2:13" ht="26.25">
      <c r="B23" s="3" t="s">
        <v>57</v>
      </c>
      <c r="D23" s="97"/>
      <c r="E23" s="97"/>
      <c r="F23" s="38"/>
      <c r="G23" s="38"/>
      <c r="H23" s="39"/>
      <c r="K23" s="21"/>
      <c r="M23" s="9"/>
    </row>
    <row r="24" spans="6:13" ht="5.1" customHeight="1">
      <c r="F24" s="38"/>
      <c r="G24" s="38"/>
      <c r="H24" s="39"/>
      <c r="K24" s="21"/>
      <c r="M24" s="9"/>
    </row>
    <row r="25" spans="1:13" ht="15">
      <c r="A25" s="5">
        <v>5</v>
      </c>
      <c r="B25" s="32" t="s">
        <v>45</v>
      </c>
      <c r="F25" s="38"/>
      <c r="G25" s="38"/>
      <c r="H25" s="39"/>
      <c r="K25" s="21"/>
      <c r="M25" s="9"/>
    </row>
    <row r="26" spans="1:13" ht="30">
      <c r="A26" s="62">
        <v>42009</v>
      </c>
      <c r="B26" s="78" t="s">
        <v>74</v>
      </c>
      <c r="C26" s="28" t="s">
        <v>5</v>
      </c>
      <c r="D26" s="96" t="s">
        <v>7</v>
      </c>
      <c r="E26" s="96"/>
      <c r="F26" s="42"/>
      <c r="G26" s="38">
        <f>+G20/2</f>
        <v>9.9</v>
      </c>
      <c r="H26" s="39">
        <f>F26*G26</f>
        <v>0</v>
      </c>
      <c r="K26" s="21"/>
      <c r="M26" s="9"/>
    </row>
    <row r="27" spans="1:13" ht="15">
      <c r="A27" s="4">
        <v>42040</v>
      </c>
      <c r="B27" s="76" t="s">
        <v>49</v>
      </c>
      <c r="C27" s="28" t="s">
        <v>5</v>
      </c>
      <c r="D27" s="96" t="s">
        <v>7</v>
      </c>
      <c r="E27" s="96"/>
      <c r="F27" s="42"/>
      <c r="G27" s="38">
        <f>+G26</f>
        <v>9.9</v>
      </c>
      <c r="H27" s="39">
        <f>F27*G27</f>
        <v>0</v>
      </c>
      <c r="K27" s="21"/>
      <c r="M27" s="9"/>
    </row>
    <row r="28" spans="1:13" ht="15">
      <c r="A28" s="4">
        <v>42068</v>
      </c>
      <c r="B28" s="76" t="s">
        <v>75</v>
      </c>
      <c r="C28" s="28" t="s">
        <v>5</v>
      </c>
      <c r="D28" s="96" t="s">
        <v>7</v>
      </c>
      <c r="E28" s="96"/>
      <c r="F28" s="42"/>
      <c r="G28" s="38">
        <f>+G26</f>
        <v>9.9</v>
      </c>
      <c r="H28" s="39">
        <f>F28*G28</f>
        <v>0</v>
      </c>
      <c r="K28" s="21"/>
      <c r="M28" s="9"/>
    </row>
    <row r="29" spans="6:11" ht="5.1" customHeight="1">
      <c r="F29" s="38"/>
      <c r="G29" s="38"/>
      <c r="H29" s="39"/>
      <c r="K29" s="21"/>
    </row>
    <row r="30" spans="1:11" ht="15" customHeight="1">
      <c r="A30" s="5">
        <v>6</v>
      </c>
      <c r="B30" s="32" t="s">
        <v>50</v>
      </c>
      <c r="C30" s="61"/>
      <c r="D30" s="61"/>
      <c r="E30" s="61"/>
      <c r="F30" s="38"/>
      <c r="G30" s="38"/>
      <c r="H30" s="39"/>
      <c r="K30" s="21"/>
    </row>
    <row r="31" spans="1:11" ht="30">
      <c r="A31" s="68">
        <v>42010</v>
      </c>
      <c r="B31" s="73" t="s">
        <v>60</v>
      </c>
      <c r="C31" s="61" t="s">
        <v>5</v>
      </c>
      <c r="D31" s="96" t="s">
        <v>72</v>
      </c>
      <c r="E31" s="96"/>
      <c r="F31" s="42"/>
      <c r="G31" s="38">
        <f>+ROUND(G22/3,0)</f>
        <v>13</v>
      </c>
      <c r="H31" s="39">
        <f aca="true" t="shared" si="0" ref="H31:H33">F31*G31</f>
        <v>0</v>
      </c>
      <c r="K31" s="21"/>
    </row>
    <row r="32" spans="1:11" ht="30">
      <c r="A32" s="68">
        <v>42041</v>
      </c>
      <c r="B32" s="63" t="s">
        <v>51</v>
      </c>
      <c r="C32" s="61" t="s">
        <v>5</v>
      </c>
      <c r="D32" s="96" t="s">
        <v>72</v>
      </c>
      <c r="E32" s="96"/>
      <c r="F32" s="42"/>
      <c r="G32" s="38">
        <f>+ROUND(G22/3,0)</f>
        <v>13</v>
      </c>
      <c r="H32" s="39">
        <f t="shared" si="0"/>
        <v>0</v>
      </c>
      <c r="K32" s="21"/>
    </row>
    <row r="33" spans="1:11" ht="15" customHeight="1">
      <c r="A33" s="68">
        <v>42800</v>
      </c>
      <c r="B33" s="63" t="s">
        <v>52</v>
      </c>
      <c r="C33" s="61"/>
      <c r="D33" s="96" t="s">
        <v>17</v>
      </c>
      <c r="E33" s="96"/>
      <c r="F33" s="42"/>
      <c r="G33" s="38">
        <f>+G22</f>
        <v>38.5</v>
      </c>
      <c r="H33" s="39">
        <f t="shared" si="0"/>
        <v>0</v>
      </c>
      <c r="K33" s="21"/>
    </row>
    <row r="34" spans="1:11" ht="5.1" customHeight="1">
      <c r="A34" s="61"/>
      <c r="C34" s="61"/>
      <c r="D34" s="61"/>
      <c r="E34" s="61"/>
      <c r="F34" s="38"/>
      <c r="G34" s="38"/>
      <c r="H34" s="39"/>
      <c r="K34" s="21"/>
    </row>
    <row r="35" spans="1:11" ht="30">
      <c r="A35" s="64">
        <v>7</v>
      </c>
      <c r="B35" s="59" t="s">
        <v>54</v>
      </c>
      <c r="C35" s="33" t="s">
        <v>8</v>
      </c>
      <c r="D35" s="99" t="s">
        <v>9</v>
      </c>
      <c r="E35" s="99"/>
      <c r="F35" s="42"/>
      <c r="G35" s="38">
        <v>6</v>
      </c>
      <c r="H35" s="39">
        <f>F35*G35</f>
        <v>0</v>
      </c>
      <c r="K35" s="21"/>
    </row>
    <row r="36" spans="1:11" ht="5.1" customHeight="1">
      <c r="A36" s="33"/>
      <c r="C36" s="33"/>
      <c r="D36" s="33"/>
      <c r="E36" s="33"/>
      <c r="F36" s="38"/>
      <c r="G36" s="38"/>
      <c r="H36" s="39"/>
      <c r="K36" s="21"/>
    </row>
    <row r="37" spans="1:11" ht="43.5" customHeight="1">
      <c r="A37" s="64">
        <v>8</v>
      </c>
      <c r="B37" s="59" t="s">
        <v>36</v>
      </c>
      <c r="C37" s="30" t="s">
        <v>8</v>
      </c>
      <c r="D37" s="99" t="s">
        <v>9</v>
      </c>
      <c r="E37" s="99"/>
      <c r="F37" s="42"/>
      <c r="G37" s="38">
        <v>10</v>
      </c>
      <c r="H37" s="39">
        <f>F37*G37</f>
        <v>0</v>
      </c>
      <c r="K37" s="21"/>
    </row>
    <row r="38" spans="1:11" s="20" customFormat="1" ht="5.1" customHeight="1" thickBot="1">
      <c r="A38" s="17"/>
      <c r="B38" s="18"/>
      <c r="C38" s="14"/>
      <c r="D38" s="19"/>
      <c r="E38" s="19"/>
      <c r="F38" s="43"/>
      <c r="G38" s="40"/>
      <c r="H38" s="37"/>
      <c r="I38" s="23"/>
      <c r="J38" s="23"/>
      <c r="K38" s="26"/>
    </row>
    <row r="39" spans="1:11" s="20" customFormat="1" ht="5.1" customHeight="1">
      <c r="A39" s="21"/>
      <c r="C39" s="21"/>
      <c r="D39" s="21"/>
      <c r="E39" s="21"/>
      <c r="F39" s="38"/>
      <c r="G39" s="38"/>
      <c r="H39" s="38"/>
      <c r="I39" s="23"/>
      <c r="J39" s="23"/>
      <c r="K39" s="26"/>
    </row>
    <row r="40" spans="1:11" s="6" customFormat="1" ht="15">
      <c r="A40" s="5"/>
      <c r="B40" s="32" t="s">
        <v>16</v>
      </c>
      <c r="C40" s="13"/>
      <c r="D40" s="13"/>
      <c r="E40" s="13"/>
      <c r="F40" s="35"/>
      <c r="G40" s="35"/>
      <c r="H40" s="35">
        <f>SUM(H10:H37)</f>
        <v>0</v>
      </c>
      <c r="I40" s="10"/>
      <c r="J40" s="11"/>
      <c r="K40" s="9"/>
    </row>
    <row r="42" ht="15">
      <c r="B42" s="74" t="s">
        <v>61</v>
      </c>
    </row>
  </sheetData>
  <mergeCells count="14">
    <mergeCell ref="D17:E17"/>
    <mergeCell ref="D32:E32"/>
    <mergeCell ref="D33:E33"/>
    <mergeCell ref="D37:E37"/>
    <mergeCell ref="A1:B1"/>
    <mergeCell ref="D35:E35"/>
    <mergeCell ref="D11:E11"/>
    <mergeCell ref="D14:E14"/>
    <mergeCell ref="D26:E26"/>
    <mergeCell ref="D20:E21"/>
    <mergeCell ref="D22:E23"/>
    <mergeCell ref="D31:E31"/>
    <mergeCell ref="D27:E27"/>
    <mergeCell ref="D28:E28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2017-02-10T09:49:09Z</dcterms:modified>
  <cp:category/>
  <cp:version/>
  <cp:contentType/>
  <cp:contentStatus/>
</cp:coreProperties>
</file>