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026"/>
  <workbookPr defaultThemeVersion="124226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'Položky'!$A$1:$G$52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<sst xmlns="http://schemas.openxmlformats.org/spreadsheetml/2006/main" count="230" uniqueCount="170">
  <si>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</si>
  <si>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</si>
  <si>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</si>
  <si>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</si>
  <si>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</si>
  <si>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</si>
  <si>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</si>
  <si>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</si>
  <si>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</si>
  <si>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</si>
  <si>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</si>
  <si>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</si>
  <si>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</si>
  <si>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</si>
  <si>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</si>
  <si>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</si>
  <si>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</si>
  <si>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</si>
  <si>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</si>
  <si>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</si>
  <si>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</si>
  <si>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</si>
  <si>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</si>
  <si>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</si>
  <si>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</si>
  <si>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</si>
  <si>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</si>
  <si>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</si>
  <si>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</si>
  <si>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</si>
  <si>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</si>
  <si>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</si>
  <si>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</si>
  <si>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</si>
  <si>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</si>
  <si>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</si>
  <si>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</si>
  <si>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</si>
  <si>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</si>
  <si>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</si>
  <si>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</si>
  <si>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</si>
  <si>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</si>
  <si>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</si>
  <si>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</si>
  <si>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</si>
  <si>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</si>
  <si>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</si>
  <si>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</si>
  <si>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</si>
  <si>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</si>
  <si>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</si>
  <si>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</si>
  <si>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</si>
  <si>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</si>
  <si>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</si>
  <si>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</si>
  <si>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</si>
  <si>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</si>
  <si>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</si>
  <si>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</si>
  <si>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</si>
  <si>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</si>
  <si>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</si>
  <si>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</si>
  <si>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</si>
  <si>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</si>
  <si>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</si>
  <si>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</si>
  <si>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</si>
  <si>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</si>
  <si>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</si>
  <si>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</si>
  <si>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</si>
  <si>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</si>
  <si>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</si>
  <si>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</si>
  <si>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</si>
  <si>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</si>
  <si>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132200010RAD</t>
  </si>
  <si>
    <t>Hloubení nezapaž. rýh šířky do 60 cm v hornině 1-4 odvoz do 15 km, uložení na skládku</t>
  </si>
  <si>
    <t>m3</t>
  </si>
  <si>
    <t>110000</t>
  </si>
  <si>
    <t xml:space="preserve">Vytyčení a zhotovení zjednodušené PD </t>
  </si>
  <si>
    <t>kpl</t>
  </si>
  <si>
    <t>27</t>
  </si>
  <si>
    <t>Základy</t>
  </si>
  <si>
    <t>212755114RX1</t>
  </si>
  <si>
    <t>Trativody z drenážních trubek DN 10 cm bez lože PVC</t>
  </si>
  <si>
    <t>m</t>
  </si>
  <si>
    <t>274311114R00</t>
  </si>
  <si>
    <t xml:space="preserve">Beton základ. pasů prostý z cem. portlad. B 12,5 </t>
  </si>
  <si>
    <t>274351215R00</t>
  </si>
  <si>
    <t xml:space="preserve">Bednění stěn základových pasů - zřízení </t>
  </si>
  <si>
    <t>m2</t>
  </si>
  <si>
    <t>274351216R00</t>
  </si>
  <si>
    <t xml:space="preserve">Bednění stěn základových pasů - odstranění </t>
  </si>
  <si>
    <t>564851111R00</t>
  </si>
  <si>
    <t xml:space="preserve">Podklad ze štěrkodrti po zhutnění tloušťky 15 cm </t>
  </si>
  <si>
    <t>3</t>
  </si>
  <si>
    <t>Svislé a kompletní konstrukce</t>
  </si>
  <si>
    <t>175101101RT8</t>
  </si>
  <si>
    <t>Obsyp opěrné zdi s dodáním kameniva</t>
  </si>
  <si>
    <t>274272140RT2</t>
  </si>
  <si>
    <t>Zdivo základové z bednicích tvárnic, tl. 20 cm výplň tvárnic betonem C 12/15</t>
  </si>
  <si>
    <t>338920012R00</t>
  </si>
  <si>
    <t xml:space="preserve">Osazení betonové palisády, š. do 11 cm, dl. 90 cm </t>
  </si>
  <si>
    <t>348922221R00</t>
  </si>
  <si>
    <t xml:space="preserve">Zdivo plotové tl.20cm z tvar.jednostr.štíp.přírod. </t>
  </si>
  <si>
    <t>348924231R00</t>
  </si>
  <si>
    <t xml:space="preserve">Stříška opěr.zídky pro zeď tl.20cm z tvar.hl.přír. </t>
  </si>
  <si>
    <t>413361821R00</t>
  </si>
  <si>
    <t xml:space="preserve">Výztuž z bet.oceli 10505 </t>
  </si>
  <si>
    <t>t</t>
  </si>
  <si>
    <t>417320020RAA</t>
  </si>
  <si>
    <t>Ztužující věnec ŽB beton C 12/15, 30 x 20 cm bednění, výztuž 90 kg/m3</t>
  </si>
  <si>
    <t>59228413</t>
  </si>
  <si>
    <t>Palisáda přírodní v. 80 cm</t>
  </si>
  <si>
    <t>kus</t>
  </si>
  <si>
    <t>5</t>
  </si>
  <si>
    <t>Komunikace</t>
  </si>
  <si>
    <t>564201111R00</t>
  </si>
  <si>
    <t xml:space="preserve">Podklad ze štěrkopísku po zhutnění tloušťky 4 cm </t>
  </si>
  <si>
    <t>596215021R00</t>
  </si>
  <si>
    <t xml:space="preserve">Kladení zámkové dlažby tl. 6 cm do drtě tl. 4 cm </t>
  </si>
  <si>
    <t>59245303</t>
  </si>
  <si>
    <t>Dlažba zámková  přírodní skladba 6cm</t>
  </si>
  <si>
    <t>90</t>
  </si>
  <si>
    <t>Opravy</t>
  </si>
  <si>
    <t>900100001RA0</t>
  </si>
  <si>
    <t>M+D zábradlí oc.rámového v.do 120cm,nátěr, a montáž schodiště</t>
  </si>
  <si>
    <t>96</t>
  </si>
  <si>
    <t>Bourání konstrukcí</t>
  </si>
  <si>
    <t>113106121R00</t>
  </si>
  <si>
    <t xml:space="preserve">Rozebrání dlažeb z betonových dlaždic na sucho </t>
  </si>
  <si>
    <t>767914830R00</t>
  </si>
  <si>
    <t xml:space="preserve">Demontáž  OK - zábradlí a schodiště </t>
  </si>
  <si>
    <t>962052211R00</t>
  </si>
  <si>
    <t xml:space="preserve">Bourání zdiva železobetonového nadzákladového </t>
  </si>
  <si>
    <t>979054951U00</t>
  </si>
  <si>
    <t xml:space="preserve">Očištění beton dlaždice tvar/zámek </t>
  </si>
  <si>
    <t>979087213R00</t>
  </si>
  <si>
    <t xml:space="preserve">Nakládání vybouraných hmot na dopravní prostředky </t>
  </si>
  <si>
    <t>979087312R00</t>
  </si>
  <si>
    <t xml:space="preserve">Vodorovné přemístění vyb. hmot nošením do 10 m </t>
  </si>
  <si>
    <t>979981100R00</t>
  </si>
  <si>
    <t xml:space="preserve">Kontejner, suť bez příměsí, odvoz 3 t </t>
  </si>
  <si>
    <t>979087212R</t>
  </si>
  <si>
    <t xml:space="preserve">Skládkovné </t>
  </si>
  <si>
    <t>900      RT2</t>
  </si>
  <si>
    <t>Hzs - nezmeřitelné práce   čl.17-1a Práce v tarifní třídě 5</t>
  </si>
  <si>
    <t>hod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</si>
  <si>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</si>
  <si>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</si>
  <si>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</si>
  <si>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</si>
  <si>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</si>
  <si>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</si>
  <si>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711161312U00</t>
  </si>
  <si>
    <t xml:space="preserve">Izolace stěn nopová folie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</si>
  <si>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</si>
  <si>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</si>
  <si>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</si>
  <si>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</si>
  <si>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</si>
  <si>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</si>
  <si>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</si>
  <si>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</si>
  <si>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oprava skladovací rampy</t>
  </si>
  <si>
    <t>Domov seniorů Dobříš oprava sklad.rampy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</si>
</sst>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 t="str">
        <f>Rekapitulace!G2</f>
        <v>oprava skladovací rampy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73</v>
      </c>
      <c r="B5" s="16"/>
      <c r="C5" s="17" t="s">
        <v>168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/>
      <c r="B7" s="24"/>
      <c r="C7" s="25" t="s">
        <v>169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6"/>
      <c r="D8" s="196"/>
      <c r="E8" s="197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6">
        <f>Projektant</f>
        <v>0</v>
      </c>
      <c r="D9" s="196"/>
      <c r="E9" s="197"/>
      <c r="F9" s="11"/>
      <c r="G9" s="33"/>
      <c r="H9" s="34"/>
    </row>
    <row r="10" spans="1:8" ht="12.75">
      <c r="A10" s="28" t="s">
        <v>14</v>
      </c>
      <c r="B10" s="11"/>
      <c r="C10" s="196"/>
      <c r="D10" s="196"/>
      <c r="E10" s="196"/>
      <c r="F10" s="35"/>
      <c r="G10" s="36"/>
      <c r="H10" s="37"/>
    </row>
    <row r="11" spans="1:57" ht="13.5" customHeight="1">
      <c r="A11" s="28" t="s">
        <v>15</v>
      </c>
      <c r="B11" s="11"/>
      <c r="C11" s="196"/>
      <c r="D11" s="196"/>
      <c r="E11" s="196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8"/>
      <c r="D12" s="198"/>
      <c r="E12" s="198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Rekapitulace!A20</f>
        <v>Ztížené výrobní podmínky</v>
      </c>
      <c r="E15" s="57"/>
      <c r="F15" s="58"/>
      <c r="G15" s="55">
        <f>Rekapitulace!I20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Rekapitulace!A21</f>
        <v>Oborová přirážka</v>
      </c>
      <c r="E16" s="59"/>
      <c r="F16" s="60"/>
      <c r="G16" s="55">
        <f>Rekapitulace!I21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Rekapitulace!A22</f>
        <v>Přesun stavebních kapacit</v>
      </c>
      <c r="E17" s="59"/>
      <c r="F17" s="60"/>
      <c r="G17" s="55">
        <f>Rekapitulace!I22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Rekapitulace!A23</f>
        <v>Mimostaveništní doprava</v>
      </c>
      <c r="E18" s="59"/>
      <c r="F18" s="60"/>
      <c r="G18" s="55">
        <f>Rekapitulace!I23</f>
        <v>0</v>
      </c>
    </row>
    <row r="19" spans="1:7" ht="15.95" customHeight="1">
      <c r="A19" s="63" t="s">
        <v>29</v>
      </c>
      <c r="B19" s="54"/>
      <c r="C19" s="55">
        <f>SUM(C15:C18)</f>
        <v>0</v>
      </c>
      <c r="D19" s="8" t="str">
        <f>Rekapitulace!A24</f>
        <v>Zařízení staveniště</v>
      </c>
      <c r="E19" s="59"/>
      <c r="F19" s="60"/>
      <c r="G19" s="55">
        <f>Rekapitulace!I24</f>
        <v>0</v>
      </c>
    </row>
    <row r="20" spans="1:7" ht="15.95" customHeight="1">
      <c r="A20" s="63"/>
      <c r="B20" s="54"/>
      <c r="C20" s="55"/>
      <c r="D20" s="8" t="str">
        <f>Rekapitulace!A25</f>
        <v>Provoz investora</v>
      </c>
      <c r="E20" s="59"/>
      <c r="F20" s="60"/>
      <c r="G20" s="55">
        <f>Rekapitulace!I25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Rekapitulace!A26</f>
        <v>Kompletační činnost (IČD)</v>
      </c>
      <c r="E21" s="59"/>
      <c r="F21" s="60"/>
      <c r="G21" s="55">
        <f>Rekapitulace!I26</f>
        <v>0</v>
      </c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199" t="s">
        <v>33</v>
      </c>
      <c r="B23" s="200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1">
        <f>C23-F32</f>
        <v>0</v>
      </c>
      <c r="G30" s="20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1">
        <f>ROUND(PRODUCT(F30,C31/100),0)</f>
        <v>0</v>
      </c>
      <c r="G31" s="20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1">
        <v>0</v>
      </c>
      <c r="G32" s="20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1">
        <f>ROUND(PRODUCT(F32,C33/100),0)</f>
        <v>0</v>
      </c>
      <c r="G33" s="20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5"/>
      <c r="C37" s="195"/>
      <c r="D37" s="195"/>
      <c r="E37" s="195"/>
      <c r="F37" s="195"/>
      <c r="G37" s="195"/>
      <c r="H37" t="s">
        <v>5</v>
      </c>
    </row>
    <row r="38" spans="1:8" ht="12.75" customHeight="1">
      <c r="A38" s="95"/>
      <c r="B38" s="195"/>
      <c r="C38" s="195"/>
      <c r="D38" s="195"/>
      <c r="E38" s="195"/>
      <c r="F38" s="195"/>
      <c r="G38" s="195"/>
      <c r="H38" t="s">
        <v>5</v>
      </c>
    </row>
    <row r="39" spans="1:8" ht="12.75">
      <c r="A39" s="95"/>
      <c r="B39" s="195"/>
      <c r="C39" s="195"/>
      <c r="D39" s="195"/>
      <c r="E39" s="195"/>
      <c r="F39" s="195"/>
      <c r="G39" s="195"/>
      <c r="H39" t="s">
        <v>5</v>
      </c>
    </row>
    <row r="40" spans="1:8" ht="12.75">
      <c r="A40" s="95"/>
      <c r="B40" s="195"/>
      <c r="C40" s="195"/>
      <c r="D40" s="195"/>
      <c r="E40" s="195"/>
      <c r="F40" s="195"/>
      <c r="G40" s="195"/>
      <c r="H40" t="s">
        <v>5</v>
      </c>
    </row>
    <row r="41" spans="1:8" ht="12.75">
      <c r="A41" s="95"/>
      <c r="B41" s="195"/>
      <c r="C41" s="195"/>
      <c r="D41" s="195"/>
      <c r="E41" s="195"/>
      <c r="F41" s="195"/>
      <c r="G41" s="195"/>
      <c r="H41" t="s">
        <v>5</v>
      </c>
    </row>
    <row r="42" spans="1:8" ht="12.75">
      <c r="A42" s="95"/>
      <c r="B42" s="195"/>
      <c r="C42" s="195"/>
      <c r="D42" s="195"/>
      <c r="E42" s="195"/>
      <c r="F42" s="195"/>
      <c r="G42" s="195"/>
      <c r="H42" t="s">
        <v>5</v>
      </c>
    </row>
    <row r="43" spans="1:8" ht="12.75">
      <c r="A43" s="95"/>
      <c r="B43" s="195"/>
      <c r="C43" s="195"/>
      <c r="D43" s="195"/>
      <c r="E43" s="195"/>
      <c r="F43" s="195"/>
      <c r="G43" s="195"/>
      <c r="H43" t="s">
        <v>5</v>
      </c>
    </row>
    <row r="44" spans="1:8" ht="12.75">
      <c r="A44" s="95"/>
      <c r="B44" s="195"/>
      <c r="C44" s="195"/>
      <c r="D44" s="195"/>
      <c r="E44" s="195"/>
      <c r="F44" s="195"/>
      <c r="G44" s="195"/>
      <c r="H44" t="s">
        <v>5</v>
      </c>
    </row>
    <row r="45" spans="1:8" ht="0.75" customHeight="1">
      <c r="A45" s="95"/>
      <c r="B45" s="195"/>
      <c r="C45" s="195"/>
      <c r="D45" s="195"/>
      <c r="E45" s="195"/>
      <c r="F45" s="195"/>
      <c r="G45" s="195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9"/>
  <sheetViews>
    <sheetView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 xml:space="preserve"> Domov seniorů Dobříš oprava sklad.rampy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08" t="s">
        <v>50</v>
      </c>
      <c r="B2" s="209"/>
      <c r="C2" s="102" t="str">
        <f>CONCATENATE(cisloobjektu," ",nazevobjektu)</f>
        <v>1 oprava skladovací rampy</v>
      </c>
      <c r="D2" s="103"/>
      <c r="E2" s="104"/>
      <c r="F2" s="103"/>
      <c r="G2" s="210" t="s">
        <v>168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1</v>
      </c>
      <c r="B7" s="114" t="str">
        <f>Položky!C7</f>
        <v>Zemní práce</v>
      </c>
      <c r="C7" s="65"/>
      <c r="D7" s="115"/>
      <c r="E7" s="192">
        <f>Položky!BA10</f>
        <v>0</v>
      </c>
      <c r="F7" s="193">
        <f>Položky!BB10</f>
        <v>0</v>
      </c>
      <c r="G7" s="193">
        <f>Položky!BC10</f>
        <v>0</v>
      </c>
      <c r="H7" s="193">
        <f>Položky!BD10</f>
        <v>0</v>
      </c>
      <c r="I7" s="194">
        <f>Položky!BE10</f>
        <v>0</v>
      </c>
    </row>
    <row r="8" spans="1:9" s="34" customFormat="1" ht="12.75">
      <c r="A8" s="191" t="str">
        <f>Položky!B11</f>
        <v>27</v>
      </c>
      <c r="B8" s="114" t="str">
        <f>Položky!C11</f>
        <v>Základy</v>
      </c>
      <c r="C8" s="65"/>
      <c r="D8" s="115"/>
      <c r="E8" s="192">
        <f>Položky!BA17</f>
        <v>0</v>
      </c>
      <c r="F8" s="193">
        <f>Položky!BB17</f>
        <v>0</v>
      </c>
      <c r="G8" s="193">
        <f>Položky!BC17</f>
        <v>0</v>
      </c>
      <c r="H8" s="193">
        <f>Položky!BD17</f>
        <v>0</v>
      </c>
      <c r="I8" s="194">
        <f>Položky!BE17</f>
        <v>0</v>
      </c>
    </row>
    <row r="9" spans="1:9" s="34" customFormat="1" ht="12.75">
      <c r="A9" s="191" t="str">
        <f>Položky!B18</f>
        <v>3</v>
      </c>
      <c r="B9" s="114" t="str">
        <f>Položky!C18</f>
        <v>Svislé a kompletní konstrukce</v>
      </c>
      <c r="C9" s="65"/>
      <c r="D9" s="115"/>
      <c r="E9" s="192">
        <f>Položky!BA27</f>
        <v>0</v>
      </c>
      <c r="F9" s="193">
        <f>Položky!BB27</f>
        <v>0</v>
      </c>
      <c r="G9" s="193">
        <f>Položky!BC27</f>
        <v>0</v>
      </c>
      <c r="H9" s="193">
        <f>Položky!BD27</f>
        <v>0</v>
      </c>
      <c r="I9" s="194">
        <f>Položky!BE27</f>
        <v>0</v>
      </c>
    </row>
    <row r="10" spans="1:9" s="34" customFormat="1" ht="12.75">
      <c r="A10" s="191" t="str">
        <f>Položky!B28</f>
        <v>5</v>
      </c>
      <c r="B10" s="114" t="str">
        <f>Položky!C28</f>
        <v>Komunikace</v>
      </c>
      <c r="C10" s="65"/>
      <c r="D10" s="115"/>
      <c r="E10" s="192">
        <f>Položky!BA32</f>
        <v>0</v>
      </c>
      <c r="F10" s="193">
        <f>Položky!BB32</f>
        <v>0</v>
      </c>
      <c r="G10" s="193">
        <f>Položky!BC32</f>
        <v>0</v>
      </c>
      <c r="H10" s="193">
        <f>Položky!BD32</f>
        <v>0</v>
      </c>
      <c r="I10" s="194">
        <f>Položky!BE32</f>
        <v>0</v>
      </c>
    </row>
    <row r="11" spans="1:9" s="34" customFormat="1" ht="12.75">
      <c r="A11" s="191" t="str">
        <f>Položky!B33</f>
        <v>90</v>
      </c>
      <c r="B11" s="114" t="str">
        <f>Položky!C33</f>
        <v>Opravy</v>
      </c>
      <c r="C11" s="65"/>
      <c r="D11" s="115"/>
      <c r="E11" s="192">
        <f>Položky!BA35</f>
        <v>0</v>
      </c>
      <c r="F11" s="193">
        <f>Položky!BB35</f>
        <v>0</v>
      </c>
      <c r="G11" s="193">
        <f>Položky!BC35</f>
        <v>0</v>
      </c>
      <c r="H11" s="193">
        <f>Položky!BD35</f>
        <v>0</v>
      </c>
      <c r="I11" s="194">
        <f>Položky!BE35</f>
        <v>0</v>
      </c>
    </row>
    <row r="12" spans="1:9" s="34" customFormat="1" ht="12.75">
      <c r="A12" s="191" t="str">
        <f>Položky!B36</f>
        <v>96</v>
      </c>
      <c r="B12" s="114" t="str">
        <f>Položky!C36</f>
        <v>Bourání konstrukcí</v>
      </c>
      <c r="C12" s="65"/>
      <c r="D12" s="115"/>
      <c r="E12" s="192">
        <f>Položky!BA46</f>
        <v>0</v>
      </c>
      <c r="F12" s="193">
        <f>Položky!BB46</f>
        <v>0</v>
      </c>
      <c r="G12" s="193">
        <f>Položky!BC46</f>
        <v>0</v>
      </c>
      <c r="H12" s="193">
        <f>Položky!BD46</f>
        <v>0</v>
      </c>
      <c r="I12" s="194">
        <f>Položky!BE46</f>
        <v>0</v>
      </c>
    </row>
    <row r="13" spans="1:9" s="34" customFormat="1" ht="12.75">
      <c r="A13" s="191" t="str">
        <f>Položky!B47</f>
        <v>99</v>
      </c>
      <c r="B13" s="114" t="str">
        <f>Položky!C47</f>
        <v>Staveništní přesun hmot</v>
      </c>
      <c r="C13" s="65"/>
      <c r="D13" s="115"/>
      <c r="E13" s="192">
        <f>Položky!BA49</f>
        <v>0</v>
      </c>
      <c r="F13" s="193">
        <f>Položky!BB49</f>
        <v>0</v>
      </c>
      <c r="G13" s="193">
        <f>Položky!BC49</f>
        <v>0</v>
      </c>
      <c r="H13" s="193">
        <f>Položky!BD49</f>
        <v>0</v>
      </c>
      <c r="I13" s="194">
        <f>Položky!BE49</f>
        <v>0</v>
      </c>
    </row>
    <row r="14" spans="1:9" s="34" customFormat="1" ht="13.5" thickBot="1">
      <c r="A14" s="191" t="str">
        <f>Položky!B50</f>
        <v>711</v>
      </c>
      <c r="B14" s="114" t="str">
        <f>Položky!C50</f>
        <v>Izolace proti vodě</v>
      </c>
      <c r="C14" s="65"/>
      <c r="D14" s="115"/>
      <c r="E14" s="192">
        <f>Položky!BA52</f>
        <v>0</v>
      </c>
      <c r="F14" s="193">
        <f>Položky!BB52</f>
        <v>0</v>
      </c>
      <c r="G14" s="193">
        <f>Položky!BC52</f>
        <v>0</v>
      </c>
      <c r="H14" s="193">
        <f>Položky!BD52</f>
        <v>0</v>
      </c>
      <c r="I14" s="194">
        <f>Položky!BE52</f>
        <v>0</v>
      </c>
    </row>
    <row r="15" spans="1:9" s="122" customFormat="1" ht="13.5" thickBot="1">
      <c r="A15" s="116"/>
      <c r="B15" s="117" t="s">
        <v>57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>
      <c r="A17" s="106" t="s">
        <v>58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9" ht="13.5" thickBo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12.75">
      <c r="A19" s="70" t="s">
        <v>59</v>
      </c>
      <c r="B19" s="71"/>
      <c r="C19" s="71"/>
      <c r="D19" s="124"/>
      <c r="E19" s="125" t="s">
        <v>60</v>
      </c>
      <c r="F19" s="126" t="s">
        <v>61</v>
      </c>
      <c r="G19" s="127" t="s">
        <v>62</v>
      </c>
      <c r="H19" s="128"/>
      <c r="I19" s="129" t="s">
        <v>60</v>
      </c>
    </row>
    <row r="20" spans="1:53" ht="12.75">
      <c r="A20" s="63" t="s">
        <v>160</v>
      </c>
      <c r="B20" s="54"/>
      <c r="C20" s="54"/>
      <c r="D20" s="130"/>
      <c r="E20" s="131"/>
      <c r="F20" s="132"/>
      <c r="G20" s="133">
        <f aca="true" t="shared" si="0" ref="G20:G27">CHOOSE(BA20+1,HSV+PSV,HSV+PSV+Mont,HSV+PSV+Dodavka+Mont,HSV,PSV,Mont,Dodavka,Mont+Dodavka,0)</f>
        <v>0</v>
      </c>
      <c r="H20" s="134"/>
      <c r="I20" s="135">
        <f aca="true" t="shared" si="1" ref="I20:I27">E20+F20*G20/100</f>
        <v>0</v>
      </c>
      <c r="BA20">
        <v>0</v>
      </c>
    </row>
    <row r="21" spans="1:53" ht="12.75">
      <c r="A21" s="63" t="s">
        <v>161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 ht="12.75">
      <c r="A22" s="63" t="s">
        <v>162</v>
      </c>
      <c r="B22" s="54"/>
      <c r="C22" s="54"/>
      <c r="D22" s="130"/>
      <c r="E22" s="131"/>
      <c r="F22" s="132"/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3" ht="12.75">
      <c r="A23" s="63" t="s">
        <v>163</v>
      </c>
      <c r="B23" s="54"/>
      <c r="C23" s="54"/>
      <c r="D23" s="130"/>
      <c r="E23" s="131"/>
      <c r="F23" s="132"/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3" ht="12.75">
      <c r="A24" s="63" t="s">
        <v>164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1</v>
      </c>
    </row>
    <row r="25" spans="1:53" ht="12.75">
      <c r="A25" s="63" t="s">
        <v>165</v>
      </c>
      <c r="B25" s="54"/>
      <c r="C25" s="54"/>
      <c r="D25" s="130"/>
      <c r="E25" s="131"/>
      <c r="F25" s="132"/>
      <c r="G25" s="133">
        <f t="shared" si="0"/>
        <v>0</v>
      </c>
      <c r="H25" s="134"/>
      <c r="I25" s="135">
        <f t="shared" si="1"/>
        <v>0</v>
      </c>
      <c r="BA25">
        <v>1</v>
      </c>
    </row>
    <row r="26" spans="1:53" ht="12.75">
      <c r="A26" s="63" t="s">
        <v>166</v>
      </c>
      <c r="B26" s="54"/>
      <c r="C26" s="54"/>
      <c r="D26" s="130"/>
      <c r="E26" s="131"/>
      <c r="F26" s="132"/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53" ht="12.75">
      <c r="A27" s="63" t="s">
        <v>167</v>
      </c>
      <c r="B27" s="54"/>
      <c r="C27" s="54"/>
      <c r="D27" s="130"/>
      <c r="E27" s="131"/>
      <c r="F27" s="132"/>
      <c r="G27" s="133">
        <f t="shared" si="0"/>
        <v>0</v>
      </c>
      <c r="H27" s="134"/>
      <c r="I27" s="135">
        <f t="shared" si="1"/>
        <v>0</v>
      </c>
      <c r="BA27">
        <v>2</v>
      </c>
    </row>
    <row r="28" spans="1:9" ht="13.5" thickBot="1">
      <c r="A28" s="136"/>
      <c r="B28" s="137" t="s">
        <v>63</v>
      </c>
      <c r="C28" s="138"/>
      <c r="D28" s="139"/>
      <c r="E28" s="140"/>
      <c r="F28" s="141"/>
      <c r="G28" s="141"/>
      <c r="H28" s="213">
        <f>SUM(I20:I27)</f>
        <v>0</v>
      </c>
      <c r="I28" s="214"/>
    </row>
    <row r="30" spans="2:9" ht="12.75">
      <c r="B30" s="122"/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25"/>
  <sheetViews>
    <sheetView showGridLines="0" showZeros="0" workbookViewId="0" topLeftCell="A1">
      <selection activeCell="I10" sqref="I1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78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 xml:space="preserve"> Domov seniorů Dobříš oprava sklad.rampy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1 oprava skladovací rampy</v>
      </c>
      <c r="D4" s="103"/>
      <c r="E4" s="217" t="str">
        <f>Rekapitulace!G2</f>
        <v>oprava skladovací rampy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73</v>
      </c>
      <c r="C7" s="162" t="s">
        <v>74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79</v>
      </c>
      <c r="C8" s="170" t="s">
        <v>80</v>
      </c>
      <c r="D8" s="171" t="s">
        <v>81</v>
      </c>
      <c r="E8" s="172">
        <v>3.051</v>
      </c>
      <c r="F8" s="172">
        <v>0</v>
      </c>
      <c r="G8" s="173">
        <f>E8*F8</f>
        <v>0</v>
      </c>
      <c r="O8" s="167">
        <v>2</v>
      </c>
      <c r="AA8" s="145">
        <v>2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2</v>
      </c>
      <c r="CB8" s="174">
        <v>1</v>
      </c>
      <c r="CZ8" s="145">
        <v>0</v>
      </c>
    </row>
    <row r="9" spans="1:104" ht="12.75">
      <c r="A9" s="168">
        <v>2</v>
      </c>
      <c r="B9" s="169" t="s">
        <v>82</v>
      </c>
      <c r="C9" s="170" t="s">
        <v>83</v>
      </c>
      <c r="D9" s="171" t="s">
        <v>84</v>
      </c>
      <c r="E9" s="172">
        <v>1</v>
      </c>
      <c r="F9" s="172">
        <v>0</v>
      </c>
      <c r="G9" s="173">
        <f>E9*F9</f>
        <v>0</v>
      </c>
      <c r="O9" s="167">
        <v>2</v>
      </c>
      <c r="AA9" s="145">
        <v>12</v>
      </c>
      <c r="AB9" s="145">
        <v>0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12</v>
      </c>
      <c r="CB9" s="174">
        <v>0</v>
      </c>
      <c r="CZ9" s="145">
        <v>0</v>
      </c>
    </row>
    <row r="10" spans="1:57" ht="12.75">
      <c r="A10" s="175"/>
      <c r="B10" s="176" t="s">
        <v>76</v>
      </c>
      <c r="C10" s="177" t="str">
        <f>CONCATENATE(B7," ",C7)</f>
        <v>1 Zemní práce</v>
      </c>
      <c r="D10" s="178"/>
      <c r="E10" s="179"/>
      <c r="F10" s="180"/>
      <c r="G10" s="181">
        <f>SUM(G7:G9)</f>
        <v>0</v>
      </c>
      <c r="O10" s="167">
        <v>4</v>
      </c>
      <c r="BA10" s="182">
        <f>SUM(BA7:BA9)</f>
        <v>0</v>
      </c>
      <c r="BB10" s="182">
        <f>SUM(BB7:BB9)</f>
        <v>0</v>
      </c>
      <c r="BC10" s="182">
        <f>SUM(BC7:BC9)</f>
        <v>0</v>
      </c>
      <c r="BD10" s="182">
        <f>SUM(BD7:BD9)</f>
        <v>0</v>
      </c>
      <c r="BE10" s="182">
        <f>SUM(BE7:BE9)</f>
        <v>0</v>
      </c>
    </row>
    <row r="11" spans="1:15" ht="12.75">
      <c r="A11" s="160" t="s">
        <v>72</v>
      </c>
      <c r="B11" s="161" t="s">
        <v>85</v>
      </c>
      <c r="C11" s="162" t="s">
        <v>86</v>
      </c>
      <c r="D11" s="163"/>
      <c r="E11" s="164"/>
      <c r="F11" s="164"/>
      <c r="G11" s="165"/>
      <c r="H11" s="166"/>
      <c r="I11" s="166"/>
      <c r="O11" s="167">
        <v>1</v>
      </c>
    </row>
    <row r="12" spans="1:104" ht="12.75">
      <c r="A12" s="168">
        <v>3</v>
      </c>
      <c r="B12" s="169" t="s">
        <v>87</v>
      </c>
      <c r="C12" s="170" t="s">
        <v>88</v>
      </c>
      <c r="D12" s="171" t="s">
        <v>89</v>
      </c>
      <c r="E12" s="172">
        <v>16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0.00049</v>
      </c>
    </row>
    <row r="13" spans="1:104" ht="12.75">
      <c r="A13" s="168">
        <v>4</v>
      </c>
      <c r="B13" s="169" t="s">
        <v>90</v>
      </c>
      <c r="C13" s="170" t="s">
        <v>91</v>
      </c>
      <c r="D13" s="171" t="s">
        <v>81</v>
      </c>
      <c r="E13" s="172">
        <v>2.7459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2.43564</v>
      </c>
    </row>
    <row r="14" spans="1:104" ht="12.75">
      <c r="A14" s="168">
        <v>5</v>
      </c>
      <c r="B14" s="169" t="s">
        <v>92</v>
      </c>
      <c r="C14" s="170" t="s">
        <v>93</v>
      </c>
      <c r="D14" s="171" t="s">
        <v>94</v>
      </c>
      <c r="E14" s="172">
        <v>10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0.03921</v>
      </c>
    </row>
    <row r="15" spans="1:104" ht="12.75">
      <c r="A15" s="168">
        <v>6</v>
      </c>
      <c r="B15" s="169" t="s">
        <v>95</v>
      </c>
      <c r="C15" s="170" t="s">
        <v>96</v>
      </c>
      <c r="D15" s="171" t="s">
        <v>94</v>
      </c>
      <c r="E15" s="172">
        <v>10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7</v>
      </c>
      <c r="B16" s="169" t="s">
        <v>97</v>
      </c>
      <c r="C16" s="170" t="s">
        <v>98</v>
      </c>
      <c r="D16" s="171" t="s">
        <v>94</v>
      </c>
      <c r="E16" s="172">
        <v>3.06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0.27994</v>
      </c>
    </row>
    <row r="17" spans="1:57" ht="12.75">
      <c r="A17" s="175"/>
      <c r="B17" s="176" t="s">
        <v>76</v>
      </c>
      <c r="C17" s="177" t="str">
        <f>CONCATENATE(B11," ",C11)</f>
        <v>27 Základy</v>
      </c>
      <c r="D17" s="178"/>
      <c r="E17" s="179"/>
      <c r="F17" s="180"/>
      <c r="G17" s="181">
        <f>SUM(G11:G16)</f>
        <v>0</v>
      </c>
      <c r="O17" s="167">
        <v>4</v>
      </c>
      <c r="BA17" s="182">
        <f>SUM(BA11:BA16)</f>
        <v>0</v>
      </c>
      <c r="BB17" s="182">
        <f>SUM(BB11:BB16)</f>
        <v>0</v>
      </c>
      <c r="BC17" s="182">
        <f>SUM(BC11:BC16)</f>
        <v>0</v>
      </c>
      <c r="BD17" s="182">
        <f>SUM(BD11:BD16)</f>
        <v>0</v>
      </c>
      <c r="BE17" s="182">
        <f>SUM(BE11:BE16)</f>
        <v>0</v>
      </c>
    </row>
    <row r="18" spans="1:15" ht="12.75">
      <c r="A18" s="160" t="s">
        <v>72</v>
      </c>
      <c r="B18" s="161" t="s">
        <v>99</v>
      </c>
      <c r="C18" s="162" t="s">
        <v>100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8</v>
      </c>
      <c r="B19" s="169" t="s">
        <v>101</v>
      </c>
      <c r="C19" s="170" t="s">
        <v>102</v>
      </c>
      <c r="D19" s="171" t="s">
        <v>81</v>
      </c>
      <c r="E19" s="172">
        <v>26.5</v>
      </c>
      <c r="F19" s="172">
        <v>0</v>
      </c>
      <c r="G19" s="173">
        <f aca="true" t="shared" si="0" ref="G19:G26"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 aca="true" t="shared" si="1" ref="BA19:BA26">IF(AZ19=1,G19,0)</f>
        <v>0</v>
      </c>
      <c r="BB19" s="145">
        <f aca="true" t="shared" si="2" ref="BB19:BB26">IF(AZ19=2,G19,0)</f>
        <v>0</v>
      </c>
      <c r="BC19" s="145">
        <f aca="true" t="shared" si="3" ref="BC19:BC26">IF(AZ19=3,G19,0)</f>
        <v>0</v>
      </c>
      <c r="BD19" s="145">
        <f aca="true" t="shared" si="4" ref="BD19:BD26">IF(AZ19=4,G19,0)</f>
        <v>0</v>
      </c>
      <c r="BE19" s="145">
        <f aca="true" t="shared" si="5" ref="BE19:BE26">IF(AZ19=5,G19,0)</f>
        <v>0</v>
      </c>
      <c r="CA19" s="174">
        <v>1</v>
      </c>
      <c r="CB19" s="174">
        <v>1</v>
      </c>
      <c r="CZ19" s="145">
        <v>1.7</v>
      </c>
    </row>
    <row r="20" spans="1:104" ht="22.5">
      <c r="A20" s="168">
        <v>9</v>
      </c>
      <c r="B20" s="169" t="s">
        <v>103</v>
      </c>
      <c r="C20" s="170" t="s">
        <v>104</v>
      </c>
      <c r="D20" s="171" t="s">
        <v>94</v>
      </c>
      <c r="E20" s="172">
        <v>5.085</v>
      </c>
      <c r="F20" s="172">
        <v>0</v>
      </c>
      <c r="G20" s="173">
        <f t="shared" si="0"/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</v>
      </c>
      <c r="CB20" s="174">
        <v>1</v>
      </c>
      <c r="CZ20" s="145">
        <v>0.687</v>
      </c>
    </row>
    <row r="21" spans="1:104" ht="12.75">
      <c r="A21" s="168">
        <v>10</v>
      </c>
      <c r="B21" s="169" t="s">
        <v>105</v>
      </c>
      <c r="C21" s="170" t="s">
        <v>106</v>
      </c>
      <c r="D21" s="171" t="s">
        <v>89</v>
      </c>
      <c r="E21" s="172">
        <v>5.4</v>
      </c>
      <c r="F21" s="172">
        <v>0</v>
      </c>
      <c r="G21" s="173">
        <f t="shared" si="0"/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</v>
      </c>
      <c r="CB21" s="174">
        <v>1</v>
      </c>
      <c r="CZ21" s="145">
        <v>0.24354</v>
      </c>
    </row>
    <row r="22" spans="1:104" ht="12.75">
      <c r="A22" s="168">
        <v>11</v>
      </c>
      <c r="B22" s="169" t="s">
        <v>107</v>
      </c>
      <c r="C22" s="170" t="s">
        <v>108</v>
      </c>
      <c r="D22" s="171" t="s">
        <v>94</v>
      </c>
      <c r="E22" s="172">
        <v>6.102</v>
      </c>
      <c r="F22" s="172">
        <v>0</v>
      </c>
      <c r="G22" s="173">
        <f t="shared" si="0"/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</v>
      </c>
      <c r="CB22" s="174">
        <v>1</v>
      </c>
      <c r="CZ22" s="145">
        <v>0.28318</v>
      </c>
    </row>
    <row r="23" spans="1:104" ht="12.75">
      <c r="A23" s="168">
        <v>12</v>
      </c>
      <c r="B23" s="169" t="s">
        <v>109</v>
      </c>
      <c r="C23" s="170" t="s">
        <v>110</v>
      </c>
      <c r="D23" s="171" t="s">
        <v>89</v>
      </c>
      <c r="E23" s="172">
        <v>5.1</v>
      </c>
      <c r="F23" s="172">
        <v>0</v>
      </c>
      <c r="G23" s="173">
        <f t="shared" si="0"/>
        <v>0</v>
      </c>
      <c r="O23" s="167">
        <v>2</v>
      </c>
      <c r="AA23" s="145">
        <v>1</v>
      </c>
      <c r="AB23" s="145">
        <v>0</v>
      </c>
      <c r="AC23" s="145">
        <v>0</v>
      </c>
      <c r="AZ23" s="145">
        <v>1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0</v>
      </c>
      <c r="CZ23" s="145">
        <v>0</v>
      </c>
    </row>
    <row r="24" spans="1:104" ht="12.75">
      <c r="A24" s="168">
        <v>13</v>
      </c>
      <c r="B24" s="169" t="s">
        <v>111</v>
      </c>
      <c r="C24" s="170" t="s">
        <v>112</v>
      </c>
      <c r="D24" s="171" t="s">
        <v>113</v>
      </c>
      <c r="E24" s="172">
        <v>0.4</v>
      </c>
      <c r="F24" s="172">
        <v>0</v>
      </c>
      <c r="G24" s="173">
        <f t="shared" si="0"/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1</v>
      </c>
      <c r="CZ24" s="145">
        <v>0</v>
      </c>
    </row>
    <row r="25" spans="1:104" ht="22.5">
      <c r="A25" s="168">
        <v>14</v>
      </c>
      <c r="B25" s="169" t="s">
        <v>114</v>
      </c>
      <c r="C25" s="170" t="s">
        <v>115</v>
      </c>
      <c r="D25" s="171" t="s">
        <v>89</v>
      </c>
      <c r="E25" s="172">
        <v>5.1</v>
      </c>
      <c r="F25" s="172">
        <v>0</v>
      </c>
      <c r="G25" s="173">
        <f t="shared" si="0"/>
        <v>0</v>
      </c>
      <c r="O25" s="167">
        <v>2</v>
      </c>
      <c r="AA25" s="145">
        <v>2</v>
      </c>
      <c r="AB25" s="145">
        <v>1</v>
      </c>
      <c r="AC25" s="145">
        <v>1</v>
      </c>
      <c r="AZ25" s="145">
        <v>1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2</v>
      </c>
      <c r="CB25" s="174">
        <v>1</v>
      </c>
      <c r="CZ25" s="145">
        <v>0.15026</v>
      </c>
    </row>
    <row r="26" spans="1:104" ht="12.75">
      <c r="A26" s="168">
        <v>15</v>
      </c>
      <c r="B26" s="169" t="s">
        <v>116</v>
      </c>
      <c r="C26" s="170" t="s">
        <v>117</v>
      </c>
      <c r="D26" s="171" t="s">
        <v>118</v>
      </c>
      <c r="E26" s="172">
        <v>60</v>
      </c>
      <c r="F26" s="172">
        <v>0</v>
      </c>
      <c r="G26" s="173">
        <f t="shared" si="0"/>
        <v>0</v>
      </c>
      <c r="O26" s="167">
        <v>2</v>
      </c>
      <c r="AA26" s="145">
        <v>3</v>
      </c>
      <c r="AB26" s="145">
        <v>1</v>
      </c>
      <c r="AC26" s="145">
        <v>59228413</v>
      </c>
      <c r="AZ26" s="145">
        <v>1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3</v>
      </c>
      <c r="CB26" s="174">
        <v>1</v>
      </c>
      <c r="CZ26" s="145">
        <v>0.0505</v>
      </c>
    </row>
    <row r="27" spans="1:57" ht="12.75">
      <c r="A27" s="175"/>
      <c r="B27" s="176" t="s">
        <v>76</v>
      </c>
      <c r="C27" s="177" t="str">
        <f>CONCATENATE(B18," ",C18)</f>
        <v>3 Svislé a kompletní konstrukce</v>
      </c>
      <c r="D27" s="178"/>
      <c r="E27" s="179"/>
      <c r="F27" s="180"/>
      <c r="G27" s="181">
        <f>SUM(G18:G26)</f>
        <v>0</v>
      </c>
      <c r="O27" s="167">
        <v>4</v>
      </c>
      <c r="BA27" s="182">
        <f>SUM(BA18:BA26)</f>
        <v>0</v>
      </c>
      <c r="BB27" s="182">
        <f>SUM(BB18:BB26)</f>
        <v>0</v>
      </c>
      <c r="BC27" s="182">
        <f>SUM(BC18:BC26)</f>
        <v>0</v>
      </c>
      <c r="BD27" s="182">
        <f>SUM(BD18:BD26)</f>
        <v>0</v>
      </c>
      <c r="BE27" s="182">
        <f>SUM(BE18:BE26)</f>
        <v>0</v>
      </c>
    </row>
    <row r="28" spans="1:15" ht="12.75">
      <c r="A28" s="160" t="s">
        <v>72</v>
      </c>
      <c r="B28" s="161" t="s">
        <v>119</v>
      </c>
      <c r="C28" s="162" t="s">
        <v>120</v>
      </c>
      <c r="D28" s="163"/>
      <c r="E28" s="164"/>
      <c r="F28" s="164"/>
      <c r="G28" s="165"/>
      <c r="H28" s="166"/>
      <c r="I28" s="166"/>
      <c r="O28" s="167">
        <v>1</v>
      </c>
    </row>
    <row r="29" spans="1:104" ht="12.75">
      <c r="A29" s="168">
        <v>16</v>
      </c>
      <c r="B29" s="169" t="s">
        <v>121</v>
      </c>
      <c r="C29" s="170" t="s">
        <v>122</v>
      </c>
      <c r="D29" s="171" t="s">
        <v>94</v>
      </c>
      <c r="E29" s="172">
        <v>25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0.08096</v>
      </c>
    </row>
    <row r="30" spans="1:104" ht="12.75">
      <c r="A30" s="168">
        <v>17</v>
      </c>
      <c r="B30" s="169" t="s">
        <v>123</v>
      </c>
      <c r="C30" s="170" t="s">
        <v>124</v>
      </c>
      <c r="D30" s="171" t="s">
        <v>94</v>
      </c>
      <c r="E30" s="172">
        <v>25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0.0739</v>
      </c>
    </row>
    <row r="31" spans="1:104" ht="12.75">
      <c r="A31" s="168">
        <v>18</v>
      </c>
      <c r="B31" s="169" t="s">
        <v>125</v>
      </c>
      <c r="C31" s="170" t="s">
        <v>126</v>
      </c>
      <c r="D31" s="171" t="s">
        <v>94</v>
      </c>
      <c r="E31" s="172">
        <v>25</v>
      </c>
      <c r="F31" s="172">
        <v>0</v>
      </c>
      <c r="G31" s="173">
        <f>E31*F31</f>
        <v>0</v>
      </c>
      <c r="O31" s="167">
        <v>2</v>
      </c>
      <c r="AA31" s="145">
        <v>3</v>
      </c>
      <c r="AB31" s="145">
        <v>1</v>
      </c>
      <c r="AC31" s="145">
        <v>59245303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3</v>
      </c>
      <c r="CB31" s="174">
        <v>1</v>
      </c>
      <c r="CZ31" s="145">
        <v>0.106</v>
      </c>
    </row>
    <row r="32" spans="1:57" ht="12.75">
      <c r="A32" s="175"/>
      <c r="B32" s="176" t="s">
        <v>76</v>
      </c>
      <c r="C32" s="177" t="str">
        <f>CONCATENATE(B28," ",C28)</f>
        <v>5 Komunikace</v>
      </c>
      <c r="D32" s="178"/>
      <c r="E32" s="179"/>
      <c r="F32" s="180"/>
      <c r="G32" s="181">
        <f>SUM(G28:G31)</f>
        <v>0</v>
      </c>
      <c r="O32" s="167">
        <v>4</v>
      </c>
      <c r="BA32" s="182">
        <f>SUM(BA28:BA31)</f>
        <v>0</v>
      </c>
      <c r="BB32" s="182">
        <f>SUM(BB28:BB31)</f>
        <v>0</v>
      </c>
      <c r="BC32" s="182">
        <f>SUM(BC28:BC31)</f>
        <v>0</v>
      </c>
      <c r="BD32" s="182">
        <f>SUM(BD28:BD31)</f>
        <v>0</v>
      </c>
      <c r="BE32" s="182">
        <f>SUM(BE28:BE31)</f>
        <v>0</v>
      </c>
    </row>
    <row r="33" spans="1:15" ht="12.75">
      <c r="A33" s="160" t="s">
        <v>72</v>
      </c>
      <c r="B33" s="161" t="s">
        <v>127</v>
      </c>
      <c r="C33" s="162" t="s">
        <v>128</v>
      </c>
      <c r="D33" s="163"/>
      <c r="E33" s="164"/>
      <c r="F33" s="164"/>
      <c r="G33" s="165"/>
      <c r="H33" s="166"/>
      <c r="I33" s="166"/>
      <c r="O33" s="167">
        <v>1</v>
      </c>
    </row>
    <row r="34" spans="1:104" ht="22.5">
      <c r="A34" s="168">
        <v>19</v>
      </c>
      <c r="B34" s="169" t="s">
        <v>129</v>
      </c>
      <c r="C34" s="170" t="s">
        <v>130</v>
      </c>
      <c r="D34" s="171" t="s">
        <v>75</v>
      </c>
      <c r="E34" s="172">
        <v>1</v>
      </c>
      <c r="F34" s="172">
        <v>0</v>
      </c>
      <c r="G34" s="173">
        <f>E34*F34</f>
        <v>0</v>
      </c>
      <c r="O34" s="167">
        <v>2</v>
      </c>
      <c r="AA34" s="145">
        <v>2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2</v>
      </c>
      <c r="CB34" s="174">
        <v>1</v>
      </c>
      <c r="CZ34" s="145">
        <v>0</v>
      </c>
    </row>
    <row r="35" spans="1:57" ht="12.75">
      <c r="A35" s="175"/>
      <c r="B35" s="176" t="s">
        <v>76</v>
      </c>
      <c r="C35" s="177" t="str">
        <f>CONCATENATE(B33," ",C33)</f>
        <v>90 Opravy</v>
      </c>
      <c r="D35" s="178"/>
      <c r="E35" s="179"/>
      <c r="F35" s="180"/>
      <c r="G35" s="181">
        <f>SUM(G33:G34)</f>
        <v>0</v>
      </c>
      <c r="O35" s="167">
        <v>4</v>
      </c>
      <c r="BA35" s="182">
        <f>SUM(BA33:BA34)</f>
        <v>0</v>
      </c>
      <c r="BB35" s="182">
        <f>SUM(BB33:BB34)</f>
        <v>0</v>
      </c>
      <c r="BC35" s="182">
        <f>SUM(BC33:BC34)</f>
        <v>0</v>
      </c>
      <c r="BD35" s="182">
        <f>SUM(BD33:BD34)</f>
        <v>0</v>
      </c>
      <c r="BE35" s="182">
        <f>SUM(BE33:BE34)</f>
        <v>0</v>
      </c>
    </row>
    <row r="36" spans="1:15" ht="12.75">
      <c r="A36" s="160" t="s">
        <v>72</v>
      </c>
      <c r="B36" s="161" t="s">
        <v>131</v>
      </c>
      <c r="C36" s="162" t="s">
        <v>132</v>
      </c>
      <c r="D36" s="163"/>
      <c r="E36" s="164"/>
      <c r="F36" s="164"/>
      <c r="G36" s="165"/>
      <c r="H36" s="166"/>
      <c r="I36" s="166"/>
      <c r="O36" s="167">
        <v>1</v>
      </c>
    </row>
    <row r="37" spans="1:104" ht="12.75">
      <c r="A37" s="168">
        <v>20</v>
      </c>
      <c r="B37" s="169" t="s">
        <v>133</v>
      </c>
      <c r="C37" s="170" t="s">
        <v>134</v>
      </c>
      <c r="D37" s="171" t="s">
        <v>94</v>
      </c>
      <c r="E37" s="172">
        <v>25</v>
      </c>
      <c r="F37" s="172">
        <v>0</v>
      </c>
      <c r="G37" s="173">
        <f aca="true" t="shared" si="6" ref="G37:G45"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 aca="true" t="shared" si="7" ref="BA37:BA45">IF(AZ37=1,G37,0)</f>
        <v>0</v>
      </c>
      <c r="BB37" s="145">
        <f aca="true" t="shared" si="8" ref="BB37:BB45">IF(AZ37=2,G37,0)</f>
        <v>0</v>
      </c>
      <c r="BC37" s="145">
        <f aca="true" t="shared" si="9" ref="BC37:BC45">IF(AZ37=3,G37,0)</f>
        <v>0</v>
      </c>
      <c r="BD37" s="145">
        <f aca="true" t="shared" si="10" ref="BD37:BD45">IF(AZ37=4,G37,0)</f>
        <v>0</v>
      </c>
      <c r="BE37" s="145">
        <f aca="true" t="shared" si="11" ref="BE37:BE45">IF(AZ37=5,G37,0)</f>
        <v>0</v>
      </c>
      <c r="CA37" s="174">
        <v>1</v>
      </c>
      <c r="CB37" s="174">
        <v>1</v>
      </c>
      <c r="CZ37" s="145">
        <v>0</v>
      </c>
    </row>
    <row r="38" spans="1:104" ht="12.75">
      <c r="A38" s="168">
        <v>21</v>
      </c>
      <c r="B38" s="169" t="s">
        <v>135</v>
      </c>
      <c r="C38" s="170" t="s">
        <v>136</v>
      </c>
      <c r="D38" s="171" t="s">
        <v>75</v>
      </c>
      <c r="E38" s="172">
        <v>1</v>
      </c>
      <c r="F38" s="172">
        <v>0</v>
      </c>
      <c r="G38" s="173">
        <f t="shared" si="6"/>
        <v>0</v>
      </c>
      <c r="O38" s="167">
        <v>2</v>
      </c>
      <c r="AA38" s="145">
        <v>1</v>
      </c>
      <c r="AB38" s="145">
        <v>7</v>
      </c>
      <c r="AC38" s="145">
        <v>7</v>
      </c>
      <c r="AZ38" s="145">
        <v>1</v>
      </c>
      <c r="BA38" s="145">
        <f t="shared" si="7"/>
        <v>0</v>
      </c>
      <c r="BB38" s="145">
        <f t="shared" si="8"/>
        <v>0</v>
      </c>
      <c r="BC38" s="145">
        <f t="shared" si="9"/>
        <v>0</v>
      </c>
      <c r="BD38" s="145">
        <f t="shared" si="10"/>
        <v>0</v>
      </c>
      <c r="BE38" s="145">
        <f t="shared" si="11"/>
        <v>0</v>
      </c>
      <c r="CA38" s="174">
        <v>1</v>
      </c>
      <c r="CB38" s="174">
        <v>7</v>
      </c>
      <c r="CZ38" s="145">
        <v>0</v>
      </c>
    </row>
    <row r="39" spans="1:104" ht="12.75">
      <c r="A39" s="168">
        <v>22</v>
      </c>
      <c r="B39" s="169" t="s">
        <v>137</v>
      </c>
      <c r="C39" s="170" t="s">
        <v>138</v>
      </c>
      <c r="D39" s="171" t="s">
        <v>81</v>
      </c>
      <c r="E39" s="172">
        <v>0.624</v>
      </c>
      <c r="F39" s="172">
        <v>0</v>
      </c>
      <c r="G39" s="173">
        <f t="shared" si="6"/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 t="shared" si="7"/>
        <v>0</v>
      </c>
      <c r="BB39" s="145">
        <f t="shared" si="8"/>
        <v>0</v>
      </c>
      <c r="BC39" s="145">
        <f t="shared" si="9"/>
        <v>0</v>
      </c>
      <c r="BD39" s="145">
        <f t="shared" si="10"/>
        <v>0</v>
      </c>
      <c r="BE39" s="145">
        <f t="shared" si="11"/>
        <v>0</v>
      </c>
      <c r="CA39" s="174">
        <v>1</v>
      </c>
      <c r="CB39" s="174">
        <v>1</v>
      </c>
      <c r="CZ39" s="145">
        <v>0.00147</v>
      </c>
    </row>
    <row r="40" spans="1:104" ht="12.75">
      <c r="A40" s="168">
        <v>23</v>
      </c>
      <c r="B40" s="169" t="s">
        <v>139</v>
      </c>
      <c r="C40" s="170" t="s">
        <v>140</v>
      </c>
      <c r="D40" s="171" t="s">
        <v>94</v>
      </c>
      <c r="E40" s="172">
        <v>25</v>
      </c>
      <c r="F40" s="172">
        <v>0</v>
      </c>
      <c r="G40" s="173">
        <f t="shared" si="6"/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7"/>
        <v>0</v>
      </c>
      <c r="BB40" s="145">
        <f t="shared" si="8"/>
        <v>0</v>
      </c>
      <c r="BC40" s="145">
        <f t="shared" si="9"/>
        <v>0</v>
      </c>
      <c r="BD40" s="145">
        <f t="shared" si="10"/>
        <v>0</v>
      </c>
      <c r="BE40" s="145">
        <f t="shared" si="11"/>
        <v>0</v>
      </c>
      <c r="CA40" s="174">
        <v>1</v>
      </c>
      <c r="CB40" s="174">
        <v>1</v>
      </c>
      <c r="CZ40" s="145">
        <v>0</v>
      </c>
    </row>
    <row r="41" spans="1:104" ht="12.75">
      <c r="A41" s="168">
        <v>24</v>
      </c>
      <c r="B41" s="169" t="s">
        <v>141</v>
      </c>
      <c r="C41" s="170" t="s">
        <v>142</v>
      </c>
      <c r="D41" s="171" t="s">
        <v>113</v>
      </c>
      <c r="E41" s="172">
        <v>4.94</v>
      </c>
      <c r="F41" s="172">
        <v>0</v>
      </c>
      <c r="G41" s="173">
        <f t="shared" si="6"/>
        <v>0</v>
      </c>
      <c r="O41" s="167">
        <v>2</v>
      </c>
      <c r="AA41" s="145">
        <v>1</v>
      </c>
      <c r="AB41" s="145">
        <v>3</v>
      </c>
      <c r="AC41" s="145">
        <v>3</v>
      </c>
      <c r="AZ41" s="145">
        <v>1</v>
      </c>
      <c r="BA41" s="145">
        <f t="shared" si="7"/>
        <v>0</v>
      </c>
      <c r="BB41" s="145">
        <f t="shared" si="8"/>
        <v>0</v>
      </c>
      <c r="BC41" s="145">
        <f t="shared" si="9"/>
        <v>0</v>
      </c>
      <c r="BD41" s="145">
        <f t="shared" si="10"/>
        <v>0</v>
      </c>
      <c r="BE41" s="145">
        <f t="shared" si="11"/>
        <v>0</v>
      </c>
      <c r="CA41" s="174">
        <v>1</v>
      </c>
      <c r="CB41" s="174">
        <v>3</v>
      </c>
      <c r="CZ41" s="145">
        <v>0</v>
      </c>
    </row>
    <row r="42" spans="1:104" ht="12.75">
      <c r="A42" s="168">
        <v>25</v>
      </c>
      <c r="B42" s="169" t="s">
        <v>143</v>
      </c>
      <c r="C42" s="170" t="s">
        <v>144</v>
      </c>
      <c r="D42" s="171" t="s">
        <v>113</v>
      </c>
      <c r="E42" s="172">
        <v>4.94</v>
      </c>
      <c r="F42" s="172">
        <v>0</v>
      </c>
      <c r="G42" s="173">
        <f t="shared" si="6"/>
        <v>0</v>
      </c>
      <c r="O42" s="167">
        <v>2</v>
      </c>
      <c r="AA42" s="145">
        <v>1</v>
      </c>
      <c r="AB42" s="145">
        <v>3</v>
      </c>
      <c r="AC42" s="145">
        <v>3</v>
      </c>
      <c r="AZ42" s="145">
        <v>1</v>
      </c>
      <c r="BA42" s="145">
        <f t="shared" si="7"/>
        <v>0</v>
      </c>
      <c r="BB42" s="145">
        <f t="shared" si="8"/>
        <v>0</v>
      </c>
      <c r="BC42" s="145">
        <f t="shared" si="9"/>
        <v>0</v>
      </c>
      <c r="BD42" s="145">
        <f t="shared" si="10"/>
        <v>0</v>
      </c>
      <c r="BE42" s="145">
        <f t="shared" si="11"/>
        <v>0</v>
      </c>
      <c r="CA42" s="174">
        <v>1</v>
      </c>
      <c r="CB42" s="174">
        <v>3</v>
      </c>
      <c r="CZ42" s="145">
        <v>0</v>
      </c>
    </row>
    <row r="43" spans="1:104" ht="12.75">
      <c r="A43" s="168">
        <v>26</v>
      </c>
      <c r="B43" s="169" t="s">
        <v>145</v>
      </c>
      <c r="C43" s="170" t="s">
        <v>146</v>
      </c>
      <c r="D43" s="171" t="s">
        <v>75</v>
      </c>
      <c r="E43" s="172">
        <v>2</v>
      </c>
      <c r="F43" s="172">
        <v>0</v>
      </c>
      <c r="G43" s="173">
        <f t="shared" si="6"/>
        <v>0</v>
      </c>
      <c r="O43" s="167">
        <v>2</v>
      </c>
      <c r="AA43" s="145">
        <v>1</v>
      </c>
      <c r="AB43" s="145">
        <v>3</v>
      </c>
      <c r="AC43" s="145">
        <v>3</v>
      </c>
      <c r="AZ43" s="145">
        <v>1</v>
      </c>
      <c r="BA43" s="145">
        <f t="shared" si="7"/>
        <v>0</v>
      </c>
      <c r="BB43" s="145">
        <f t="shared" si="8"/>
        <v>0</v>
      </c>
      <c r="BC43" s="145">
        <f t="shared" si="9"/>
        <v>0</v>
      </c>
      <c r="BD43" s="145">
        <f t="shared" si="10"/>
        <v>0</v>
      </c>
      <c r="BE43" s="145">
        <f t="shared" si="11"/>
        <v>0</v>
      </c>
      <c r="CA43" s="174">
        <v>1</v>
      </c>
      <c r="CB43" s="174">
        <v>3</v>
      </c>
      <c r="CZ43" s="145">
        <v>0</v>
      </c>
    </row>
    <row r="44" spans="1:104" ht="12.75">
      <c r="A44" s="168">
        <v>27</v>
      </c>
      <c r="B44" s="169" t="s">
        <v>147</v>
      </c>
      <c r="C44" s="170" t="s">
        <v>148</v>
      </c>
      <c r="D44" s="171" t="s">
        <v>113</v>
      </c>
      <c r="E44" s="172">
        <v>4.94</v>
      </c>
      <c r="F44" s="172">
        <v>0</v>
      </c>
      <c r="G44" s="173">
        <f t="shared" si="6"/>
        <v>0</v>
      </c>
      <c r="O44" s="167">
        <v>2</v>
      </c>
      <c r="AA44" s="145">
        <v>12</v>
      </c>
      <c r="AB44" s="145">
        <v>0</v>
      </c>
      <c r="AC44" s="145">
        <v>2</v>
      </c>
      <c r="AZ44" s="145">
        <v>1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12</v>
      </c>
      <c r="CB44" s="174">
        <v>0</v>
      </c>
      <c r="CZ44" s="145">
        <v>0</v>
      </c>
    </row>
    <row r="45" spans="1:104" ht="22.5">
      <c r="A45" s="168">
        <v>28</v>
      </c>
      <c r="B45" s="169" t="s">
        <v>149</v>
      </c>
      <c r="C45" s="170" t="s">
        <v>150</v>
      </c>
      <c r="D45" s="171" t="s">
        <v>151</v>
      </c>
      <c r="E45" s="172">
        <v>32</v>
      </c>
      <c r="F45" s="172">
        <v>0</v>
      </c>
      <c r="G45" s="173">
        <f t="shared" si="6"/>
        <v>0</v>
      </c>
      <c r="O45" s="167">
        <v>2</v>
      </c>
      <c r="AA45" s="145">
        <v>10</v>
      </c>
      <c r="AB45" s="145">
        <v>0</v>
      </c>
      <c r="AC45" s="145">
        <v>8</v>
      </c>
      <c r="AZ45" s="145">
        <v>5</v>
      </c>
      <c r="BA45" s="145">
        <f t="shared" si="7"/>
        <v>0</v>
      </c>
      <c r="BB45" s="145">
        <f t="shared" si="8"/>
        <v>0</v>
      </c>
      <c r="BC45" s="145">
        <f t="shared" si="9"/>
        <v>0</v>
      </c>
      <c r="BD45" s="145">
        <f t="shared" si="10"/>
        <v>0</v>
      </c>
      <c r="BE45" s="145">
        <f t="shared" si="11"/>
        <v>0</v>
      </c>
      <c r="CA45" s="174">
        <v>10</v>
      </c>
      <c r="CB45" s="174">
        <v>0</v>
      </c>
      <c r="CZ45" s="145">
        <v>0</v>
      </c>
    </row>
    <row r="46" spans="1:57" ht="12.75">
      <c r="A46" s="175"/>
      <c r="B46" s="176" t="s">
        <v>76</v>
      </c>
      <c r="C46" s="177" t="str">
        <f>CONCATENATE(B36," ",C36)</f>
        <v>96 Bourání konstrukcí</v>
      </c>
      <c r="D46" s="178"/>
      <c r="E46" s="179"/>
      <c r="F46" s="180"/>
      <c r="G46" s="181">
        <f>SUM(G36:G45)</f>
        <v>0</v>
      </c>
      <c r="O46" s="167">
        <v>4</v>
      </c>
      <c r="BA46" s="182">
        <f>SUM(BA36:BA45)</f>
        <v>0</v>
      </c>
      <c r="BB46" s="182">
        <f>SUM(BB36:BB45)</f>
        <v>0</v>
      </c>
      <c r="BC46" s="182">
        <f>SUM(BC36:BC45)</f>
        <v>0</v>
      </c>
      <c r="BD46" s="182">
        <f>SUM(BD36:BD45)</f>
        <v>0</v>
      </c>
      <c r="BE46" s="182">
        <f>SUM(BE36:BE45)</f>
        <v>0</v>
      </c>
    </row>
    <row r="47" spans="1:15" ht="12.75">
      <c r="A47" s="160" t="s">
        <v>72</v>
      </c>
      <c r="B47" s="161" t="s">
        <v>152</v>
      </c>
      <c r="C47" s="162" t="s">
        <v>153</v>
      </c>
      <c r="D47" s="163"/>
      <c r="E47" s="164"/>
      <c r="F47" s="164"/>
      <c r="G47" s="165"/>
      <c r="H47" s="166"/>
      <c r="I47" s="166"/>
      <c r="O47" s="167">
        <v>1</v>
      </c>
    </row>
    <row r="48" spans="1:104" ht="12.75">
      <c r="A48" s="168">
        <v>29</v>
      </c>
      <c r="B48" s="169" t="s">
        <v>154</v>
      </c>
      <c r="C48" s="170" t="s">
        <v>155</v>
      </c>
      <c r="D48" s="171" t="s">
        <v>113</v>
      </c>
      <c r="E48" s="172">
        <v>68.7</v>
      </c>
      <c r="F48" s="172">
        <v>0</v>
      </c>
      <c r="G48" s="173">
        <f>E48*F48</f>
        <v>0</v>
      </c>
      <c r="O48" s="167">
        <v>2</v>
      </c>
      <c r="AA48" s="145">
        <v>1</v>
      </c>
      <c r="AB48" s="145">
        <v>2</v>
      </c>
      <c r="AC48" s="145">
        <v>2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1</v>
      </c>
      <c r="CB48" s="174">
        <v>2</v>
      </c>
      <c r="CZ48" s="145">
        <v>0</v>
      </c>
    </row>
    <row r="49" spans="1:57" ht="12.75">
      <c r="A49" s="175"/>
      <c r="B49" s="176" t="s">
        <v>76</v>
      </c>
      <c r="C49" s="177" t="str">
        <f>CONCATENATE(B47," ",C47)</f>
        <v>99 Staveništní přesun hmot</v>
      </c>
      <c r="D49" s="178"/>
      <c r="E49" s="179"/>
      <c r="F49" s="180"/>
      <c r="G49" s="181">
        <f>SUM(G47:G48)</f>
        <v>0</v>
      </c>
      <c r="O49" s="167">
        <v>4</v>
      </c>
      <c r="BA49" s="182">
        <f>SUM(BA47:BA48)</f>
        <v>0</v>
      </c>
      <c r="BB49" s="182">
        <f>SUM(BB47:BB48)</f>
        <v>0</v>
      </c>
      <c r="BC49" s="182">
        <f>SUM(BC47:BC48)</f>
        <v>0</v>
      </c>
      <c r="BD49" s="182">
        <f>SUM(BD47:BD48)</f>
        <v>0</v>
      </c>
      <c r="BE49" s="182">
        <f>SUM(BE47:BE48)</f>
        <v>0</v>
      </c>
    </row>
    <row r="50" spans="1:15" ht="12.75">
      <c r="A50" s="160" t="s">
        <v>72</v>
      </c>
      <c r="B50" s="161" t="s">
        <v>156</v>
      </c>
      <c r="C50" s="162" t="s">
        <v>157</v>
      </c>
      <c r="D50" s="163"/>
      <c r="E50" s="164"/>
      <c r="F50" s="164"/>
      <c r="G50" s="165"/>
      <c r="H50" s="166"/>
      <c r="I50" s="166"/>
      <c r="O50" s="167">
        <v>1</v>
      </c>
    </row>
    <row r="51" spans="1:104" ht="12.75">
      <c r="A51" s="168">
        <v>30</v>
      </c>
      <c r="B51" s="169" t="s">
        <v>158</v>
      </c>
      <c r="C51" s="170" t="s">
        <v>159</v>
      </c>
      <c r="D51" s="171" t="s">
        <v>94</v>
      </c>
      <c r="E51" s="172">
        <v>5.5</v>
      </c>
      <c r="F51" s="172">
        <v>0</v>
      </c>
      <c r="G51" s="173">
        <f>E51*F51</f>
        <v>0</v>
      </c>
      <c r="O51" s="167">
        <v>2</v>
      </c>
      <c r="AA51" s="145">
        <v>1</v>
      </c>
      <c r="AB51" s="145">
        <v>7</v>
      </c>
      <c r="AC51" s="145">
        <v>7</v>
      </c>
      <c r="AZ51" s="145">
        <v>2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4">
        <v>1</v>
      </c>
      <c r="CB51" s="174">
        <v>7</v>
      </c>
      <c r="CZ51" s="145">
        <v>0.00091</v>
      </c>
    </row>
    <row r="52" spans="1:57" ht="12.75">
      <c r="A52" s="175"/>
      <c r="B52" s="176" t="s">
        <v>76</v>
      </c>
      <c r="C52" s="177" t="str">
        <f>CONCATENATE(B50," ",C50)</f>
        <v>711 Izolace proti vodě</v>
      </c>
      <c r="D52" s="178"/>
      <c r="E52" s="179"/>
      <c r="F52" s="180"/>
      <c r="G52" s="181">
        <f>SUM(G50:G51)</f>
        <v>0</v>
      </c>
      <c r="O52" s="167">
        <v>4</v>
      </c>
      <c r="BA52" s="182">
        <f>SUM(BA50:BA51)</f>
        <v>0</v>
      </c>
      <c r="BB52" s="182">
        <f>SUM(BB50:BB51)</f>
        <v>0</v>
      </c>
      <c r="BC52" s="182">
        <f>SUM(BC50:BC51)</f>
        <v>0</v>
      </c>
      <c r="BD52" s="182">
        <f>SUM(BD50:BD51)</f>
        <v>0</v>
      </c>
      <c r="BE52" s="182">
        <f>SUM(BE50:BE51)</f>
        <v>0</v>
      </c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spans="1:7" ht="12.75">
      <c r="A76" s="183"/>
      <c r="B76" s="183"/>
      <c r="C76" s="183"/>
      <c r="D76" s="183"/>
      <c r="E76" s="183"/>
      <c r="F76" s="183"/>
      <c r="G76" s="183"/>
    </row>
    <row r="77" spans="1:7" ht="12.75">
      <c r="A77" s="183"/>
      <c r="B77" s="183"/>
      <c r="C77" s="183"/>
      <c r="D77" s="183"/>
      <c r="E77" s="183"/>
      <c r="F77" s="183"/>
      <c r="G77" s="183"/>
    </row>
    <row r="78" spans="1:7" ht="12.75">
      <c r="A78" s="183"/>
      <c r="B78" s="183"/>
      <c r="C78" s="183"/>
      <c r="D78" s="183"/>
      <c r="E78" s="183"/>
      <c r="F78" s="183"/>
      <c r="G78" s="183"/>
    </row>
    <row r="79" spans="1:7" ht="12.75">
      <c r="A79" s="183"/>
      <c r="B79" s="183"/>
      <c r="C79" s="183"/>
      <c r="D79" s="183"/>
      <c r="E79" s="183"/>
      <c r="F79" s="183"/>
      <c r="G79" s="183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spans="1:2" ht="12.75">
      <c r="A111" s="184"/>
      <c r="B111" s="184"/>
    </row>
    <row r="112" spans="1:7" ht="12.75">
      <c r="A112" s="183"/>
      <c r="B112" s="183"/>
      <c r="C112" s="186"/>
      <c r="D112" s="186"/>
      <c r="E112" s="187"/>
      <c r="F112" s="186"/>
      <c r="G112" s="188"/>
    </row>
    <row r="113" spans="1:7" ht="12.75">
      <c r="A113" s="189"/>
      <c r="B113" s="189"/>
      <c r="C113" s="183"/>
      <c r="D113" s="183"/>
      <c r="E113" s="190"/>
      <c r="F113" s="183"/>
      <c r="G113" s="183"/>
    </row>
    <row r="114" spans="1:7" ht="12.75">
      <c r="A114" s="183"/>
      <c r="B114" s="183"/>
      <c r="C114" s="183"/>
      <c r="D114" s="183"/>
      <c r="E114" s="190"/>
      <c r="F114" s="183"/>
      <c r="G114" s="183"/>
    </row>
    <row r="115" spans="1:7" ht="12.75">
      <c r="A115" s="183"/>
      <c r="B115" s="183"/>
      <c r="C115" s="183"/>
      <c r="D115" s="183"/>
      <c r="E115" s="190"/>
      <c r="F115" s="183"/>
      <c r="G115" s="183"/>
    </row>
    <row r="116" spans="1:7" ht="12.75">
      <c r="A116" s="183"/>
      <c r="B116" s="183"/>
      <c r="C116" s="183"/>
      <c r="D116" s="183"/>
      <c r="E116" s="190"/>
      <c r="F116" s="183"/>
      <c r="G116" s="183"/>
    </row>
    <row r="117" spans="1:7" ht="12.75">
      <c r="A117" s="183"/>
      <c r="B117" s="183"/>
      <c r="C117" s="183"/>
      <c r="D117" s="183"/>
      <c r="E117" s="190"/>
      <c r="F117" s="183"/>
      <c r="G117" s="183"/>
    </row>
    <row r="118" spans="1:7" ht="12.75">
      <c r="A118" s="183"/>
      <c r="B118" s="183"/>
      <c r="C118" s="183"/>
      <c r="D118" s="183"/>
      <c r="E118" s="190"/>
      <c r="F118" s="183"/>
      <c r="G118" s="183"/>
    </row>
    <row r="119" spans="1:7" ht="12.75">
      <c r="A119" s="183"/>
      <c r="B119" s="183"/>
      <c r="C119" s="183"/>
      <c r="D119" s="183"/>
      <c r="E119" s="190"/>
      <c r="F119" s="183"/>
      <c r="G119" s="183"/>
    </row>
    <row r="120" spans="1:7" ht="12.75">
      <c r="A120" s="183"/>
      <c r="B120" s="183"/>
      <c r="C120" s="183"/>
      <c r="D120" s="183"/>
      <c r="E120" s="190"/>
      <c r="F120" s="183"/>
      <c r="G120" s="183"/>
    </row>
    <row r="121" spans="1:7" ht="12.75">
      <c r="A121" s="183"/>
      <c r="B121" s="183"/>
      <c r="C121" s="183"/>
      <c r="D121" s="183"/>
      <c r="E121" s="190"/>
      <c r="F121" s="183"/>
      <c r="G121" s="183"/>
    </row>
    <row r="122" spans="1:7" ht="12.75">
      <c r="A122" s="183"/>
      <c r="B122" s="183"/>
      <c r="C122" s="183"/>
      <c r="D122" s="183"/>
      <c r="E122" s="190"/>
      <c r="F122" s="183"/>
      <c r="G122" s="183"/>
    </row>
    <row r="123" spans="1:7" ht="12.75">
      <c r="A123" s="183"/>
      <c r="B123" s="183"/>
      <c r="C123" s="183"/>
      <c r="D123" s="183"/>
      <c r="E123" s="190"/>
      <c r="F123" s="183"/>
      <c r="G123" s="183"/>
    </row>
    <row r="124" spans="1:7" ht="12.75">
      <c r="A124" s="183"/>
      <c r="B124" s="183"/>
      <c r="C124" s="183"/>
      <c r="D124" s="183"/>
      <c r="E124" s="190"/>
      <c r="F124" s="183"/>
      <c r="G124" s="183"/>
    </row>
    <row r="125" spans="1:7" ht="12.75">
      <c r="A125" s="183"/>
      <c r="B125" s="183"/>
      <c r="C125" s="183"/>
      <c r="D125" s="183"/>
      <c r="E125" s="190"/>
      <c r="F125" s="183"/>
      <c r="G125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Technik</cp:lastModifiedBy>
  <dcterms:created xsi:type="dcterms:W3CDTF">2019-10-04T09:57:43Z</dcterms:created>
  <dcterms:modified xsi:type="dcterms:W3CDTF">2019-10-08T09:26:45Z</dcterms:modified>
  <cp:category/>
  <cp:version/>
  <cp:contentType/>
  <cp:contentStatus/>
</cp:coreProperties>
</file>